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A85A4EC-43FC-4CEF-B203-3FA0BB8B94B4}" xr6:coauthVersionLast="47" xr6:coauthVersionMax="47" xr10:uidLastSave="{00000000-0000-0000-0000-000000000000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00" i="6" l="1"/>
  <c r="C798" i="4"/>
  <c r="C761" i="13"/>
  <c r="C804" i="22"/>
  <c r="C825" i="3"/>
  <c r="C791" i="2"/>
  <c r="C817" i="1"/>
  <c r="S826" i="1"/>
  <c r="S808" i="6"/>
  <c r="S769" i="13"/>
  <c r="S805" i="4"/>
  <c r="S832" i="3"/>
  <c r="S799" i="2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15" i="23"/>
  <c r="H214" i="23"/>
  <c r="H213" i="23"/>
  <c r="H212" i="23"/>
  <c r="H211" i="23"/>
  <c r="H210" i="23"/>
  <c r="H209" i="23"/>
  <c r="H208" i="23"/>
  <c r="H207" i="23"/>
  <c r="H206" i="23"/>
  <c r="H205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1029" i="22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B1027" i="22" l="1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/>
  <c r="X622" i="13" s="1"/>
  <c r="C657" i="13"/>
  <c r="C660" i="13" s="1"/>
  <c r="C662" i="13" s="1"/>
  <c r="B663" i="13" l="1"/>
  <c r="Y657" i="13"/>
  <c r="Y660" i="13" s="1"/>
  <c r="C703" i="13"/>
  <c r="Y665" i="13"/>
  <c r="Y682" i="13" s="1"/>
  <c r="Y661" i="13" s="1"/>
  <c r="X665" i="13"/>
  <c r="Y662" i="13" l="1"/>
  <c r="X663" i="13" s="1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C58" i="8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78" i="7" l="1"/>
  <c r="B424" i="7"/>
  <c r="Y426" i="7"/>
  <c r="Y445" i="7" s="1"/>
  <c r="Y421" i="7" s="1"/>
  <c r="Y422" i="7" s="1"/>
  <c r="C477" i="7" s="1"/>
  <c r="C496" i="7" s="1"/>
  <c r="C473" i="7" s="1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 s="1"/>
  <c r="Y402" i="2" s="1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406" i="2" l="1"/>
  <c r="X408" i="2"/>
  <c r="Y408" i="2"/>
  <c r="Y423" i="2" s="1"/>
  <c r="Y403" i="2" s="1"/>
  <c r="Y404" i="2" s="1"/>
  <c r="B523" i="7"/>
  <c r="X475" i="7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66" i="8" l="1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91" i="4" l="1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2" i="4" l="1"/>
  <c r="Y485" i="4" s="1"/>
  <c r="X491" i="4"/>
  <c r="Y491" i="4"/>
  <c r="Y504" i="4" s="1"/>
  <c r="Y486" i="4" s="1"/>
  <c r="Y487" i="4"/>
  <c r="X488" i="4" s="1"/>
  <c r="X444" i="2"/>
  <c r="Y436" i="2"/>
  <c r="Y439" i="2" s="1"/>
  <c r="B442" i="2"/>
  <c r="Y444" i="2"/>
  <c r="Y458" i="2" s="1"/>
  <c r="Y440" i="2" s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B565" i="2" l="1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56" i="2" l="1"/>
  <c r="Y559" i="2" s="1"/>
  <c r="X565" i="2"/>
  <c r="B563" i="2"/>
  <c r="Y565" i="2"/>
  <c r="Y582" i="2" s="1"/>
  <c r="Y560" i="2" s="1"/>
  <c r="Y561" i="2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C853" i="8"/>
  <c r="C856" i="8" s="1"/>
  <c r="X816" i="8"/>
  <c r="B814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1" i="5"/>
  <c r="X784" i="5" s="1"/>
  <c r="Y813" i="8"/>
  <c r="X81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48" i="6" l="1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X853" i="7"/>
  <c r="B901" i="7"/>
  <c r="Y901" i="7"/>
  <c r="Y920" i="7" s="1"/>
  <c r="Y896" i="7" s="1"/>
  <c r="B899" i="7"/>
  <c r="Y892" i="7"/>
  <c r="Y895" i="7" s="1"/>
  <c r="X901" i="7"/>
  <c r="Y952" i="11"/>
  <c r="C744" i="6" l="1"/>
  <c r="X748" i="6" s="1"/>
  <c r="Y748" i="6"/>
  <c r="Y764" i="6" s="1"/>
  <c r="Y743" i="6" s="1"/>
  <c r="B746" i="6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Y897" i="7"/>
  <c r="C941" i="7" s="1"/>
  <c r="C944" i="7" s="1"/>
  <c r="C1001" i="11"/>
  <c r="C1020" i="11" s="1"/>
  <c r="C996" i="11" s="1"/>
  <c r="C997" i="11" s="1"/>
  <c r="X953" i="11"/>
  <c r="B1001" i="11"/>
  <c r="Y744" i="6" l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2" i="5"/>
  <c r="C830" i="5"/>
  <c r="C849" i="5" s="1"/>
  <c r="C825" i="5" s="1"/>
  <c r="C826" i="5" s="1"/>
  <c r="Y830" i="5" s="1"/>
  <c r="Y849" i="5" s="1"/>
  <c r="Y825" i="5" s="1"/>
  <c r="X898" i="7"/>
  <c r="Y1001" i="11"/>
  <c r="Y1020" i="11" s="1"/>
  <c r="Y996" i="11" s="1"/>
  <c r="B999" i="11"/>
  <c r="Y992" i="11"/>
  <c r="X1001" i="11"/>
  <c r="X745" i="6" l="1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775" i="2" l="1"/>
  <c r="C778" i="2" s="1"/>
  <c r="C783" i="2"/>
  <c r="C802" i="2" s="1"/>
  <c r="C779" i="2" s="1"/>
  <c r="Y789" i="6"/>
  <c r="X790" i="6" s="1"/>
  <c r="C907" i="8"/>
  <c r="Y902" i="8" s="1"/>
  <c r="Y905" i="8" s="1"/>
  <c r="X736" i="2"/>
  <c r="B838" i="6"/>
  <c r="Y503" i="1"/>
  <c r="Y509" i="1"/>
  <c r="Y525" i="1" s="1"/>
  <c r="Y504" i="1" s="1"/>
  <c r="B507" i="1"/>
  <c r="X910" i="8"/>
  <c r="C947" i="8"/>
  <c r="C950" i="8" s="1"/>
  <c r="C870" i="5"/>
  <c r="C873" i="5" s="1"/>
  <c r="C875" i="5" s="1"/>
  <c r="X878" i="5" s="1"/>
  <c r="X827" i="5"/>
  <c r="C995" i="7"/>
  <c r="C1014" i="7" s="1"/>
  <c r="C990" i="7" s="1"/>
  <c r="C991" i="7" s="1"/>
  <c r="X947" i="7"/>
  <c r="B995" i="7"/>
  <c r="C1040" i="11"/>
  <c r="C1043" i="11" s="1"/>
  <c r="C1045" i="11" s="1"/>
  <c r="X998" i="11"/>
  <c r="C838" i="6" l="1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838" i="6" l="1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C1042" i="7"/>
  <c r="C1061" i="7" s="1"/>
  <c r="C1038" i="7" s="1"/>
  <c r="Y989" i="7"/>
  <c r="Y991" i="7" s="1"/>
  <c r="Y1045" i="11"/>
  <c r="Y780" i="2" l="1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50" i="8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29" i="2" l="1"/>
  <c r="C848" i="2" s="1"/>
  <c r="C824" i="2" s="1"/>
  <c r="C825" i="2" s="1"/>
  <c r="X829" i="2" s="1"/>
  <c r="B829" i="2"/>
  <c r="Y952" i="8"/>
  <c r="X953" i="8" s="1"/>
  <c r="C883" i="6"/>
  <c r="Y918" i="5"/>
  <c r="Y920" i="5" s="1"/>
  <c r="C963" i="5" s="1"/>
  <c r="C966" i="5" s="1"/>
  <c r="C968" i="5" s="1"/>
  <c r="Y963" i="5" s="1"/>
  <c r="Y966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827" i="2" l="1"/>
  <c r="Y820" i="2"/>
  <c r="Y823" i="2" s="1"/>
  <c r="Y829" i="2"/>
  <c r="Y848" i="2" s="1"/>
  <c r="Y824" i="2" s="1"/>
  <c r="Y825" i="2" s="1"/>
  <c r="C995" i="8"/>
  <c r="C998" i="8" s="1"/>
  <c r="C1000" i="8" s="1"/>
  <c r="Y1003" i="8" s="1"/>
  <c r="Y1022" i="8" s="1"/>
  <c r="Y999" i="8" s="1"/>
  <c r="B1001" i="8"/>
  <c r="X1003" i="8"/>
  <c r="Y995" i="8"/>
  <c r="Y998" i="8" s="1"/>
  <c r="Y1000" i="8" s="1"/>
  <c r="X1001" i="8" s="1"/>
  <c r="C1040" i="8"/>
  <c r="C1043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1039" i="7"/>
  <c r="C877" i="2" l="1"/>
  <c r="C896" i="2" s="1"/>
  <c r="C873" i="2" s="1"/>
  <c r="X826" i="2"/>
  <c r="C869" i="2"/>
  <c r="C872" i="2" s="1"/>
  <c r="C874" i="2" s="1"/>
  <c r="Y869" i="2" s="1"/>
  <c r="Y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C1088" i="7"/>
  <c r="C1107" i="7" s="1"/>
  <c r="C1083" i="7" s="1"/>
  <c r="C1084" i="7" s="1"/>
  <c r="X1040" i="7"/>
  <c r="B1088" i="7"/>
  <c r="X877" i="2" l="1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Y1088" i="7"/>
  <c r="Y1107" i="7" s="1"/>
  <c r="Y1083" i="7" s="1"/>
  <c r="B1086" i="7"/>
  <c r="Y1079" i="7"/>
  <c r="Y1082" i="7" s="1"/>
  <c r="X1088" i="7"/>
  <c r="B923" i="2" l="1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4" i="7"/>
  <c r="X1085" i="7" s="1"/>
  <c r="B921" i="2" l="1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C962" i="2"/>
  <c r="C965" i="2" s="1"/>
  <c r="C967" i="2" s="1"/>
  <c r="Y970" i="2" s="1"/>
  <c r="Y989" i="2" s="1"/>
  <c r="Y966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X970" i="2" l="1"/>
  <c r="B968" i="2"/>
  <c r="Y962" i="2"/>
  <c r="Y965" i="2" s="1"/>
  <c r="Y967" i="2" s="1"/>
  <c r="X968" i="2" s="1"/>
  <c r="C1007" i="2"/>
  <c r="C1010" i="2" s="1"/>
  <c r="Y637" i="1"/>
  <c r="Y971" i="6"/>
  <c r="Y974" i="6" s="1"/>
  <c r="B977" i="6"/>
  <c r="Y979" i="6"/>
  <c r="Y998" i="6" s="1"/>
  <c r="Y975" i="6" s="1"/>
  <c r="X979" i="6"/>
  <c r="C1016" i="2" l="1"/>
  <c r="C1035" i="2" s="1"/>
  <c r="C1011" i="2" s="1"/>
  <c r="C1012" i="2" s="1"/>
  <c r="Y1016" i="2" s="1"/>
  <c r="Y1035" i="2" s="1"/>
  <c r="Y1011" i="2" s="1"/>
  <c r="B1016" i="2"/>
  <c r="B681" i="1"/>
  <c r="C672" i="1"/>
  <c r="C675" i="1" s="1"/>
  <c r="X638" i="1"/>
  <c r="C681" i="1"/>
  <c r="C700" i="1" s="1"/>
  <c r="C676" i="1" s="1"/>
  <c r="Y976" i="6"/>
  <c r="X977" i="6" s="1"/>
  <c r="Y1007" i="2" l="1"/>
  <c r="Y1010" i="2" s="1"/>
  <c r="Y1012" i="2" s="1"/>
  <c r="X1013" i="2" s="1"/>
  <c r="B1014" i="2"/>
  <c r="X1016" i="2"/>
  <c r="C677" i="1"/>
  <c r="C1025" i="6"/>
  <c r="C1044" i="6" s="1"/>
  <c r="C1020" i="6" s="1"/>
  <c r="C1021" i="6" s="1"/>
  <c r="B1023" i="6" s="1"/>
  <c r="B1025" i="6"/>
  <c r="Y681" i="1" l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X901" i="1"/>
  <c r="C949" i="1"/>
  <c r="C968" i="1" s="1"/>
  <c r="C944" i="1" s="1"/>
  <c r="C945" i="1" s="1"/>
  <c r="B947" i="1" s="1"/>
  <c r="C242" i="3"/>
  <c r="C244" i="3" s="1"/>
  <c r="Y239" i="3" s="1"/>
  <c r="X949" i="1" l="1"/>
  <c r="Y940" i="1"/>
  <c r="Y943" i="1" s="1"/>
  <c r="Y949" i="1"/>
  <c r="Y968" i="1" s="1"/>
  <c r="Y944" i="1" s="1"/>
  <c r="B246" i="3"/>
  <c r="Y248" i="3"/>
  <c r="Y267" i="3" s="1"/>
  <c r="Y243" i="3" s="1"/>
  <c r="X248" i="3"/>
  <c r="Y242" i="3"/>
  <c r="Y945" i="1" l="1"/>
  <c r="C988" i="1" s="1"/>
  <c r="C991" i="1" s="1"/>
  <c r="C996" i="1"/>
  <c r="C1015" i="1" s="1"/>
  <c r="C992" i="1" s="1"/>
  <c r="Y244" i="3"/>
  <c r="C294" i="3" s="1"/>
  <c r="C313" i="3" s="1"/>
  <c r="C290" i="3" s="1"/>
  <c r="X946" i="1" l="1"/>
  <c r="C993" i="1"/>
  <c r="B994" i="1" s="1"/>
  <c r="C286" i="3"/>
  <c r="C289" i="3" s="1"/>
  <c r="C291" i="3" s="1"/>
  <c r="X294" i="3" s="1"/>
  <c r="X245" i="3"/>
  <c r="C1033" i="1" l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B815" i="3"/>
  <c r="Y817" i="3"/>
  <c r="Y836" i="3" s="1"/>
  <c r="Y813" i="3" s="1"/>
  <c r="X817" i="3"/>
  <c r="Y814" i="3" l="1"/>
  <c r="X815" i="3" s="1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Y859" i="3" s="1"/>
  <c r="C903" i="3" s="1"/>
  <c r="C906" i="3" s="1"/>
  <c r="X863" i="3"/>
  <c r="X860" i="3" l="1"/>
  <c r="C911" i="3"/>
  <c r="C930" i="3" s="1"/>
  <c r="C907" i="3" s="1"/>
  <c r="C908" i="3" s="1"/>
  <c r="Y903" i="3" l="1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/>
  <c r="C930" i="4" l="1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 s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<sst xmlns="http://schemas.openxmlformats.org/spreadsheetml/2006/main" count="28408" uniqueCount="1520">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</sst>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58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599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691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842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1170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-2104.25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-2104.25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-2104.25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-2104.25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-2104.25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-2104.25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C794" zoomScale="89" zoomScaleNormal="89" workbookViewId="0">
      <selection activeCell="R810" sqref="R810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IF(B1078="PAGADO",0,C333)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5"/>
      <c r="AB373" s="105"/>
      <c r="AC373" s="207" t="s">
        <v>29</v>
      </c>
      <c r="AD373" s="207"/>
      <c r="AE373" s="207"/>
    </row>
    <row r="374" spans="2:41">
      <c r="V374" s="17"/>
      <c r="AA374" s="105"/>
      <c r="AB374" s="105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195" t="s">
        <v>31</v>
      </c>
      <c r="AB411" s="195"/>
      <c r="AC411" s="195"/>
    </row>
    <row r="412" spans="1:43" ht="15" customHeight="1">
      <c r="H412" s="75"/>
      <c r="I412" s="75"/>
      <c r="J412" s="75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5"/>
      <c r="I498" s="75"/>
      <c r="J498" s="75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955</v>
      </c>
      <c r="F524" s="205"/>
      <c r="G524" s="206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5" t="s">
        <v>28</v>
      </c>
      <c r="I546" s="75"/>
      <c r="J546" s="75"/>
      <c r="V546" s="17"/>
      <c r="AC546" s="198"/>
      <c r="AD546" s="198"/>
      <c r="AE546" s="198"/>
    </row>
    <row r="547" spans="2:41" ht="15" customHeight="1">
      <c r="H547" s="75"/>
      <c r="I547" s="75"/>
      <c r="J547" s="75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5" t="s">
        <v>28</v>
      </c>
      <c r="I627" s="75"/>
      <c r="J627" s="75"/>
      <c r="V627" s="17"/>
      <c r="AC627" s="198"/>
      <c r="AD627" s="198"/>
      <c r="AE627" s="198"/>
    </row>
    <row r="628" spans="2:41" ht="15" customHeight="1">
      <c r="H628" s="75"/>
      <c r="I628" s="75"/>
      <c r="J628" s="75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195" t="s">
        <v>31</v>
      </c>
      <c r="AB667" s="195"/>
      <c r="AC667" s="195"/>
    </row>
    <row r="668" spans="1:43" ht="15" customHeight="1">
      <c r="H668" s="75"/>
      <c r="I668" s="75"/>
      <c r="J668" s="75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1194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5" t="s">
        <v>28</v>
      </c>
      <c r="I715" s="75"/>
      <c r="J715" s="75"/>
      <c r="V715" s="17"/>
      <c r="AC715" s="198"/>
      <c r="AD715" s="198"/>
      <c r="AE715" s="198"/>
    </row>
    <row r="716" spans="2:31" ht="15" customHeight="1">
      <c r="H716" s="75"/>
      <c r="I716" s="75"/>
      <c r="J716" s="75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5"/>
      <c r="V753" s="17"/>
      <c r="AA753" s="195" t="s">
        <v>31</v>
      </c>
      <c r="AB753" s="195"/>
      <c r="AC753" s="195"/>
    </row>
    <row r="754" spans="2:41" ht="15" customHeight="1">
      <c r="H754" s="75"/>
      <c r="I754" s="75"/>
      <c r="J754" s="75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IF(B758="PAGADO",0,C763)</f>
        <v>0</v>
      </c>
      <c r="AA758" s="196" t="s">
        <v>20</v>
      </c>
      <c r="AB758" s="196"/>
      <c r="AC758" s="196"/>
      <c r="AD758" s="196"/>
      <c r="AK758" s="203" t="s">
        <v>10</v>
      </c>
      <c r="AL758" s="203"/>
      <c r="AM758" s="203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COBRAR'</v>
      </c>
      <c r="Y764" s="19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COBRAR'</v>
      </c>
      <c r="C765" s="19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98" t="s">
        <v>29</v>
      </c>
      <c r="AD795" s="198"/>
      <c r="AE795" s="198"/>
    </row>
    <row r="796" spans="2:31" ht="24.75" customHeight="1">
      <c r="H796" s="75" t="s">
        <v>28</v>
      </c>
      <c r="I796" s="75"/>
      <c r="J796" s="75"/>
      <c r="V796" s="17"/>
      <c r="AC796" s="198"/>
      <c r="AD796" s="198"/>
      <c r="AE796" s="198"/>
    </row>
    <row r="797" spans="2:31" ht="15" customHeight="1">
      <c r="H797" s="75"/>
      <c r="I797" s="75"/>
      <c r="J797" s="75"/>
      <c r="V797" s="17"/>
      <c r="AC797" s="198"/>
      <c r="AD797" s="198"/>
      <c r="AE797" s="198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196" t="s">
        <v>20</v>
      </c>
      <c r="F801" s="196"/>
      <c r="G801" s="196"/>
      <c r="H801" s="196"/>
      <c r="V801" s="17"/>
      <c r="X801" s="23" t="s">
        <v>32</v>
      </c>
      <c r="Y801" s="20">
        <f>IF(B801="PAGADO",0,C806)</f>
        <v>-1835.5</v>
      </c>
      <c r="AA801" s="196" t="s">
        <v>20</v>
      </c>
      <c r="AB801" s="196"/>
      <c r="AC801" s="196"/>
      <c r="AD801" s="196"/>
    </row>
    <row r="802" spans="2:41">
      <c r="B802" s="1" t="s">
        <v>0</v>
      </c>
      <c r="C802" s="19">
        <f>H817</f>
        <v>570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1442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1230</v>
      </c>
      <c r="E804" s="4">
        <v>45182</v>
      </c>
      <c r="F804" s="3" t="s">
        <v>1464</v>
      </c>
      <c r="G804" s="3" t="s">
        <v>1461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1464</v>
      </c>
      <c r="G805" s="3" t="s">
        <v>1461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1835.5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-1835.5</v>
      </c>
      <c r="E806" s="4">
        <v>45183</v>
      </c>
      <c r="F806" s="3" t="s">
        <v>1464</v>
      </c>
      <c r="G806" s="3" t="s">
        <v>1461</v>
      </c>
      <c r="H806" s="5">
        <v>90</v>
      </c>
      <c r="I806" t="s">
        <v>270</v>
      </c>
      <c r="N806" s="25">
        <v>45202</v>
      </c>
      <c r="O806" s="3" t="s">
        <v>1458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-1835.5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99" t="str">
        <f>IF(C806&lt;0,"NO PAGAR","COBRAR")</f>
        <v>NO PAGAR</v>
      </c>
      <c r="C807" s="199"/>
      <c r="E807" s="4">
        <v>45176</v>
      </c>
      <c r="F807" s="3" t="s">
        <v>1517</v>
      </c>
      <c r="G807" s="3" t="s">
        <v>1518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199" t="str">
        <f>IF(Y806&lt;0,"NO PAGAR","COBRAR")</f>
        <v>NO PAGAR</v>
      </c>
      <c r="Y807" s="19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0" t="s">
        <v>9</v>
      </c>
      <c r="C808" s="191"/>
      <c r="E808" s="4"/>
      <c r="F808" s="3"/>
      <c r="G808" s="3"/>
      <c r="H808" s="5"/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0" t="s">
        <v>9</v>
      </c>
      <c r="Y808" s="19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1835.5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1509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1508</v>
      </c>
      <c r="C817" s="10">
        <f>S826</f>
        <v>754.18000000000006</v>
      </c>
      <c r="E817" s="192" t="s">
        <v>7</v>
      </c>
      <c r="F817" s="193"/>
      <c r="G817" s="194"/>
      <c r="H817" s="5">
        <f>SUM(H803:H816)</f>
        <v>570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2" t="s">
        <v>7</v>
      </c>
      <c r="AB817" s="193"/>
      <c r="AC817" s="194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2" t="s">
        <v>7</v>
      </c>
      <c r="O819" s="193"/>
      <c r="P819" s="193"/>
      <c r="Q819" s="194"/>
      <c r="R819" s="18">
        <f>SUM(R803:R818)</f>
        <v>2014</v>
      </c>
      <c r="S819" s="3"/>
      <c r="V819" s="17"/>
      <c r="X819" s="12"/>
      <c r="Y819" s="10"/>
      <c r="AJ819" s="192" t="s">
        <v>7</v>
      </c>
      <c r="AK819" s="193"/>
      <c r="AL819" s="193"/>
      <c r="AM819" s="194"/>
      <c r="AN819" s="18">
        <f>SUM(AN803:AN818)</f>
        <v>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1507</v>
      </c>
      <c r="Q820" s="125" t="s">
        <v>474</v>
      </c>
      <c r="R820" s="127">
        <v>0.11</v>
      </c>
      <c r="S820" s="127">
        <v>0.19</v>
      </c>
      <c r="T820" s="128" t="s">
        <v>1506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1505</v>
      </c>
      <c r="Q821" s="125" t="s">
        <v>474</v>
      </c>
      <c r="R821" s="127">
        <v>111.569</v>
      </c>
      <c r="S821" s="127">
        <v>195.25</v>
      </c>
      <c r="T821" s="128" t="s">
        <v>1504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1503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1502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1501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1500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1835.5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195" t="s">
        <v>31</v>
      </c>
      <c r="AB841" s="195"/>
      <c r="AC841" s="195"/>
    </row>
    <row r="842" spans="1:43" ht="15" customHeight="1">
      <c r="H842" s="75"/>
      <c r="I842" s="75"/>
      <c r="J842" s="75"/>
      <c r="V842" s="17"/>
      <c r="AA842" s="195"/>
      <c r="AB842" s="195"/>
      <c r="AC842" s="195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-1835.5</v>
      </c>
      <c r="E846" s="196" t="s">
        <v>20</v>
      </c>
      <c r="F846" s="196"/>
      <c r="G846" s="196"/>
      <c r="H846" s="196"/>
      <c r="V846" s="17"/>
      <c r="X846" s="23" t="s">
        <v>32</v>
      </c>
      <c r="Y846" s="20">
        <f>IF(B1646="PAGADO",0,C851)</f>
        <v>-1835.5</v>
      </c>
      <c r="AA846" s="196" t="s">
        <v>20</v>
      </c>
      <c r="AB846" s="196"/>
      <c r="AC846" s="196"/>
      <c r="AD846" s="196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1835.5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1835.5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-1835.5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-1835.5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7" t="str">
        <f>IF(Y851&lt;0,"NO PAGAR","COBRAR'")</f>
        <v>NO PAGAR</v>
      </c>
      <c r="Y852" s="19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97" t="str">
        <f>IF(C851&lt;0,"NO PAGAR","COBRAR'")</f>
        <v>NO PAGAR</v>
      </c>
      <c r="C853" s="19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1835.5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1835.5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2" t="s">
        <v>7</v>
      </c>
      <c r="F862" s="193"/>
      <c r="G862" s="194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2" t="s">
        <v>7</v>
      </c>
      <c r="AB862" s="193"/>
      <c r="AC862" s="194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2" t="s">
        <v>7</v>
      </c>
      <c r="O864" s="193"/>
      <c r="P864" s="193"/>
      <c r="Q864" s="194"/>
      <c r="R864" s="18">
        <f>SUM(R848:R863)</f>
        <v>0</v>
      </c>
      <c r="S864" s="3"/>
      <c r="V864" s="17"/>
      <c r="X864" s="12"/>
      <c r="Y864" s="10"/>
      <c r="AJ864" s="192" t="s">
        <v>7</v>
      </c>
      <c r="AK864" s="193"/>
      <c r="AL864" s="193"/>
      <c r="AM864" s="194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1835.5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1835.5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98" t="s">
        <v>29</v>
      </c>
      <c r="AD889" s="198"/>
      <c r="AE889" s="198"/>
    </row>
    <row r="890" spans="2:41" ht="15" customHeight="1">
      <c r="H890" s="75" t="s">
        <v>28</v>
      </c>
      <c r="I890" s="75"/>
      <c r="J890" s="75"/>
      <c r="V890" s="17"/>
      <c r="AC890" s="198"/>
      <c r="AD890" s="198"/>
      <c r="AE890" s="198"/>
    </row>
    <row r="891" spans="2:41" ht="15" customHeight="1">
      <c r="H891" s="75"/>
      <c r="I891" s="75"/>
      <c r="J891" s="75"/>
      <c r="V891" s="17"/>
      <c r="AC891" s="198"/>
      <c r="AD891" s="198"/>
      <c r="AE891" s="198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-1835.5</v>
      </c>
      <c r="E895" s="196" t="s">
        <v>20</v>
      </c>
      <c r="F895" s="196"/>
      <c r="G895" s="196"/>
      <c r="H895" s="196"/>
      <c r="V895" s="17"/>
      <c r="X895" s="23" t="s">
        <v>32</v>
      </c>
      <c r="Y895" s="20">
        <f>IF(B895="PAGADO",0,C900)</f>
        <v>-1835.5</v>
      </c>
      <c r="AA895" s="196" t="s">
        <v>20</v>
      </c>
      <c r="AB895" s="196"/>
      <c r="AC895" s="196"/>
      <c r="AD895" s="196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1835.5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1835.5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-1835.5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-1835.5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99" t="str">
        <f>IF(C900&lt;0,"NO PAGAR","COBRAR")</f>
        <v>NO PAGAR</v>
      </c>
      <c r="C901" s="19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99" t="str">
        <f>IF(Y900&lt;0,"NO PAGAR","COBRAR")</f>
        <v>NO PAGAR</v>
      </c>
      <c r="Y901" s="19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0" t="s">
        <v>9</v>
      </c>
      <c r="C902" s="191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">
        <v>9</v>
      </c>
      <c r="Y902" s="191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1835.5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1835.5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2" t="s">
        <v>7</v>
      </c>
      <c r="F911" s="193"/>
      <c r="G911" s="194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2" t="s">
        <v>7</v>
      </c>
      <c r="AB911" s="193"/>
      <c r="AC911" s="194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2" t="s">
        <v>7</v>
      </c>
      <c r="O913" s="193"/>
      <c r="P913" s="193"/>
      <c r="Q913" s="194"/>
      <c r="R913" s="18">
        <f>SUM(R897:R912)</f>
        <v>0</v>
      </c>
      <c r="S913" s="3"/>
      <c r="V913" s="17"/>
      <c r="X913" s="12"/>
      <c r="Y913" s="10"/>
      <c r="AJ913" s="192" t="s">
        <v>7</v>
      </c>
      <c r="AK913" s="193"/>
      <c r="AL913" s="193"/>
      <c r="AM913" s="194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1835.5</v>
      </c>
      <c r="V922" s="17"/>
      <c r="X922" s="15" t="s">
        <v>18</v>
      </c>
      <c r="Y922" s="16">
        <f>SUM(Y903:Y921)</f>
        <v>1835.5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195" t="s">
        <v>31</v>
      </c>
      <c r="AB935" s="195"/>
      <c r="AC935" s="195"/>
    </row>
    <row r="936" spans="1:43" ht="15" customHeight="1">
      <c r="H936" s="75"/>
      <c r="I936" s="75"/>
      <c r="J936" s="75"/>
      <c r="V936" s="17"/>
      <c r="AA936" s="195"/>
      <c r="AB936" s="195"/>
      <c r="AC936" s="195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-1835.5</v>
      </c>
      <c r="E940" s="196" t="s">
        <v>20</v>
      </c>
      <c r="F940" s="196"/>
      <c r="G940" s="196"/>
      <c r="H940" s="196"/>
      <c r="V940" s="17"/>
      <c r="X940" s="23" t="s">
        <v>32</v>
      </c>
      <c r="Y940" s="20">
        <f>IF(B1740="PAGADO",0,C945)</f>
        <v>-1835.5</v>
      </c>
      <c r="AA940" s="196" t="s">
        <v>20</v>
      </c>
      <c r="AB940" s="196"/>
      <c r="AC940" s="196"/>
      <c r="AD940" s="196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1835.5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1835.5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-1835.5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-1835.5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97" t="str">
        <f>IF(Y945&lt;0,"NO PAGAR","COBRAR'")</f>
        <v>NO PAGAR</v>
      </c>
      <c r="Y946" s="19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97" t="str">
        <f>IF(C945&lt;0,"NO PAGAR","COBRAR'")</f>
        <v>NO PAGAR</v>
      </c>
      <c r="C947" s="19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1835.5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1835.5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2" t="s">
        <v>7</v>
      </c>
      <c r="F956" s="193"/>
      <c r="G956" s="194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2" t="s">
        <v>7</v>
      </c>
      <c r="AB956" s="193"/>
      <c r="AC956" s="194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2" t="s">
        <v>7</v>
      </c>
      <c r="O958" s="193"/>
      <c r="P958" s="193"/>
      <c r="Q958" s="194"/>
      <c r="R958" s="18">
        <f>SUM(R942:R957)</f>
        <v>0</v>
      </c>
      <c r="S958" s="3"/>
      <c r="V958" s="17"/>
      <c r="X958" s="12"/>
      <c r="Y958" s="10"/>
      <c r="AJ958" s="192" t="s">
        <v>7</v>
      </c>
      <c r="AK958" s="193"/>
      <c r="AL958" s="193"/>
      <c r="AM958" s="194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1835.5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1835.5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98" t="s">
        <v>29</v>
      </c>
      <c r="AD982" s="198"/>
      <c r="AE982" s="198"/>
    </row>
    <row r="983" spans="2:41" ht="15" customHeight="1">
      <c r="H983" s="75" t="s">
        <v>28</v>
      </c>
      <c r="I983" s="75"/>
      <c r="J983" s="75"/>
      <c r="V983" s="17"/>
      <c r="AC983" s="198"/>
      <c r="AD983" s="198"/>
      <c r="AE983" s="198"/>
    </row>
    <row r="984" spans="2:41" ht="15" customHeight="1">
      <c r="H984" s="75"/>
      <c r="I984" s="75"/>
      <c r="J984" s="75"/>
      <c r="V984" s="17"/>
      <c r="AC984" s="198"/>
      <c r="AD984" s="198"/>
      <c r="AE984" s="198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-1835.5</v>
      </c>
      <c r="E988" s="196" t="s">
        <v>20</v>
      </c>
      <c r="F988" s="196"/>
      <c r="G988" s="196"/>
      <c r="H988" s="196"/>
      <c r="V988" s="17"/>
      <c r="X988" s="23" t="s">
        <v>32</v>
      </c>
      <c r="Y988" s="20">
        <f>IF(B988="PAGADO",0,C993)</f>
        <v>-1835.5</v>
      </c>
      <c r="AA988" s="196" t="s">
        <v>20</v>
      </c>
      <c r="AB988" s="196"/>
      <c r="AC988" s="196"/>
      <c r="AD988" s="196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1835.5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1835.5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-1835.5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-1835.5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99" t="str">
        <f>IF(C993&lt;0,"NO PAGAR","COBRAR")</f>
        <v>NO PAGAR</v>
      </c>
      <c r="C994" s="19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tr">
        <f>IF(Y993&lt;0,"NO PAGAR","COBRAR")</f>
        <v>NO PAGAR</v>
      </c>
      <c r="Y994" s="19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0" t="s">
        <v>9</v>
      </c>
      <c r="C995" s="191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">
        <v>9</v>
      </c>
      <c r="Y995" s="191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1835.5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1835.5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2" t="s">
        <v>7</v>
      </c>
      <c r="F1004" s="193"/>
      <c r="G1004" s="194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2" t="s">
        <v>7</v>
      </c>
      <c r="AB1004" s="193"/>
      <c r="AC1004" s="194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2" t="s">
        <v>7</v>
      </c>
      <c r="O1006" s="193"/>
      <c r="P1006" s="193"/>
      <c r="Q1006" s="194"/>
      <c r="R1006" s="18">
        <f>SUM(R990:R1005)</f>
        <v>0</v>
      </c>
      <c r="S1006" s="3"/>
      <c r="V1006" s="17"/>
      <c r="X1006" s="12"/>
      <c r="Y1006" s="10"/>
      <c r="AJ1006" s="192" t="s">
        <v>7</v>
      </c>
      <c r="AK1006" s="193"/>
      <c r="AL1006" s="193"/>
      <c r="AM1006" s="194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1835.5</v>
      </c>
      <c r="V1015" s="17"/>
      <c r="X1015" s="15" t="s">
        <v>18</v>
      </c>
      <c r="Y1015" s="16">
        <f>SUM(Y996:Y1014)</f>
        <v>1835.5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195" t="s">
        <v>31</v>
      </c>
      <c r="AB1028" s="195"/>
      <c r="AC1028" s="195"/>
    </row>
    <row r="1029" spans="1:43" ht="15" customHeight="1">
      <c r="H1029" s="75"/>
      <c r="I1029" s="75"/>
      <c r="J1029" s="75"/>
      <c r="V1029" s="17"/>
      <c r="AA1029" s="195"/>
      <c r="AB1029" s="195"/>
      <c r="AC1029" s="195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-1835.5</v>
      </c>
      <c r="E1033" s="196" t="s">
        <v>20</v>
      </c>
      <c r="F1033" s="196"/>
      <c r="G1033" s="196"/>
      <c r="H1033" s="196"/>
      <c r="V1033" s="17"/>
      <c r="X1033" s="23" t="s">
        <v>32</v>
      </c>
      <c r="Y1033" s="20">
        <f>IF(B1833="PAGADO",0,C1038)</f>
        <v>-1835.5</v>
      </c>
      <c r="AA1033" s="196" t="s">
        <v>20</v>
      </c>
      <c r="AB1033" s="196"/>
      <c r="AC1033" s="196"/>
      <c r="AD1033" s="196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1835.5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1835.5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-1835.5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-1835.5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97" t="str">
        <f>IF(Y1038&lt;0,"NO PAGAR","COBRAR'")</f>
        <v>NO PAGAR</v>
      </c>
      <c r="Y1039" s="19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97" t="str">
        <f>IF(C1038&lt;0,"NO PAGAR","COBRAR'")</f>
        <v>NO PAGAR</v>
      </c>
      <c r="C1040" s="19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1835.5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1835.5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2" t="s">
        <v>7</v>
      </c>
      <c r="F1049" s="193"/>
      <c r="G1049" s="194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2" t="s">
        <v>7</v>
      </c>
      <c r="AB1049" s="193"/>
      <c r="AC1049" s="194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2" t="s">
        <v>7</v>
      </c>
      <c r="O1051" s="193"/>
      <c r="P1051" s="193"/>
      <c r="Q1051" s="194"/>
      <c r="R1051" s="18">
        <f>SUM(R1035:R1050)</f>
        <v>0</v>
      </c>
      <c r="S1051" s="3"/>
      <c r="V1051" s="17"/>
      <c r="X1051" s="12"/>
      <c r="Y1051" s="10"/>
      <c r="AJ1051" s="192" t="s">
        <v>7</v>
      </c>
      <c r="AK1051" s="193"/>
      <c r="AL1051" s="193"/>
      <c r="AM1051" s="194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1835.5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1835.5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A766" zoomScale="80" zoomScaleNormal="80" zoomScalePageLayoutView="118" workbookViewId="0">
      <selection activeCell="C788" sqref="C788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563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563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IF(B1052="PAGADO",0,C318)</f>
        <v>-6076.113000000003</v>
      </c>
      <c r="AA313" s="196" t="s">
        <v>563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1" t="s">
        <v>64</v>
      </c>
      <c r="AC358" s="207" t="s">
        <v>29</v>
      </c>
      <c r="AD358" s="207"/>
      <c r="AE358" s="207"/>
    </row>
    <row r="359" spans="2:41">
      <c r="V359" s="17"/>
      <c r="X359" s="211"/>
      <c r="AC359" s="207"/>
      <c r="AD359" s="207"/>
      <c r="AE359" s="207"/>
    </row>
    <row r="360" spans="2:41" ht="23.25">
      <c r="B360" s="22" t="s">
        <v>64</v>
      </c>
      <c r="V360" s="17"/>
      <c r="X360" s="211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195" t="s">
        <v>31</v>
      </c>
      <c r="AB394" s="195"/>
      <c r="AC394" s="195"/>
    </row>
    <row r="395" spans="1:43" ht="15" customHeight="1">
      <c r="H395" s="75"/>
      <c r="I395" s="75"/>
      <c r="J395" s="75"/>
      <c r="V395" s="17"/>
      <c r="AA395" s="195"/>
      <c r="AB395" s="195"/>
      <c r="AC395" s="195"/>
    </row>
    <row r="396" spans="1:43">
      <c r="B396" s="210" t="s">
        <v>64</v>
      </c>
      <c r="F396" s="209" t="s">
        <v>30</v>
      </c>
      <c r="G396" s="209"/>
      <c r="H396" s="209"/>
      <c r="V396" s="17"/>
    </row>
    <row r="397" spans="1:43">
      <c r="B397" s="210"/>
      <c r="F397" s="209"/>
      <c r="G397" s="209"/>
      <c r="H397" s="209"/>
      <c r="V397" s="17"/>
    </row>
    <row r="398" spans="1:43" ht="26.25" customHeight="1">
      <c r="B398" s="210"/>
      <c r="F398" s="209"/>
      <c r="G398" s="209"/>
      <c r="H398" s="20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IF(B1145="PAGADO",0,C404)</f>
        <v>-4920.3502550000012</v>
      </c>
      <c r="AA399" s="196" t="s">
        <v>563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563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195" t="s">
        <v>31</v>
      </c>
      <c r="AB471" s="195"/>
      <c r="AC471" s="195"/>
    </row>
    <row r="472" spans="1:43" ht="15" customHeight="1">
      <c r="H472" s="75"/>
      <c r="J472" s="7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IF(B1242="PAGADO",0,C479)</f>
        <v>-5841.0592550000019</v>
      </c>
      <c r="AA474" s="196" t="s">
        <v>563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5" t="s">
        <v>28</v>
      </c>
      <c r="J515" s="75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563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5" t="s">
        <v>28</v>
      </c>
      <c r="J597" s="75"/>
      <c r="V597" s="17"/>
      <c r="AC597" s="198"/>
      <c r="AD597" s="198"/>
      <c r="AE597" s="198"/>
    </row>
    <row r="598" spans="2:41" ht="15" customHeight="1">
      <c r="H598" s="75"/>
      <c r="J598" s="75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195" t="s">
        <v>31</v>
      </c>
      <c r="AB642" s="195"/>
      <c r="AC642" s="195"/>
    </row>
    <row r="643" spans="2:41" ht="15" customHeight="1">
      <c r="H643" s="75"/>
      <c r="J643" s="75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IF(B1434="PAGADO",0,C650)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5" t="s">
        <v>28</v>
      </c>
      <c r="J685" s="75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563</v>
      </c>
      <c r="AB687" s="196"/>
      <c r="AC687" s="196"/>
      <c r="AD687" s="196"/>
      <c r="AK687" s="203" t="s">
        <v>10</v>
      </c>
      <c r="AL687" s="203"/>
      <c r="AM687" s="20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195" t="s">
        <v>31</v>
      </c>
      <c r="AB727" s="195"/>
      <c r="AC727" s="195"/>
    </row>
    <row r="728" spans="1:43" ht="15" customHeight="1">
      <c r="H728" s="75"/>
      <c r="I728" s="75"/>
      <c r="J728" s="75"/>
      <c r="V728" s="17"/>
      <c r="AA728" s="195"/>
      <c r="AB728" s="195"/>
      <c r="AC728" s="19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196" t="s">
        <v>273</v>
      </c>
      <c r="F730" s="196"/>
      <c r="G730" s="196"/>
      <c r="H730" s="196"/>
      <c r="O730" s="208" t="s">
        <v>10</v>
      </c>
      <c r="P730" s="208"/>
      <c r="V730" s="17"/>
      <c r="X730" s="23" t="s">
        <v>32</v>
      </c>
      <c r="Y730" s="20">
        <f>IF(B1527="PAGADO",0,C735)</f>
        <v>-1440.4712550000017</v>
      </c>
      <c r="AA730" s="196" t="s">
        <v>273</v>
      </c>
      <c r="AB730" s="196"/>
      <c r="AC730" s="196"/>
      <c r="AD730" s="196"/>
      <c r="AK730" s="196" t="s">
        <v>10</v>
      </c>
      <c r="AL730" s="196"/>
      <c r="AM730" s="19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197" t="str">
        <f>IF(Y735&lt;0,"NO PAGAR","COBRAR'")</f>
        <v>NO PAGAR</v>
      </c>
      <c r="Y736" s="19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197" t="str">
        <f>IF(C735&lt;0,"NO PAGAR","COBRAR'")</f>
        <v>NO PAGAR</v>
      </c>
      <c r="C737" s="19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0" t="s">
        <v>9</v>
      </c>
      <c r="C738" s="19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0" t="s">
        <v>9</v>
      </c>
      <c r="Y738" s="19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2" t="s">
        <v>7</v>
      </c>
      <c r="F746" s="193"/>
      <c r="G746" s="19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2" t="s">
        <v>7</v>
      </c>
      <c r="AB746" s="193"/>
      <c r="AC746" s="19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2" t="s">
        <v>7</v>
      </c>
      <c r="O748" s="193"/>
      <c r="P748" s="193"/>
      <c r="Q748" s="194"/>
      <c r="R748" s="18">
        <f>SUM(R732:R747)</f>
        <v>1780</v>
      </c>
      <c r="S748" s="3"/>
      <c r="V748" s="17"/>
      <c r="X748" s="12"/>
      <c r="Y748" s="10"/>
      <c r="AJ748" s="192" t="s">
        <v>7</v>
      </c>
      <c r="AK748" s="193"/>
      <c r="AL748" s="193"/>
      <c r="AM748" s="194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198" t="s">
        <v>29</v>
      </c>
      <c r="AD769" s="198"/>
      <c r="AE769" s="198"/>
    </row>
    <row r="770" spans="2:41" ht="15" customHeight="1">
      <c r="H770" s="75" t="s">
        <v>28</v>
      </c>
      <c r="I770" s="75"/>
      <c r="J770" s="75"/>
      <c r="V770" s="17"/>
      <c r="AC770" s="198"/>
      <c r="AD770" s="198"/>
      <c r="AE770" s="198"/>
    </row>
    <row r="771" spans="2:41" ht="15" customHeight="1">
      <c r="H771" s="75"/>
      <c r="I771" s="75"/>
      <c r="J771" s="75"/>
      <c r="V771" s="17"/>
      <c r="AC771" s="198"/>
      <c r="AD771" s="198"/>
      <c r="AE771" s="198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3.25">
      <c r="B775" s="23" t="s">
        <v>32</v>
      </c>
      <c r="C775" s="20">
        <f>IF(X730="PAGADO",0,Y735)</f>
        <v>-2104.8212550000017</v>
      </c>
      <c r="E775" s="196" t="s">
        <v>273</v>
      </c>
      <c r="F775" s="196"/>
      <c r="G775" s="196"/>
      <c r="H775" s="196"/>
      <c r="O775" s="196" t="s">
        <v>110</v>
      </c>
      <c r="P775" s="196"/>
      <c r="Q775" s="196"/>
      <c r="V775" s="17"/>
      <c r="X775" s="23" t="s">
        <v>32</v>
      </c>
      <c r="Y775" s="20">
        <f>IF(B775="PAGADO",0,C780)</f>
        <v>-4185.7292550000011</v>
      </c>
      <c r="AA775" s="196" t="s">
        <v>20</v>
      </c>
      <c r="AB775" s="196"/>
      <c r="AC775" s="196"/>
      <c r="AD775" s="196"/>
    </row>
    <row r="776" spans="2:41">
      <c r="B776" s="1" t="s">
        <v>0</v>
      </c>
      <c r="C776" s="19">
        <f>H791</f>
        <v>420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1460</v>
      </c>
      <c r="G777" s="3" t="s">
        <v>1461</v>
      </c>
      <c r="H777" s="5">
        <v>90</v>
      </c>
      <c r="I777" t="s">
        <v>173</v>
      </c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420</v>
      </c>
      <c r="E778" s="4">
        <v>45180</v>
      </c>
      <c r="F778" s="3" t="s">
        <v>1460</v>
      </c>
      <c r="G778" s="3" t="s">
        <v>1461</v>
      </c>
      <c r="H778" s="5">
        <v>150</v>
      </c>
      <c r="I778" t="s">
        <v>173</v>
      </c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1460</v>
      </c>
      <c r="G779" s="3" t="s">
        <v>1461</v>
      </c>
      <c r="H779" s="5">
        <v>90</v>
      </c>
      <c r="I779" t="s">
        <v>173</v>
      </c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4185.7292550000011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25</v>
      </c>
      <c r="C780" s="21">
        <f>C778-C779</f>
        <v>-4185.7292550000011</v>
      </c>
      <c r="E780" s="4">
        <v>45184</v>
      </c>
      <c r="F780" s="3" t="s">
        <v>1460</v>
      </c>
      <c r="G780" s="3" t="s">
        <v>1461</v>
      </c>
      <c r="H780" s="5">
        <v>90</v>
      </c>
      <c r="I780" t="s">
        <v>174</v>
      </c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-4185.7292550000011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6.25">
      <c r="B781" s="199" t="str">
        <f>IF(C780&lt;0,"NO PAGAR","COBRAR")</f>
        <v>NO PAGAR</v>
      </c>
      <c r="C781" s="199"/>
      <c r="E781" s="4"/>
      <c r="F781" s="3"/>
      <c r="G781" s="3"/>
      <c r="H781" s="5"/>
      <c r="N781" s="25">
        <v>45202</v>
      </c>
      <c r="O781" s="3" t="s">
        <v>1458</v>
      </c>
      <c r="P781" s="3"/>
      <c r="Q781" s="3"/>
      <c r="R781" s="18">
        <v>21</v>
      </c>
      <c r="S781" s="3"/>
      <c r="V781" s="17"/>
      <c r="X781" s="199" t="str">
        <f>IF(Y780&lt;0,"NO PAGAR","COBRAR")</f>
        <v>NO PAGAR</v>
      </c>
      <c r="Y781" s="199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90" t="s">
        <v>9</v>
      </c>
      <c r="C782" s="191"/>
      <c r="E782" s="4"/>
      <c r="F782" s="3"/>
      <c r="G782" s="3"/>
      <c r="H782" s="5"/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0" t="s">
        <v>9</v>
      </c>
      <c r="Y782" s="191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/>
      <c r="F783" s="3"/>
      <c r="G783" s="3"/>
      <c r="H783" s="5"/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4185.7292550000011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1510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1508</v>
      </c>
      <c r="C791" s="10">
        <f>S799</f>
        <v>500.58800000000002</v>
      </c>
      <c r="E791" s="192" t="s">
        <v>7</v>
      </c>
      <c r="F791" s="193"/>
      <c r="G791" s="194"/>
      <c r="H791" s="5">
        <f>SUM(H777:H790)</f>
        <v>420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2" t="s">
        <v>7</v>
      </c>
      <c r="AB791" s="193"/>
      <c r="AC791" s="194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2" t="s">
        <v>7</v>
      </c>
      <c r="O793" s="193"/>
      <c r="P793" s="193"/>
      <c r="Q793" s="194"/>
      <c r="R793" s="18">
        <f>SUM(R777:R792)</f>
        <v>1703</v>
      </c>
      <c r="S793" s="3"/>
      <c r="V793" s="17"/>
      <c r="X793" s="12"/>
      <c r="Y793" s="10"/>
      <c r="AJ793" s="192" t="s">
        <v>7</v>
      </c>
      <c r="AK793" s="193"/>
      <c r="AL793" s="193"/>
      <c r="AM793" s="194"/>
      <c r="AN793" s="18">
        <f>SUM(AN777:AN792)</f>
        <v>0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1477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1476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1475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1474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1473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4185.7292550000011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5" t="s">
        <v>30</v>
      </c>
      <c r="I815" s="75"/>
      <c r="J815" s="75"/>
      <c r="V815" s="17"/>
      <c r="AA815" s="195" t="s">
        <v>31</v>
      </c>
      <c r="AB815" s="195"/>
      <c r="AC815" s="195"/>
    </row>
    <row r="816" spans="1:43" ht="15" customHeight="1">
      <c r="H816" s="75"/>
      <c r="I816" s="75"/>
      <c r="J816" s="75"/>
      <c r="V816" s="17"/>
      <c r="AA816" s="195"/>
      <c r="AB816" s="195"/>
      <c r="AC816" s="195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-4185.7292550000011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IF(B1620="PAGADO",0,C825)</f>
        <v>-4185.7292550000011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4185.7292550000011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4185.7292550000011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-4185.7292550000011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-4185.7292550000011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7" t="str">
        <f>IF(Y825&lt;0,"NO PAGAR","COBRAR'")</f>
        <v>NO PAGAR</v>
      </c>
      <c r="Y826" s="19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197" t="str">
        <f>IF(C825&lt;0,"NO PAGAR","COBRAR'")</f>
        <v>NO PAGAR</v>
      </c>
      <c r="C827" s="19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0" t="s">
        <v>9</v>
      </c>
      <c r="C828" s="19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0" t="s">
        <v>9</v>
      </c>
      <c r="Y828" s="191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4185.7292550000011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4185.7292550000011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4185.7292550000011</v>
      </c>
      <c r="D848" t="s">
        <v>22</v>
      </c>
      <c r="E848" t="s">
        <v>21</v>
      </c>
      <c r="V848" s="17"/>
      <c r="X848" s="15" t="s">
        <v>18</v>
      </c>
      <c r="Y848" s="16">
        <f>SUM(Y829:Y847)</f>
        <v>4185.7292550000011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198" t="s">
        <v>29</v>
      </c>
      <c r="AD863" s="198"/>
      <c r="AE863" s="198"/>
    </row>
    <row r="864" spans="5:31" ht="15" customHeight="1">
      <c r="H864" s="75" t="s">
        <v>28</v>
      </c>
      <c r="I864" s="75"/>
      <c r="J864" s="75"/>
      <c r="V864" s="17"/>
      <c r="AC864" s="198"/>
      <c r="AD864" s="198"/>
      <c r="AE864" s="198"/>
    </row>
    <row r="865" spans="2:41" ht="15" customHeight="1">
      <c r="H865" s="75"/>
      <c r="I865" s="75"/>
      <c r="J865" s="75"/>
      <c r="V865" s="17"/>
      <c r="AC865" s="198"/>
      <c r="AD865" s="198"/>
      <c r="AE865" s="198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-4185.7292550000011</v>
      </c>
      <c r="E869" s="196" t="s">
        <v>20</v>
      </c>
      <c r="F869" s="196"/>
      <c r="G869" s="196"/>
      <c r="H869" s="196"/>
      <c r="V869" s="17"/>
      <c r="X869" s="23" t="s">
        <v>32</v>
      </c>
      <c r="Y869" s="20">
        <f>IF(B869="PAGADO",0,C874)</f>
        <v>-4185.7292550000011</v>
      </c>
      <c r="AA869" s="196" t="s">
        <v>20</v>
      </c>
      <c r="AB869" s="196"/>
      <c r="AC869" s="196"/>
      <c r="AD869" s="196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4185.7292550000011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4185.7292550000011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-4185.7292550000011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-4185.7292550000011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199" t="str">
        <f>IF(C874&lt;0,"NO PAGAR","COBRAR")</f>
        <v>NO PAGAR</v>
      </c>
      <c r="C875" s="199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99" t="str">
        <f>IF(Y874&lt;0,"NO PAGAR","COBRAR")</f>
        <v>NO PAGAR</v>
      </c>
      <c r="Y875" s="199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0" t="s">
        <v>9</v>
      </c>
      <c r="C876" s="191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">
        <v>9</v>
      </c>
      <c r="Y876" s="19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4185.7292550000011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4185.7292550000011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2" t="s">
        <v>7</v>
      </c>
      <c r="F885" s="193"/>
      <c r="G885" s="194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2" t="s">
        <v>7</v>
      </c>
      <c r="AB885" s="193"/>
      <c r="AC885" s="194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2" t="s">
        <v>7</v>
      </c>
      <c r="O887" s="193"/>
      <c r="P887" s="193"/>
      <c r="Q887" s="194"/>
      <c r="R887" s="18">
        <f>SUM(R871:R886)</f>
        <v>0</v>
      </c>
      <c r="S887" s="3"/>
      <c r="V887" s="17"/>
      <c r="X887" s="12"/>
      <c r="Y887" s="10"/>
      <c r="AJ887" s="192" t="s">
        <v>7</v>
      </c>
      <c r="AK887" s="193"/>
      <c r="AL887" s="193"/>
      <c r="AM887" s="194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4185.7292550000011</v>
      </c>
      <c r="V896" s="17"/>
      <c r="X896" s="15" t="s">
        <v>18</v>
      </c>
      <c r="Y896" s="16">
        <f>SUM(Y877:Y895)</f>
        <v>4185.7292550000011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195" t="s">
        <v>31</v>
      </c>
      <c r="AB909" s="195"/>
      <c r="AC909" s="195"/>
    </row>
    <row r="910" spans="1:43" ht="15" customHeight="1">
      <c r="H910" s="75"/>
      <c r="I910" s="75"/>
      <c r="J910" s="75"/>
      <c r="V910" s="17"/>
      <c r="AA910" s="195"/>
      <c r="AB910" s="195"/>
      <c r="AC910" s="195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-4185.7292550000011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IF(B1714="PAGADO",0,C919)</f>
        <v>-4185.7292550000011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4185.7292550000011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4185.7292550000011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-4185.7292550000011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-4185.7292550000011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7" t="str">
        <f>IF(Y919&lt;0,"NO PAGAR","COBRAR'")</f>
        <v>NO PAGAR</v>
      </c>
      <c r="Y920" s="19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197" t="str">
        <f>IF(C919&lt;0,"NO PAGAR","COBRAR'")</f>
        <v>NO PAGAR</v>
      </c>
      <c r="C921" s="19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0" t="s">
        <v>9</v>
      </c>
      <c r="C922" s="191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0" t="s">
        <v>9</v>
      </c>
      <c r="Y922" s="19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4185.7292550000011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4185.7292550000011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4185.7292550000011</v>
      </c>
      <c r="D942" t="s">
        <v>22</v>
      </c>
      <c r="E942" t="s">
        <v>21</v>
      </c>
      <c r="V942" s="17"/>
      <c r="X942" s="15" t="s">
        <v>18</v>
      </c>
      <c r="Y942" s="16">
        <f>SUM(Y923:Y941)</f>
        <v>4185.7292550000011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198" t="s">
        <v>29</v>
      </c>
      <c r="AD956" s="198"/>
      <c r="AE956" s="198"/>
    </row>
    <row r="957" spans="8:31" ht="15" customHeight="1">
      <c r="H957" s="75" t="s">
        <v>28</v>
      </c>
      <c r="I957" s="75"/>
      <c r="J957" s="75"/>
      <c r="V957" s="17"/>
      <c r="AC957" s="198"/>
      <c r="AD957" s="198"/>
      <c r="AE957" s="198"/>
    </row>
    <row r="958" spans="8:31" ht="15" customHeight="1">
      <c r="H958" s="75"/>
      <c r="I958" s="75"/>
      <c r="J958" s="75"/>
      <c r="V958" s="17"/>
      <c r="AC958" s="198"/>
      <c r="AD958" s="198"/>
      <c r="AE958" s="198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-4185.7292550000011</v>
      </c>
      <c r="E962" s="196" t="s">
        <v>20</v>
      </c>
      <c r="F962" s="196"/>
      <c r="G962" s="196"/>
      <c r="H962" s="196"/>
      <c r="V962" s="17"/>
      <c r="X962" s="23" t="s">
        <v>32</v>
      </c>
      <c r="Y962" s="20">
        <f>IF(B962="PAGADO",0,C967)</f>
        <v>-4185.7292550000011</v>
      </c>
      <c r="AA962" s="196" t="s">
        <v>20</v>
      </c>
      <c r="AB962" s="196"/>
      <c r="AC962" s="196"/>
      <c r="AD962" s="196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4185.7292550000011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4185.7292550000011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-4185.7292550000011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-4185.7292550000011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199" t="str">
        <f>IF(C967&lt;0,"NO PAGAR","COBRAR")</f>
        <v>NO PAGAR</v>
      </c>
      <c r="C968" s="199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99" t="str">
        <f>IF(Y967&lt;0,"NO PAGAR","COBRAR")</f>
        <v>NO PAGAR</v>
      </c>
      <c r="Y968" s="199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0" t="s">
        <v>9</v>
      </c>
      <c r="C969" s="191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0" t="s">
        <v>9</v>
      </c>
      <c r="Y969" s="191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4185.7292550000011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4185.7292550000011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2" t="s">
        <v>7</v>
      </c>
      <c r="F978" s="193"/>
      <c r="G978" s="194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2" t="s">
        <v>7</v>
      </c>
      <c r="AB978" s="193"/>
      <c r="AC978" s="194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2" t="s">
        <v>7</v>
      </c>
      <c r="O980" s="193"/>
      <c r="P980" s="193"/>
      <c r="Q980" s="194"/>
      <c r="R980" s="18">
        <f>SUM(R964:R979)</f>
        <v>0</v>
      </c>
      <c r="S980" s="3"/>
      <c r="V980" s="17"/>
      <c r="X980" s="12"/>
      <c r="Y980" s="10"/>
      <c r="AJ980" s="192" t="s">
        <v>7</v>
      </c>
      <c r="AK980" s="193"/>
      <c r="AL980" s="193"/>
      <c r="AM980" s="194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4185.7292550000011</v>
      </c>
      <c r="V989" s="17"/>
      <c r="X989" s="15" t="s">
        <v>18</v>
      </c>
      <c r="Y989" s="16">
        <f>SUM(Y970:Y988)</f>
        <v>4185.7292550000011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195" t="s">
        <v>31</v>
      </c>
      <c r="AB1002" s="195"/>
      <c r="AC1002" s="195"/>
    </row>
    <row r="1003" spans="1:43" ht="15" customHeight="1">
      <c r="H1003" s="75"/>
      <c r="I1003" s="75"/>
      <c r="J1003" s="75"/>
      <c r="V1003" s="17"/>
      <c r="AA1003" s="195"/>
      <c r="AB1003" s="195"/>
      <c r="AC1003" s="195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-4185.7292550000011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IF(B1807="PAGADO",0,C1012)</f>
        <v>-4185.7292550000011</v>
      </c>
      <c r="AA1007" s="196" t="s">
        <v>20</v>
      </c>
      <c r="AB1007" s="196"/>
      <c r="AC1007" s="196"/>
      <c r="AD1007" s="196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4185.7292550000011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4185.7292550000011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-4185.7292550000011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-4185.7292550000011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7" t="str">
        <f>IF(Y1012&lt;0,"NO PAGAR","COBRAR'")</f>
        <v>NO PAGAR</v>
      </c>
      <c r="Y1013" s="19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197" t="str">
        <f>IF(C1012&lt;0,"NO PAGAR","COBRAR'")</f>
        <v>NO PAGAR</v>
      </c>
      <c r="C1014" s="19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0" t="s">
        <v>9</v>
      </c>
      <c r="C1015" s="191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0" t="s">
        <v>9</v>
      </c>
      <c r="Y1015" s="19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4185.7292550000011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4185.7292550000011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4185.7292550000011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4185.7292550000011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A804" zoomScale="82" zoomScaleNormal="82" workbookViewId="0">
      <selection activeCell="C822" sqref="C82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315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359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359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359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359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359</v>
      </c>
      <c r="F331" s="196"/>
      <c r="G331" s="196"/>
      <c r="H331" s="196"/>
      <c r="V331" s="17"/>
      <c r="X331" s="23" t="s">
        <v>32</v>
      </c>
      <c r="Y331" s="20">
        <f>IF(B1086="PAGADO",0,C336)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1" t="s">
        <v>64</v>
      </c>
      <c r="AB376" s="207" t="s">
        <v>29</v>
      </c>
      <c r="AC376" s="207"/>
      <c r="AD376" s="207"/>
    </row>
    <row r="377" spans="2:41">
      <c r="V377" s="17"/>
      <c r="X377" s="211"/>
      <c r="AB377" s="207"/>
      <c r="AC377" s="207"/>
      <c r="AD377" s="207"/>
    </row>
    <row r="378" spans="2:41" ht="23.25">
      <c r="B378" s="22" t="s">
        <v>64</v>
      </c>
      <c r="V378" s="17"/>
      <c r="X378" s="211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359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359</v>
      </c>
      <c r="F418" s="196"/>
      <c r="G418" s="196"/>
      <c r="H418" s="196"/>
      <c r="V418" s="17"/>
      <c r="X418" s="23" t="s">
        <v>32</v>
      </c>
      <c r="Y418" s="20">
        <f>IF(B1179="PAGADO",0,C423)</f>
        <v>-980.52000000000021</v>
      </c>
      <c r="AA418" s="196" t="s">
        <v>841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359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912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IF(B1276="PAGADO",0,C508)</f>
        <v>-237.65000000000032</v>
      </c>
      <c r="AA503" s="196" t="s">
        <v>359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7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359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IF(B1375="PAGADO",0,C594)</f>
        <v>-95.040000000000191</v>
      </c>
      <c r="AA589" s="196" t="s">
        <v>359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IF(B1468="PAGADO",0,C681)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  <c r="AK724" s="196" t="s">
        <v>10</v>
      </c>
      <c r="AL724" s="196"/>
      <c r="AM724" s="196"/>
      <c r="AN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196" t="s">
        <v>204</v>
      </c>
      <c r="F763" s="196"/>
      <c r="G763" s="196"/>
      <c r="H763" s="196"/>
      <c r="V763" s="17"/>
      <c r="X763" s="23" t="s">
        <v>32</v>
      </c>
      <c r="Y763" s="20">
        <f>IF(B1561="PAGADO",0,C768)</f>
        <v>-2108.614</v>
      </c>
      <c r="AA763" s="196" t="s">
        <v>61</v>
      </c>
      <c r="AB763" s="196"/>
      <c r="AC763" s="196"/>
      <c r="AD763" s="196"/>
      <c r="AK763" s="203" t="s">
        <v>1420</v>
      </c>
      <c r="AL763" s="203"/>
      <c r="AM763" s="203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7" t="str">
        <f>IF(Y768&lt;0,"NO PAGAR","COBRAR'")</f>
        <v>NO PAGAR</v>
      </c>
      <c r="Y769" s="19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197" t="str">
        <f>IF(C768&lt;0,"NO PAGAR","COBRAR'")</f>
        <v>NO PAGAR</v>
      </c>
      <c r="C770" s="19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2" t="s">
        <v>7</v>
      </c>
      <c r="F779" s="193"/>
      <c r="G779" s="19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2" t="s">
        <v>7</v>
      </c>
      <c r="O781" s="193"/>
      <c r="P781" s="193"/>
      <c r="Q781" s="194"/>
      <c r="R781" s="18">
        <f>SUM(R765:R780)</f>
        <v>800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98" t="s">
        <v>29</v>
      </c>
      <c r="AD803" s="198"/>
      <c r="AE803" s="198"/>
    </row>
    <row r="804" spans="2:41">
      <c r="H804" s="195" t="s">
        <v>28</v>
      </c>
      <c r="I804" s="195"/>
      <c r="J804" s="195"/>
      <c r="V804" s="17"/>
      <c r="AC804" s="198"/>
      <c r="AD804" s="198"/>
      <c r="AE804" s="198"/>
    </row>
    <row r="805" spans="2:41">
      <c r="H805" s="195"/>
      <c r="I805" s="195"/>
      <c r="J805" s="195"/>
      <c r="V805" s="17"/>
      <c r="AC805" s="198"/>
      <c r="AD805" s="198"/>
      <c r="AE805" s="19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196" t="s">
        <v>359</v>
      </c>
      <c r="F809" s="196"/>
      <c r="G809" s="196"/>
      <c r="H809" s="196"/>
      <c r="V809" s="17"/>
      <c r="X809" s="23" t="s">
        <v>32</v>
      </c>
      <c r="Y809" s="20">
        <f>IF(B809="PAGADO",0,C814)</f>
        <v>-2229.69</v>
      </c>
      <c r="AA809" s="196" t="s">
        <v>20</v>
      </c>
      <c r="AB809" s="196"/>
      <c r="AC809" s="196"/>
      <c r="AD809" s="196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1462</v>
      </c>
      <c r="G811" s="3" t="s">
        <v>1463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1465</v>
      </c>
      <c r="H812" s="5">
        <v>130</v>
      </c>
      <c r="N812" s="25">
        <v>45202</v>
      </c>
      <c r="O812" s="3" t="s">
        <v>1458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2229.69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-2229.69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NO PAGAR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NO PAGAR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1511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1508</v>
      </c>
      <c r="C825" s="10">
        <f>S832</f>
        <v>397.416</v>
      </c>
      <c r="E825" s="192" t="s">
        <v>7</v>
      </c>
      <c r="F825" s="193"/>
      <c r="G825" s="19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494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1482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1481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1480</v>
      </c>
      <c r="Q830" s="125" t="s">
        <v>474</v>
      </c>
      <c r="R830" s="127">
        <v>70.228999999999999</v>
      </c>
      <c r="S830" s="127">
        <v>122.9</v>
      </c>
      <c r="T830" s="128" t="s">
        <v>1479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1478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2229.69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5" t="s">
        <v>30</v>
      </c>
      <c r="I849" s="195"/>
      <c r="J849" s="195"/>
      <c r="V849" s="17"/>
      <c r="AA849" s="195" t="s">
        <v>31</v>
      </c>
      <c r="AB849" s="195"/>
      <c r="AC849" s="195"/>
    </row>
    <row r="850" spans="2:41">
      <c r="H850" s="195"/>
      <c r="I850" s="195"/>
      <c r="J850" s="195"/>
      <c r="V850" s="17"/>
      <c r="AA850" s="195"/>
      <c r="AB850" s="195"/>
      <c r="AC850" s="19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-2229.69</v>
      </c>
      <c r="E854" s="196" t="s">
        <v>20</v>
      </c>
      <c r="F854" s="196"/>
      <c r="G854" s="196"/>
      <c r="H854" s="196"/>
      <c r="V854" s="17"/>
      <c r="X854" s="23" t="s">
        <v>32</v>
      </c>
      <c r="Y854" s="20">
        <f>IF(B1654="PAGADO",0,C859)</f>
        <v>-2229.69</v>
      </c>
      <c r="AA854" s="196" t="s">
        <v>20</v>
      </c>
      <c r="AB854" s="196"/>
      <c r="AC854" s="196"/>
      <c r="AD854" s="196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2229.69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2229.69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-2229.69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-2229.69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tr">
        <f>IF(Y859&lt;0,"NO PAGAR","COBRAR'")</f>
        <v>NO PAGAR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7" t="str">
        <f>IF(C859&lt;0,"NO PAGAR","COBRAR'")</f>
        <v>NO PAGAR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2229.69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2229.69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2229.69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2229.69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8" t="s">
        <v>29</v>
      </c>
      <c r="AD897" s="198"/>
      <c r="AE897" s="198"/>
    </row>
    <row r="898" spans="2:41">
      <c r="H898" s="195" t="s">
        <v>28</v>
      </c>
      <c r="I898" s="195"/>
      <c r="J898" s="195"/>
      <c r="V898" s="17"/>
      <c r="AC898" s="198"/>
      <c r="AD898" s="198"/>
      <c r="AE898" s="198"/>
    </row>
    <row r="899" spans="2:41">
      <c r="H899" s="195"/>
      <c r="I899" s="195"/>
      <c r="J899" s="195"/>
      <c r="V899" s="17"/>
      <c r="AC899" s="198"/>
      <c r="AD899" s="198"/>
      <c r="AE899" s="198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-2229.69</v>
      </c>
      <c r="E903" s="196" t="s">
        <v>20</v>
      </c>
      <c r="F903" s="196"/>
      <c r="G903" s="196"/>
      <c r="H903" s="196"/>
      <c r="V903" s="17"/>
      <c r="X903" s="23" t="s">
        <v>32</v>
      </c>
      <c r="Y903" s="20">
        <f>IF(B903="PAGADO",0,C908)</f>
        <v>-2229.69</v>
      </c>
      <c r="AA903" s="196" t="s">
        <v>20</v>
      </c>
      <c r="AB903" s="196"/>
      <c r="AC903" s="196"/>
      <c r="AD903" s="19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2229.69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2229.69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-2229.69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-2229.69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NO PAGAR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NO PAGAR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2229.69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2229.69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2229.69</v>
      </c>
      <c r="V930" s="17"/>
      <c r="X930" s="15" t="s">
        <v>18</v>
      </c>
      <c r="Y930" s="16">
        <f>SUM(Y911:Y929)</f>
        <v>2229.69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5" t="s">
        <v>30</v>
      </c>
      <c r="I943" s="195"/>
      <c r="J943" s="195"/>
      <c r="V943" s="17"/>
      <c r="AA943" s="195" t="s">
        <v>31</v>
      </c>
      <c r="AB943" s="195"/>
      <c r="AC943" s="195"/>
    </row>
    <row r="944" spans="1:43">
      <c r="H944" s="195"/>
      <c r="I944" s="195"/>
      <c r="J944" s="195"/>
      <c r="V944" s="17"/>
      <c r="AA944" s="195"/>
      <c r="AB944" s="195"/>
      <c r="AC944" s="19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-2229.69</v>
      </c>
      <c r="E948" s="196" t="s">
        <v>20</v>
      </c>
      <c r="F948" s="196"/>
      <c r="G948" s="196"/>
      <c r="H948" s="196"/>
      <c r="V948" s="17"/>
      <c r="X948" s="23" t="s">
        <v>32</v>
      </c>
      <c r="Y948" s="20">
        <f>IF(B1748="PAGADO",0,C953)</f>
        <v>-2229.69</v>
      </c>
      <c r="AA948" s="196" t="s">
        <v>20</v>
      </c>
      <c r="AB948" s="196"/>
      <c r="AC948" s="196"/>
      <c r="AD948" s="19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2229.69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2229.69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-2229.69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-2229.69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tr">
        <f>IF(Y953&lt;0,"NO PAGAR","COBRAR'")</f>
        <v>NO PAGAR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7" t="str">
        <f>IF(C953&lt;0,"NO PAGAR","COBRAR'")</f>
        <v>NO PAGAR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2229.69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2229.69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2229.69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2229.69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8" t="s">
        <v>29</v>
      </c>
      <c r="AD990" s="198"/>
      <c r="AE990" s="198"/>
    </row>
    <row r="991" spans="5:31">
      <c r="H991" s="195" t="s">
        <v>28</v>
      </c>
      <c r="I991" s="195"/>
      <c r="J991" s="195"/>
      <c r="V991" s="17"/>
      <c r="AC991" s="198"/>
      <c r="AD991" s="198"/>
      <c r="AE991" s="198"/>
    </row>
    <row r="992" spans="5:31">
      <c r="H992" s="195"/>
      <c r="I992" s="195"/>
      <c r="J992" s="195"/>
      <c r="V992" s="17"/>
      <c r="AC992" s="198"/>
      <c r="AD992" s="198"/>
      <c r="AE992" s="198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-2229.69</v>
      </c>
      <c r="E996" s="196" t="s">
        <v>20</v>
      </c>
      <c r="F996" s="196"/>
      <c r="G996" s="196"/>
      <c r="H996" s="196"/>
      <c r="V996" s="17"/>
      <c r="X996" s="23" t="s">
        <v>32</v>
      </c>
      <c r="Y996" s="20">
        <f>IF(B996="PAGADO",0,C1001)</f>
        <v>-2229.69</v>
      </c>
      <c r="AA996" s="196" t="s">
        <v>20</v>
      </c>
      <c r="AB996" s="196"/>
      <c r="AC996" s="196"/>
      <c r="AD996" s="19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2229.69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2229.69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-2229.69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-2229.69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NO PAGAR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NO PAGAR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2229.69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2229.69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2229.69</v>
      </c>
      <c r="V1023" s="17"/>
      <c r="X1023" s="15" t="s">
        <v>18</v>
      </c>
      <c r="Y1023" s="16">
        <f>SUM(Y1004:Y1022)</f>
        <v>2229.69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5" t="s">
        <v>30</v>
      </c>
      <c r="I1036" s="195"/>
      <c r="J1036" s="195"/>
      <c r="V1036" s="17"/>
      <c r="AA1036" s="195" t="s">
        <v>31</v>
      </c>
      <c r="AB1036" s="195"/>
      <c r="AC1036" s="195"/>
    </row>
    <row r="1037" spans="1:43">
      <c r="H1037" s="195"/>
      <c r="I1037" s="195"/>
      <c r="J1037" s="195"/>
      <c r="V1037" s="17"/>
      <c r="AA1037" s="195"/>
      <c r="AB1037" s="195"/>
      <c r="AC1037" s="19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-2229.69</v>
      </c>
      <c r="E1041" s="196" t="s">
        <v>20</v>
      </c>
      <c r="F1041" s="196"/>
      <c r="G1041" s="196"/>
      <c r="H1041" s="196"/>
      <c r="V1041" s="17"/>
      <c r="X1041" s="23" t="s">
        <v>32</v>
      </c>
      <c r="Y1041" s="20">
        <f>IF(B1841="PAGADO",0,C1046)</f>
        <v>-2229.69</v>
      </c>
      <c r="AA1041" s="196" t="s">
        <v>20</v>
      </c>
      <c r="AB1041" s="196"/>
      <c r="AC1041" s="196"/>
      <c r="AD1041" s="19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2229.69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2229.69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-2229.69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-2229.69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tr">
        <f>IF(Y1046&lt;0,"NO PAGAR","COBRAR'")</f>
        <v>NO PAGAR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7" t="str">
        <f>IF(C1046&lt;0,"NO PAGAR","COBRAR'")</f>
        <v>NO PAGAR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2229.69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2229.69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2229.69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2229.69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A781" zoomScale="89" zoomScaleNormal="89" workbookViewId="0">
      <selection activeCell="G796" sqref="G79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IF(B1065="PAGADO",0,C333)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1" t="s">
        <v>64</v>
      </c>
      <c r="AB373" s="207" t="s">
        <v>29</v>
      </c>
      <c r="AC373" s="207"/>
      <c r="AD373" s="207"/>
    </row>
    <row r="374" spans="2:41">
      <c r="V374" s="17"/>
      <c r="X374" s="211"/>
      <c r="AB374" s="207"/>
      <c r="AC374" s="207"/>
      <c r="AD374" s="207"/>
    </row>
    <row r="375" spans="2:41" ht="23.25">
      <c r="B375" s="22" t="s">
        <v>64</v>
      </c>
      <c r="V375" s="17"/>
      <c r="X375" s="211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928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553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195" t="s">
        <v>31</v>
      </c>
      <c r="AB410" s="195"/>
      <c r="AC410" s="195"/>
    </row>
    <row r="411" spans="1:43" ht="15" customHeight="1">
      <c r="H411" s="75"/>
      <c r="I411" s="75"/>
      <c r="J411" s="75"/>
      <c r="V411" s="17"/>
      <c r="AA411" s="195"/>
      <c r="AB411" s="195"/>
      <c r="AC411" s="195"/>
    </row>
    <row r="412" spans="1:43">
      <c r="B412" s="210" t="s">
        <v>64</v>
      </c>
      <c r="F412" s="209" t="s">
        <v>30</v>
      </c>
      <c r="G412" s="209"/>
      <c r="H412" s="209"/>
      <c r="V412" s="17"/>
    </row>
    <row r="413" spans="1:43">
      <c r="B413" s="210"/>
      <c r="F413" s="209"/>
      <c r="G413" s="209"/>
      <c r="H413" s="209"/>
      <c r="V413" s="17"/>
    </row>
    <row r="414" spans="1:43" ht="26.25" customHeight="1">
      <c r="B414" s="210"/>
      <c r="F414" s="209"/>
      <c r="G414" s="209"/>
      <c r="H414" s="20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553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553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0" t="s">
        <v>66</v>
      </c>
      <c r="F449" s="209" t="s">
        <v>28</v>
      </c>
      <c r="G449" s="209"/>
      <c r="H449" s="209"/>
      <c r="V449" s="17"/>
      <c r="X449" s="211" t="s">
        <v>66</v>
      </c>
      <c r="AB449" s="207" t="s">
        <v>29</v>
      </c>
      <c r="AC449" s="207"/>
      <c r="AD449" s="207"/>
    </row>
    <row r="450" spans="2:41">
      <c r="B450" s="210"/>
      <c r="F450" s="209"/>
      <c r="G450" s="209"/>
      <c r="H450" s="209"/>
      <c r="V450" s="17"/>
      <c r="X450" s="211"/>
      <c r="AB450" s="207"/>
      <c r="AC450" s="207"/>
      <c r="AD450" s="207"/>
    </row>
    <row r="451" spans="2:41" ht="23.25" customHeight="1">
      <c r="B451" s="210"/>
      <c r="F451" s="209"/>
      <c r="G451" s="209"/>
      <c r="H451" s="209"/>
      <c r="V451" s="17"/>
      <c r="X451" s="211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553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553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0" t="s">
        <v>66</v>
      </c>
      <c r="F488" s="213" t="s">
        <v>30</v>
      </c>
      <c r="G488" s="213"/>
      <c r="H488" s="213"/>
      <c r="V488" s="17"/>
      <c r="X488" s="211" t="s">
        <v>66</v>
      </c>
      <c r="AB488" s="209" t="s">
        <v>31</v>
      </c>
      <c r="AC488" s="209"/>
      <c r="AD488" s="209"/>
    </row>
    <row r="489" spans="1:43" ht="15" customHeight="1">
      <c r="B489" s="210"/>
      <c r="F489" s="213"/>
      <c r="G489" s="213"/>
      <c r="H489" s="213"/>
      <c r="V489" s="17"/>
      <c r="X489" s="211"/>
      <c r="AB489" s="209"/>
      <c r="AC489" s="209"/>
      <c r="AD489" s="209"/>
    </row>
    <row r="490" spans="1:43" ht="23.25" customHeight="1">
      <c r="B490" s="210"/>
      <c r="F490" s="213"/>
      <c r="G490" s="213"/>
      <c r="H490" s="213"/>
      <c r="V490" s="17"/>
      <c r="X490" s="211"/>
      <c r="AB490" s="209"/>
      <c r="AC490" s="209"/>
      <c r="AD490" s="209"/>
    </row>
    <row r="491" spans="1:43" ht="23.25">
      <c r="B491" s="23" t="s">
        <v>82</v>
      </c>
      <c r="C491" s="20">
        <f>IF(X452="PAGADO",0,Y457)</f>
        <v>-239.15</v>
      </c>
      <c r="E491" s="196" t="s">
        <v>553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553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5"/>
      <c r="J533" s="75"/>
      <c r="V533" s="17"/>
      <c r="AC533" s="198"/>
      <c r="AD533" s="198"/>
      <c r="AE533" s="198"/>
    </row>
    <row r="534" spans="2:41" ht="15" customHeight="1">
      <c r="H534" s="75"/>
      <c r="I534" s="75"/>
      <c r="J534" s="75"/>
      <c r="V534" s="17"/>
      <c r="AC534" s="198"/>
      <c r="AD534" s="198"/>
      <c r="AE534" s="198"/>
    </row>
    <row r="535" spans="2:41">
      <c r="B535" s="211" t="s">
        <v>67</v>
      </c>
      <c r="F535" s="209" t="s">
        <v>28</v>
      </c>
      <c r="G535" s="209"/>
      <c r="H535" s="209"/>
      <c r="V535" s="17"/>
    </row>
    <row r="536" spans="2:41">
      <c r="B536" s="211"/>
      <c r="F536" s="209"/>
      <c r="G536" s="209"/>
      <c r="H536" s="209"/>
      <c r="V536" s="17"/>
    </row>
    <row r="537" spans="2:41" ht="26.25" customHeight="1">
      <c r="B537" s="211"/>
      <c r="F537" s="209"/>
      <c r="G537" s="209"/>
      <c r="H537" s="20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553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553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195" t="s">
        <v>31</v>
      </c>
      <c r="AB573" s="195"/>
      <c r="AC573" s="195"/>
    </row>
    <row r="574" spans="1:43" ht="15" customHeight="1">
      <c r="H574" s="75"/>
      <c r="I574" s="75"/>
      <c r="J574" s="75"/>
      <c r="V574" s="17"/>
      <c r="AA574" s="195"/>
      <c r="AB574" s="195"/>
      <c r="AC574" s="195"/>
    </row>
    <row r="575" spans="1:43">
      <c r="B575" s="210" t="s">
        <v>67</v>
      </c>
      <c r="F575" s="209" t="s">
        <v>30</v>
      </c>
      <c r="G575" s="209"/>
      <c r="H575" s="209"/>
      <c r="V575" s="17"/>
    </row>
    <row r="576" spans="1:43">
      <c r="B576" s="210"/>
      <c r="F576" s="209"/>
      <c r="G576" s="209"/>
      <c r="H576" s="209"/>
      <c r="V576" s="17"/>
    </row>
    <row r="577" spans="2:41" ht="26.25" customHeight="1">
      <c r="B577" s="210"/>
      <c r="F577" s="209"/>
      <c r="G577" s="209"/>
      <c r="H577" s="20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553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553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5"/>
      <c r="J615" s="75"/>
      <c r="V615" s="17"/>
      <c r="AC615" s="198"/>
      <c r="AD615" s="198"/>
      <c r="AE615" s="198"/>
    </row>
    <row r="616" spans="2:41" ht="15" customHeight="1">
      <c r="H616" s="75"/>
      <c r="I616" s="75"/>
      <c r="J616" s="75"/>
      <c r="V616" s="17"/>
      <c r="AC616" s="198"/>
      <c r="AD616" s="198"/>
      <c r="AE616" s="198"/>
    </row>
    <row r="617" spans="2:41">
      <c r="B617" s="211" t="s">
        <v>68</v>
      </c>
      <c r="F617" s="209" t="s">
        <v>28</v>
      </c>
      <c r="G617" s="209"/>
      <c r="H617" s="209"/>
      <c r="V617" s="17"/>
    </row>
    <row r="618" spans="2:41">
      <c r="B618" s="211"/>
      <c r="F618" s="209"/>
      <c r="G618" s="209"/>
      <c r="H618" s="209"/>
      <c r="V618" s="17"/>
    </row>
    <row r="619" spans="2:41" ht="26.25" customHeight="1">
      <c r="B619" s="211"/>
      <c r="F619" s="209"/>
      <c r="G619" s="209"/>
      <c r="H619" s="20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553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1169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195" t="s">
        <v>31</v>
      </c>
      <c r="AB656" s="195"/>
      <c r="AC656" s="195"/>
    </row>
    <row r="657" spans="2:41" ht="15" customHeight="1">
      <c r="H657" s="75"/>
      <c r="I657" s="75"/>
      <c r="J657" s="75"/>
      <c r="V657" s="17"/>
      <c r="AA657" s="195"/>
      <c r="AB657" s="195"/>
      <c r="AC657" s="195"/>
    </row>
    <row r="658" spans="2:41">
      <c r="B658" s="210" t="s">
        <v>68</v>
      </c>
      <c r="F658" s="209" t="s">
        <v>30</v>
      </c>
      <c r="G658" s="209"/>
      <c r="H658" s="209"/>
      <c r="V658" s="17"/>
    </row>
    <row r="659" spans="2:41">
      <c r="B659" s="210"/>
      <c r="F659" s="209"/>
      <c r="G659" s="209"/>
      <c r="H659" s="209"/>
      <c r="V659" s="17"/>
    </row>
    <row r="660" spans="2:41" ht="26.25" customHeight="1">
      <c r="B660" s="210"/>
      <c r="F660" s="209"/>
      <c r="G660" s="209"/>
      <c r="H660" s="20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553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553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5"/>
      <c r="J699" s="75"/>
      <c r="V699" s="17"/>
      <c r="AC699" s="198"/>
      <c r="AD699" s="198"/>
      <c r="AE699" s="198"/>
    </row>
    <row r="700" spans="2:31" ht="15" customHeight="1">
      <c r="H700" s="75"/>
      <c r="I700" s="75"/>
      <c r="J700" s="75"/>
      <c r="V700" s="17"/>
      <c r="AC700" s="198"/>
      <c r="AD700" s="198"/>
      <c r="AE700" s="198"/>
    </row>
    <row r="701" spans="2:31">
      <c r="B701" s="211" t="s">
        <v>69</v>
      </c>
      <c r="F701" s="209" t="s">
        <v>28</v>
      </c>
      <c r="G701" s="209"/>
      <c r="H701" s="209"/>
      <c r="V701" s="17"/>
    </row>
    <row r="702" spans="2:31">
      <c r="B702" s="211"/>
      <c r="F702" s="209"/>
      <c r="G702" s="209"/>
      <c r="H702" s="209"/>
      <c r="V702" s="17"/>
    </row>
    <row r="703" spans="2:31" ht="26.25" customHeight="1">
      <c r="B703" s="211"/>
      <c r="F703" s="209"/>
      <c r="G703" s="209"/>
      <c r="H703" s="20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553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82</v>
      </c>
      <c r="Y704" s="20">
        <f>IF(B704="PAGADO",0,C709)</f>
        <v>194.41000000000008</v>
      </c>
      <c r="AA704" s="196" t="s">
        <v>553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195" t="s">
        <v>31</v>
      </c>
      <c r="AB741" s="195"/>
      <c r="AC741" s="195"/>
    </row>
    <row r="742" spans="1:43" ht="15" customHeight="1">
      <c r="H742" s="75"/>
      <c r="I742" s="75"/>
      <c r="J742" s="75"/>
      <c r="V742" s="17"/>
      <c r="AA742" s="195"/>
      <c r="AB742" s="195"/>
      <c r="AC742" s="19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196" t="s">
        <v>553</v>
      </c>
      <c r="F744" s="196"/>
      <c r="G744" s="196"/>
      <c r="H744" s="196"/>
      <c r="V744" s="17"/>
      <c r="X744" s="23" t="s">
        <v>32</v>
      </c>
      <c r="Y744" s="20">
        <f>IF(B744="PAGADO",0,C749)</f>
        <v>0</v>
      </c>
      <c r="AA744" s="196" t="s">
        <v>553</v>
      </c>
      <c r="AB744" s="196"/>
      <c r="AC744" s="196"/>
      <c r="AD744" s="19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97" t="str">
        <f>IF(Y749&lt;0,"NO PAGAR","COBRAR'")</f>
        <v>COBRAR'</v>
      </c>
      <c r="Y750" s="19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197" t="str">
        <f>IF(C749&lt;0,"NO PAGAR","COBRAR'")</f>
        <v>COBRAR'</v>
      </c>
      <c r="C751" s="19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2" t="s">
        <v>7</v>
      </c>
      <c r="F760" s="193"/>
      <c r="G760" s="19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2" t="s">
        <v>7</v>
      </c>
      <c r="AB760" s="193"/>
      <c r="AC760" s="19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2" t="s">
        <v>7</v>
      </c>
      <c r="O762" s="193"/>
      <c r="P762" s="193"/>
      <c r="Q762" s="194"/>
      <c r="R762" s="18">
        <f>SUM(R746:R761)</f>
        <v>0</v>
      </c>
      <c r="S762" s="3"/>
      <c r="V762" s="17"/>
      <c r="X762" s="12"/>
      <c r="Y762" s="10"/>
      <c r="AJ762" s="192" t="s">
        <v>7</v>
      </c>
      <c r="AK762" s="193"/>
      <c r="AL762" s="193"/>
      <c r="AM762" s="194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198" t="s">
        <v>29</v>
      </c>
      <c r="AD782" s="198"/>
      <c r="AE782" s="198"/>
    </row>
    <row r="783" spans="5:31" ht="15" customHeight="1">
      <c r="H783" s="75" t="s">
        <v>28</v>
      </c>
      <c r="I783" s="75"/>
      <c r="J783" s="75"/>
      <c r="V783" s="17"/>
      <c r="AC783" s="198"/>
      <c r="AD783" s="198"/>
      <c r="AE783" s="198"/>
    </row>
    <row r="784" spans="5:31" ht="15" customHeight="1">
      <c r="H784" s="75"/>
      <c r="I784" s="75"/>
      <c r="J784" s="75"/>
      <c r="V784" s="17"/>
      <c r="AC784" s="198"/>
      <c r="AD784" s="198"/>
      <c r="AE784" s="19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196" t="s">
        <v>553</v>
      </c>
      <c r="F788" s="196"/>
      <c r="G788" s="196"/>
      <c r="H788" s="196"/>
      <c r="V788" s="17"/>
      <c r="X788" s="23" t="s">
        <v>32</v>
      </c>
      <c r="Y788" s="20">
        <f>IF(B788="PAGADO",0,C793)</f>
        <v>0</v>
      </c>
      <c r="AA788" s="196" t="s">
        <v>20</v>
      </c>
      <c r="AB788" s="196"/>
      <c r="AC788" s="196"/>
      <c r="AD788" s="196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1458</v>
      </c>
      <c r="P790" s="3">
        <v>7</v>
      </c>
      <c r="Q790" s="3"/>
      <c r="R790" s="18">
        <v>7</v>
      </c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99" t="str">
        <f>IF(C793&lt;0,"NO PAGAR","COBRAR")</f>
        <v>COBRAR</v>
      </c>
      <c r="C794" s="19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9" t="str">
        <f>IF(Y793&lt;0,"NO PAGAR","COBRAR")</f>
        <v>COBRAR</v>
      </c>
      <c r="Y794" s="19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0" t="s">
        <v>9</v>
      </c>
      <c r="C795" s="19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0" t="s">
        <v>9</v>
      </c>
      <c r="Y795" s="19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1511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1508</v>
      </c>
      <c r="C804" s="10">
        <f>R807</f>
        <v>33.057000000000002</v>
      </c>
      <c r="E804" s="192" t="s">
        <v>7</v>
      </c>
      <c r="F804" s="193"/>
      <c r="G804" s="19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2" t="s">
        <v>7</v>
      </c>
      <c r="AB804" s="193"/>
      <c r="AC804" s="19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2" t="s">
        <v>7</v>
      </c>
      <c r="O806" s="193"/>
      <c r="P806" s="193"/>
      <c r="Q806" s="194"/>
      <c r="R806" s="18">
        <f>SUM(R790:R805)</f>
        <v>7</v>
      </c>
      <c r="S806" s="3"/>
      <c r="V806" s="17"/>
      <c r="X806" s="12"/>
      <c r="Y806" s="10"/>
      <c r="AJ806" s="192" t="s">
        <v>7</v>
      </c>
      <c r="AK806" s="193"/>
      <c r="AL806" s="193"/>
      <c r="AM806" s="194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1499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0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195" t="s">
        <v>31</v>
      </c>
      <c r="AB828" s="195"/>
      <c r="AC828" s="195"/>
    </row>
    <row r="829" spans="1:43" ht="15" customHeight="1">
      <c r="H829" s="75"/>
      <c r="I829" s="75"/>
      <c r="J829" s="75"/>
      <c r="V829" s="17"/>
      <c r="AA829" s="195"/>
      <c r="AB829" s="195"/>
      <c r="AC829" s="19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946.28300000000002</v>
      </c>
      <c r="E833" s="196" t="s">
        <v>553</v>
      </c>
      <c r="F833" s="196"/>
      <c r="G833" s="196"/>
      <c r="H833" s="196"/>
      <c r="V833" s="17"/>
      <c r="X833" s="23" t="s">
        <v>32</v>
      </c>
      <c r="Y833" s="20">
        <f>IF(B1633="PAGADO",0,C838)</f>
        <v>946.28300000000002</v>
      </c>
      <c r="AA833" s="196" t="s">
        <v>20</v>
      </c>
      <c r="AB833" s="196"/>
      <c r="AC833" s="196"/>
      <c r="AD833" s="196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946.28300000000002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946.28300000000002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946.28300000000002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946.28300000000002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7" t="str">
        <f>IF(Y838&lt;0,"NO PAGAR","COBRAR'")</f>
        <v>COBRAR'</v>
      </c>
      <c r="Y839" s="19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97" t="str">
        <f>IF(C838&lt;0,"NO PAGAR","COBRAR'")</f>
        <v>COBRAR'</v>
      </c>
      <c r="C840" s="19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0" t="s">
        <v>9</v>
      </c>
      <c r="C841" s="19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0" t="s">
        <v>9</v>
      </c>
      <c r="Y841" s="19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2" t="s">
        <v>7</v>
      </c>
      <c r="F849" s="193"/>
      <c r="G849" s="19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2" t="s">
        <v>7</v>
      </c>
      <c r="AB849" s="193"/>
      <c r="AC849" s="19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2" t="s">
        <v>7</v>
      </c>
      <c r="O851" s="193"/>
      <c r="P851" s="193"/>
      <c r="Q851" s="194"/>
      <c r="R851" s="18">
        <f>SUM(R835:R850)</f>
        <v>0</v>
      </c>
      <c r="S851" s="3"/>
      <c r="V851" s="17"/>
      <c r="X851" s="12"/>
      <c r="Y851" s="10"/>
      <c r="AJ851" s="192" t="s">
        <v>7</v>
      </c>
      <c r="AK851" s="193"/>
      <c r="AL851" s="193"/>
      <c r="AM851" s="19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198" t="s">
        <v>29</v>
      </c>
      <c r="AD876" s="198"/>
      <c r="AE876" s="198"/>
    </row>
    <row r="877" spans="8:31" ht="15" customHeight="1">
      <c r="H877" s="75" t="s">
        <v>28</v>
      </c>
      <c r="I877" s="75"/>
      <c r="J877" s="75"/>
      <c r="V877" s="17"/>
      <c r="AC877" s="198"/>
      <c r="AD877" s="198"/>
      <c r="AE877" s="198"/>
    </row>
    <row r="878" spans="8:31" ht="15" customHeight="1">
      <c r="H878" s="75"/>
      <c r="I878" s="75"/>
      <c r="J878" s="75"/>
      <c r="V878" s="17"/>
      <c r="AC878" s="198"/>
      <c r="AD878" s="198"/>
      <c r="AE878" s="19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946.28300000000002</v>
      </c>
      <c r="E882" s="196" t="s">
        <v>553</v>
      </c>
      <c r="F882" s="196"/>
      <c r="G882" s="196"/>
      <c r="H882" s="196"/>
      <c r="V882" s="17"/>
      <c r="X882" s="23" t="s">
        <v>32</v>
      </c>
      <c r="Y882" s="20">
        <f>IF(B882="PAGADO",0,C887)</f>
        <v>946.28300000000002</v>
      </c>
      <c r="AA882" s="196" t="s">
        <v>20</v>
      </c>
      <c r="AB882" s="196"/>
      <c r="AC882" s="196"/>
      <c r="AD882" s="19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946.28300000000002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946.28300000000002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946.28300000000002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946.28300000000002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99" t="str">
        <f>IF(C887&lt;0,"NO PAGAR","COBRAR")</f>
        <v>COBRAR</v>
      </c>
      <c r="C888" s="19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9" t="str">
        <f>IF(Y887&lt;0,"NO PAGAR","COBRAR")</f>
        <v>COBRAR</v>
      </c>
      <c r="Y888" s="19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0" t="s">
        <v>9</v>
      </c>
      <c r="C889" s="19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0" t="s">
        <v>9</v>
      </c>
      <c r="Y889" s="19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2" t="s">
        <v>7</v>
      </c>
      <c r="F898" s="193"/>
      <c r="G898" s="19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2" t="s">
        <v>7</v>
      </c>
      <c r="AB898" s="193"/>
      <c r="AC898" s="19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2" t="s">
        <v>7</v>
      </c>
      <c r="O900" s="193"/>
      <c r="P900" s="193"/>
      <c r="Q900" s="194"/>
      <c r="R900" s="18">
        <f>SUM(R884:R899)</f>
        <v>0</v>
      </c>
      <c r="S900" s="3"/>
      <c r="V900" s="17"/>
      <c r="X900" s="12"/>
      <c r="Y900" s="10"/>
      <c r="AJ900" s="192" t="s">
        <v>7</v>
      </c>
      <c r="AK900" s="193"/>
      <c r="AL900" s="193"/>
      <c r="AM900" s="19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195" t="s">
        <v>31</v>
      </c>
      <c r="AB922" s="195"/>
      <c r="AC922" s="195"/>
    </row>
    <row r="923" spans="1:43" ht="15" customHeight="1">
      <c r="H923" s="75"/>
      <c r="I923" s="75"/>
      <c r="J923" s="75"/>
      <c r="V923" s="17"/>
      <c r="AA923" s="195"/>
      <c r="AB923" s="195"/>
      <c r="AC923" s="19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946.28300000000002</v>
      </c>
      <c r="E927" s="196" t="s">
        <v>553</v>
      </c>
      <c r="F927" s="196"/>
      <c r="G927" s="196"/>
      <c r="H927" s="196"/>
      <c r="V927" s="17"/>
      <c r="X927" s="23" t="s">
        <v>32</v>
      </c>
      <c r="Y927" s="20">
        <f>IF(B1727="PAGADO",0,C932)</f>
        <v>946.28300000000002</v>
      </c>
      <c r="AA927" s="196" t="s">
        <v>20</v>
      </c>
      <c r="AB927" s="196"/>
      <c r="AC927" s="196"/>
      <c r="AD927" s="19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946.28300000000002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946.28300000000002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946.28300000000002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946.28300000000002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7" t="str">
        <f>IF(Y932&lt;0,"NO PAGAR","COBRAR'")</f>
        <v>COBRAR'</v>
      </c>
      <c r="Y933" s="19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97" t="str">
        <f>IF(C932&lt;0,"NO PAGAR","COBRAR'")</f>
        <v>COBRAR'</v>
      </c>
      <c r="C934" s="19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0" t="s">
        <v>9</v>
      </c>
      <c r="C935" s="19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0" t="s">
        <v>9</v>
      </c>
      <c r="Y935" s="19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2" t="s">
        <v>7</v>
      </c>
      <c r="F943" s="193"/>
      <c r="G943" s="19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2" t="s">
        <v>7</v>
      </c>
      <c r="AB943" s="193"/>
      <c r="AC943" s="19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2" t="s">
        <v>7</v>
      </c>
      <c r="O945" s="193"/>
      <c r="P945" s="193"/>
      <c r="Q945" s="194"/>
      <c r="R945" s="18">
        <f>SUM(R929:R944)</f>
        <v>0</v>
      </c>
      <c r="S945" s="3"/>
      <c r="V945" s="17"/>
      <c r="X945" s="12"/>
      <c r="Y945" s="10"/>
      <c r="AJ945" s="192" t="s">
        <v>7</v>
      </c>
      <c r="AK945" s="193"/>
      <c r="AL945" s="193"/>
      <c r="AM945" s="19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198" t="s">
        <v>29</v>
      </c>
      <c r="AD969" s="198"/>
      <c r="AE969" s="198"/>
    </row>
    <row r="970" spans="2:41" ht="15" customHeight="1">
      <c r="H970" s="75" t="s">
        <v>28</v>
      </c>
      <c r="I970" s="75"/>
      <c r="J970" s="75"/>
      <c r="V970" s="17"/>
      <c r="AC970" s="198"/>
      <c r="AD970" s="198"/>
      <c r="AE970" s="198"/>
    </row>
    <row r="971" spans="2:41" ht="15" customHeight="1">
      <c r="H971" s="75"/>
      <c r="I971" s="75"/>
      <c r="J971" s="75"/>
      <c r="V971" s="17"/>
      <c r="AC971" s="198"/>
      <c r="AD971" s="198"/>
      <c r="AE971" s="19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946.28300000000002</v>
      </c>
      <c r="E975" s="196" t="s">
        <v>553</v>
      </c>
      <c r="F975" s="196"/>
      <c r="G975" s="196"/>
      <c r="H975" s="196"/>
      <c r="V975" s="17"/>
      <c r="X975" s="23" t="s">
        <v>32</v>
      </c>
      <c r="Y975" s="20">
        <f>IF(B975="PAGADO",0,C980)</f>
        <v>946.28300000000002</v>
      </c>
      <c r="AA975" s="196" t="s">
        <v>20</v>
      </c>
      <c r="AB975" s="196"/>
      <c r="AC975" s="196"/>
      <c r="AD975" s="19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946.28300000000002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946.28300000000002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946.28300000000002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946.28300000000002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99" t="str">
        <f>IF(C980&lt;0,"NO PAGAR","COBRAR")</f>
        <v>COBRAR</v>
      </c>
      <c r="C981" s="19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9" t="str">
        <f>IF(Y980&lt;0,"NO PAGAR","COBRAR")</f>
        <v>COBRAR</v>
      </c>
      <c r="Y981" s="19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0" t="s">
        <v>9</v>
      </c>
      <c r="C982" s="19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0" t="s">
        <v>9</v>
      </c>
      <c r="Y982" s="19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2" t="s">
        <v>7</v>
      </c>
      <c r="F991" s="193"/>
      <c r="G991" s="19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2" t="s">
        <v>7</v>
      </c>
      <c r="AB991" s="193"/>
      <c r="AC991" s="19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2" t="s">
        <v>7</v>
      </c>
      <c r="O993" s="193"/>
      <c r="P993" s="193"/>
      <c r="Q993" s="194"/>
      <c r="R993" s="18">
        <f>SUM(R977:R992)</f>
        <v>0</v>
      </c>
      <c r="S993" s="3"/>
      <c r="V993" s="17"/>
      <c r="X993" s="12"/>
      <c r="Y993" s="10"/>
      <c r="AJ993" s="192" t="s">
        <v>7</v>
      </c>
      <c r="AK993" s="193"/>
      <c r="AL993" s="193"/>
      <c r="AM993" s="19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195" t="s">
        <v>31</v>
      </c>
      <c r="AB1015" s="195"/>
      <c r="AC1015" s="195"/>
    </row>
    <row r="1016" spans="1:43" ht="15" customHeight="1">
      <c r="H1016" s="75"/>
      <c r="I1016" s="75"/>
      <c r="J1016" s="75"/>
      <c r="V1016" s="17"/>
      <c r="AA1016" s="195"/>
      <c r="AB1016" s="195"/>
      <c r="AC1016" s="19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946.28300000000002</v>
      </c>
      <c r="E1020" s="196" t="s">
        <v>553</v>
      </c>
      <c r="F1020" s="196"/>
      <c r="G1020" s="196"/>
      <c r="H1020" s="196"/>
      <c r="V1020" s="17"/>
      <c r="X1020" s="23" t="s">
        <v>32</v>
      </c>
      <c r="Y1020" s="20">
        <f>IF(B1820="PAGADO",0,C1025)</f>
        <v>946.28300000000002</v>
      </c>
      <c r="AA1020" s="196" t="s">
        <v>20</v>
      </c>
      <c r="AB1020" s="196"/>
      <c r="AC1020" s="196"/>
      <c r="AD1020" s="19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946.28300000000002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946.28300000000002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946.28300000000002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946.28300000000002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7" t="str">
        <f>IF(Y1025&lt;0,"NO PAGAR","COBRAR'")</f>
        <v>COBRAR'</v>
      </c>
      <c r="Y1026" s="19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97" t="str">
        <f>IF(C1025&lt;0,"NO PAGAR","COBRAR'")</f>
        <v>COBRAR'</v>
      </c>
      <c r="C1027" s="19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0" t="s">
        <v>9</v>
      </c>
      <c r="C1028" s="19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0" t="s">
        <v>9</v>
      </c>
      <c r="Y1028" s="19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2" t="s">
        <v>7</v>
      </c>
      <c r="F1036" s="193"/>
      <c r="G1036" s="19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2" t="s">
        <v>7</v>
      </c>
      <c r="AB1036" s="193"/>
      <c r="AC1036" s="19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2" t="s">
        <v>7</v>
      </c>
      <c r="O1038" s="193"/>
      <c r="P1038" s="193"/>
      <c r="Q1038" s="194"/>
      <c r="R1038" s="18">
        <f>SUM(R1022:R1037)</f>
        <v>0</v>
      </c>
      <c r="S1038" s="3"/>
      <c r="V1038" s="17"/>
      <c r="X1038" s="12"/>
      <c r="Y1038" s="10"/>
      <c r="AJ1038" s="192" t="s">
        <v>7</v>
      </c>
      <c r="AK1038" s="193"/>
      <c r="AL1038" s="193"/>
      <c r="AM1038" s="19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A740" zoomScale="82" zoomScaleNormal="82" workbookViewId="0">
      <selection activeCell="E748" sqref="E74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433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493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530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590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433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433</v>
      </c>
      <c r="F310" s="196"/>
      <c r="G310" s="196"/>
      <c r="H310" s="196"/>
      <c r="V310" s="17"/>
      <c r="X310" s="23" t="s">
        <v>32</v>
      </c>
      <c r="Y310" s="20">
        <f>IF(B1022="PAGADO",0,C315)</f>
        <v>-647.71</v>
      </c>
      <c r="AA310" s="196" t="s">
        <v>700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1" t="s">
        <v>64</v>
      </c>
      <c r="AB347" s="207" t="s">
        <v>29</v>
      </c>
      <c r="AC347" s="207"/>
      <c r="AD347" s="207"/>
    </row>
    <row r="348" spans="2:41">
      <c r="V348" s="17"/>
      <c r="X348" s="211"/>
      <c r="AB348" s="207"/>
      <c r="AC348" s="207"/>
      <c r="AD348" s="207"/>
    </row>
    <row r="349" spans="2:41" ht="23.25">
      <c r="B349" s="22" t="s">
        <v>64</v>
      </c>
      <c r="V349" s="17"/>
      <c r="X349" s="211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433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700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776</v>
      </c>
      <c r="F389" s="196"/>
      <c r="G389" s="196"/>
      <c r="H389" s="196"/>
      <c r="V389" s="17"/>
      <c r="X389" s="23" t="s">
        <v>32</v>
      </c>
      <c r="Y389" s="20">
        <f>IF(B1115="PAGADO",0,C394)</f>
        <v>-132.38000000000011</v>
      </c>
      <c r="AA389" s="196" t="s">
        <v>840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776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433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776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433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776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530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433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433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1168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1168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1168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5" t="s">
        <v>28</v>
      </c>
      <c r="I654" s="195"/>
      <c r="J654" s="195"/>
      <c r="V654" s="17"/>
      <c r="AC654" s="24" t="s">
        <v>29</v>
      </c>
      <c r="AD654" s="24"/>
      <c r="AE654" s="24"/>
    </row>
    <row r="655" spans="2:31" ht="15" customHeight="1">
      <c r="H655" s="195"/>
      <c r="I655" s="195"/>
      <c r="J655" s="19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1168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130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196" t="s">
        <v>20</v>
      </c>
      <c r="F700" s="196"/>
      <c r="G700" s="196"/>
      <c r="H700" s="196"/>
      <c r="V700" s="17"/>
      <c r="X700" s="23" t="s">
        <v>32</v>
      </c>
      <c r="Y700" s="20">
        <f>IF(B700="PAGADO",0,C705)</f>
        <v>0</v>
      </c>
      <c r="AA700" s="196" t="s">
        <v>433</v>
      </c>
      <c r="AB700" s="196"/>
      <c r="AC700" s="196"/>
      <c r="AD700" s="196"/>
      <c r="AK700" s="196" t="s">
        <v>10</v>
      </c>
      <c r="AL700" s="196"/>
      <c r="AM700" s="19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97" t="str">
        <f>IF(Y705&lt;0,"NO PAGAR","COBRAR'")</f>
        <v>COBRAR'</v>
      </c>
      <c r="Y706" s="19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197" t="str">
        <f>IF(C705&lt;0,"NO PAGAR","COBRAR'")</f>
        <v>COBRAR'</v>
      </c>
      <c r="C707" s="19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0" t="s">
        <v>9</v>
      </c>
      <c r="C708" s="19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0" t="s">
        <v>9</v>
      </c>
      <c r="Y708" s="19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2" t="s">
        <v>7</v>
      </c>
      <c r="F716" s="193"/>
      <c r="G716" s="19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2" t="s">
        <v>7</v>
      </c>
      <c r="AB716" s="193"/>
      <c r="AC716" s="19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2" t="s">
        <v>7</v>
      </c>
      <c r="O718" s="193"/>
      <c r="P718" s="193"/>
      <c r="Q718" s="194"/>
      <c r="R718" s="18">
        <f>SUM(R702:R717)</f>
        <v>0</v>
      </c>
      <c r="S718" s="3"/>
      <c r="V718" s="17"/>
      <c r="X718" s="12"/>
      <c r="Y718" s="10"/>
      <c r="AJ718" s="192" t="s">
        <v>7</v>
      </c>
      <c r="AK718" s="193"/>
      <c r="AL718" s="193"/>
      <c r="AM718" s="194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98" t="s">
        <v>29</v>
      </c>
      <c r="AD739" s="198"/>
      <c r="AE739" s="198"/>
    </row>
    <row r="740" spans="2:41">
      <c r="H740" s="195" t="s">
        <v>28</v>
      </c>
      <c r="I740" s="195"/>
      <c r="J740" s="195"/>
      <c r="V740" s="17"/>
      <c r="AC740" s="198"/>
      <c r="AD740" s="198"/>
      <c r="AE740" s="198"/>
    </row>
    <row r="741" spans="2:41">
      <c r="H741" s="195"/>
      <c r="I741" s="195"/>
      <c r="J741" s="195"/>
      <c r="V741" s="17"/>
      <c r="AC741" s="198"/>
      <c r="AD741" s="198"/>
      <c r="AE741" s="198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196" t="s">
        <v>20</v>
      </c>
      <c r="F745" s="196"/>
      <c r="G745" s="196"/>
      <c r="H745" s="196"/>
      <c r="V745" s="17"/>
      <c r="X745" s="23" t="s">
        <v>32</v>
      </c>
      <c r="Y745" s="20">
        <f>IF(B745="PAGADO",0,C750)</f>
        <v>0</v>
      </c>
      <c r="AA745" s="196" t="s">
        <v>20</v>
      </c>
      <c r="AB745" s="196"/>
      <c r="AC745" s="196"/>
      <c r="AD745" s="196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1458</v>
      </c>
      <c r="P747" s="3"/>
      <c r="Q747" s="3"/>
      <c r="R747" s="18">
        <v>7</v>
      </c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99" t="str">
        <f>IF(C750&lt;0,"NO PAGAR","COBRAR")</f>
        <v>COBRAR</v>
      </c>
      <c r="C751" s="19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99" t="str">
        <f>IF(Y750&lt;0,"NO PAGAR","COBRAR")</f>
        <v>COBRAR</v>
      </c>
      <c r="Y751" s="19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1510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1508</v>
      </c>
      <c r="C761" s="10">
        <f>S769</f>
        <v>281.13</v>
      </c>
      <c r="E761" s="192" t="s">
        <v>7</v>
      </c>
      <c r="F761" s="193"/>
      <c r="G761" s="19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2" t="s">
        <v>7</v>
      </c>
      <c r="AB761" s="193"/>
      <c r="AC761" s="194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2" t="s">
        <v>7</v>
      </c>
      <c r="O763" s="193"/>
      <c r="P763" s="193"/>
      <c r="Q763" s="194"/>
      <c r="R763" s="18">
        <f>SUM(R747:R762)</f>
        <v>7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1492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1491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1490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1489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1488</v>
      </c>
      <c r="Q768" s="125" t="s">
        <v>474</v>
      </c>
      <c r="R768" s="127">
        <v>45.716999999999999</v>
      </c>
      <c r="S768" s="127">
        <v>80</v>
      </c>
      <c r="T768" s="128" t="s">
        <v>1487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95" t="s">
        <v>30</v>
      </c>
      <c r="I785" s="195"/>
      <c r="J785" s="195"/>
      <c r="V785" s="17"/>
      <c r="AA785" s="195" t="s">
        <v>31</v>
      </c>
      <c r="AB785" s="195"/>
      <c r="AC785" s="195"/>
    </row>
    <row r="786" spans="2:41">
      <c r="H786" s="195"/>
      <c r="I786" s="195"/>
      <c r="J786" s="195"/>
      <c r="V786" s="17"/>
      <c r="AA786" s="195"/>
      <c r="AB786" s="195"/>
      <c r="AC786" s="195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458.46000000000004</v>
      </c>
      <c r="E790" s="196" t="s">
        <v>20</v>
      </c>
      <c r="F790" s="196"/>
      <c r="G790" s="196"/>
      <c r="H790" s="196"/>
      <c r="V790" s="17"/>
      <c r="X790" s="23" t="s">
        <v>32</v>
      </c>
      <c r="Y790" s="20">
        <f>IF(B1590="PAGADO",0,C795)</f>
        <v>458.46000000000004</v>
      </c>
      <c r="AA790" s="196" t="s">
        <v>20</v>
      </c>
      <c r="AB790" s="196"/>
      <c r="AC790" s="196"/>
      <c r="AD790" s="196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458.46000000000004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458.46000000000004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458.46000000000004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458.46000000000004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7" t="str">
        <f>IF(Y795&lt;0,"NO PAGAR","COBRAR'")</f>
        <v>COBRAR'</v>
      </c>
      <c r="Y796" s="19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97" t="str">
        <f>IF(C795&lt;0,"NO PAGAR","COBRAR'")</f>
        <v>COBRAR'</v>
      </c>
      <c r="C797" s="197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0" t="s">
        <v>9</v>
      </c>
      <c r="C798" s="19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0" t="s">
        <v>9</v>
      </c>
      <c r="Y798" s="19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2" t="s">
        <v>7</v>
      </c>
      <c r="F806" s="193"/>
      <c r="G806" s="194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2" t="s">
        <v>7</v>
      </c>
      <c r="AB806" s="193"/>
      <c r="AC806" s="194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2" t="s">
        <v>7</v>
      </c>
      <c r="O808" s="193"/>
      <c r="P808" s="193"/>
      <c r="Q808" s="194"/>
      <c r="R808" s="18">
        <f>SUM(R792:R807)</f>
        <v>0</v>
      </c>
      <c r="S808" s="3"/>
      <c r="V808" s="17"/>
      <c r="X808" s="12"/>
      <c r="Y808" s="10"/>
      <c r="AJ808" s="192" t="s">
        <v>7</v>
      </c>
      <c r="AK808" s="193"/>
      <c r="AL808" s="193"/>
      <c r="AM808" s="194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198" t="s">
        <v>29</v>
      </c>
      <c r="AD833" s="198"/>
      <c r="AE833" s="198"/>
    </row>
    <row r="834" spans="2:41">
      <c r="H834" s="195" t="s">
        <v>28</v>
      </c>
      <c r="I834" s="195"/>
      <c r="J834" s="195"/>
      <c r="V834" s="17"/>
      <c r="AC834" s="198"/>
      <c r="AD834" s="198"/>
      <c r="AE834" s="198"/>
    </row>
    <row r="835" spans="2:41">
      <c r="H835" s="195"/>
      <c r="I835" s="195"/>
      <c r="J835" s="195"/>
      <c r="V835" s="17"/>
      <c r="AC835" s="198"/>
      <c r="AD835" s="198"/>
      <c r="AE835" s="198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458.46000000000004</v>
      </c>
      <c r="E839" s="196" t="s">
        <v>20</v>
      </c>
      <c r="F839" s="196"/>
      <c r="G839" s="196"/>
      <c r="H839" s="196"/>
      <c r="V839" s="17"/>
      <c r="X839" s="23" t="s">
        <v>32</v>
      </c>
      <c r="Y839" s="20">
        <f>IF(B839="PAGADO",0,C844)</f>
        <v>458.46000000000004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458.46000000000004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458.46000000000004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458.46000000000004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458.46000000000004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199" t="str">
        <f>IF(C844&lt;0,"NO PAGAR","COBRAR")</f>
        <v>COBRAR</v>
      </c>
      <c r="C845" s="199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PAGAR","COBRAR")</f>
        <v>COBRAR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0" t="s">
        <v>9</v>
      </c>
      <c r="Y846" s="19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195" t="s">
        <v>30</v>
      </c>
      <c r="I879" s="195"/>
      <c r="J879" s="195"/>
      <c r="V879" s="17"/>
      <c r="AA879" s="195" t="s">
        <v>31</v>
      </c>
      <c r="AB879" s="195"/>
      <c r="AC879" s="195"/>
    </row>
    <row r="880" spans="1:43">
      <c r="H880" s="195"/>
      <c r="I880" s="195"/>
      <c r="J880" s="195"/>
      <c r="V880" s="17"/>
      <c r="AA880" s="195"/>
      <c r="AB880" s="195"/>
      <c r="AC880" s="195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458.46000000000004</v>
      </c>
      <c r="E884" s="196" t="s">
        <v>20</v>
      </c>
      <c r="F884" s="196"/>
      <c r="G884" s="196"/>
      <c r="H884" s="196"/>
      <c r="V884" s="17"/>
      <c r="X884" s="23" t="s">
        <v>32</v>
      </c>
      <c r="Y884" s="20">
        <f>IF(B1684="PAGADO",0,C889)</f>
        <v>458.46000000000004</v>
      </c>
      <c r="AA884" s="196" t="s">
        <v>20</v>
      </c>
      <c r="AB884" s="196"/>
      <c r="AC884" s="196"/>
      <c r="AD884" s="196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458.46000000000004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458.46000000000004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458.46000000000004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458.46000000000004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7" t="str">
        <f>IF(Y889&lt;0,"NO PAGAR","COBRAR'")</f>
        <v>COBRAR'</v>
      </c>
      <c r="Y890" s="19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197" t="str">
        <f>IF(C889&lt;0,"NO PAGAR","COBRAR'")</f>
        <v>COBRAR'</v>
      </c>
      <c r="C891" s="19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0" t="s">
        <v>9</v>
      </c>
      <c r="C892" s="19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0" t="s">
        <v>9</v>
      </c>
      <c r="Y892" s="19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2" t="s">
        <v>7</v>
      </c>
      <c r="F900" s="193"/>
      <c r="G900" s="194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2" t="s">
        <v>7</v>
      </c>
      <c r="AB900" s="193"/>
      <c r="AC900" s="194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2" t="s">
        <v>7</v>
      </c>
      <c r="O902" s="193"/>
      <c r="P902" s="193"/>
      <c r="Q902" s="194"/>
      <c r="R902" s="18">
        <f>SUM(R886:R901)</f>
        <v>0</v>
      </c>
      <c r="S902" s="3"/>
      <c r="V902" s="17"/>
      <c r="X902" s="12"/>
      <c r="Y902" s="10"/>
      <c r="AJ902" s="192" t="s">
        <v>7</v>
      </c>
      <c r="AK902" s="193"/>
      <c r="AL902" s="193"/>
      <c r="AM902" s="194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198" t="s">
        <v>29</v>
      </c>
      <c r="AD926" s="198"/>
      <c r="AE926" s="198"/>
    </row>
    <row r="927" spans="5:31">
      <c r="H927" s="195" t="s">
        <v>28</v>
      </c>
      <c r="I927" s="195"/>
      <c r="J927" s="195"/>
      <c r="V927" s="17"/>
      <c r="AC927" s="198"/>
      <c r="AD927" s="198"/>
      <c r="AE927" s="198"/>
    </row>
    <row r="928" spans="5:31">
      <c r="H928" s="195"/>
      <c r="I928" s="195"/>
      <c r="J928" s="195"/>
      <c r="V928" s="17"/>
      <c r="AC928" s="198"/>
      <c r="AD928" s="198"/>
      <c r="AE928" s="198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458.46000000000004</v>
      </c>
      <c r="E932" s="196" t="s">
        <v>20</v>
      </c>
      <c r="F932" s="196"/>
      <c r="G932" s="196"/>
      <c r="H932" s="196"/>
      <c r="V932" s="17"/>
      <c r="X932" s="23" t="s">
        <v>32</v>
      </c>
      <c r="Y932" s="20">
        <f>IF(B932="PAGADO",0,C937)</f>
        <v>458.46000000000004</v>
      </c>
      <c r="AA932" s="196" t="s">
        <v>20</v>
      </c>
      <c r="AB932" s="196"/>
      <c r="AC932" s="196"/>
      <c r="AD932" s="196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458.46000000000004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458.46000000000004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458.46000000000004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458.46000000000004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99" t="str">
        <f>IF(C937&lt;0,"NO PAGAR","COBRAR")</f>
        <v>COBRAR</v>
      </c>
      <c r="C938" s="199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99" t="str">
        <f>IF(Y937&lt;0,"NO PAGAR","COBRAR")</f>
        <v>COBRAR</v>
      </c>
      <c r="Y938" s="199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0" t="s">
        <v>9</v>
      </c>
      <c r="C939" s="191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0" t="s">
        <v>9</v>
      </c>
      <c r="Y939" s="191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2" t="s">
        <v>7</v>
      </c>
      <c r="AB948" s="193"/>
      <c r="AC948" s="194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95" t="s">
        <v>30</v>
      </c>
      <c r="I972" s="195"/>
      <c r="J972" s="195"/>
      <c r="V972" s="17"/>
      <c r="AA972" s="195" t="s">
        <v>31</v>
      </c>
      <c r="AB972" s="195"/>
      <c r="AC972" s="195"/>
    </row>
    <row r="973" spans="1:43">
      <c r="H973" s="195"/>
      <c r="I973" s="195"/>
      <c r="J973" s="195"/>
      <c r="V973" s="17"/>
      <c r="AA973" s="195"/>
      <c r="AB973" s="195"/>
      <c r="AC973" s="195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458.46000000000004</v>
      </c>
      <c r="E977" s="196" t="s">
        <v>20</v>
      </c>
      <c r="F977" s="196"/>
      <c r="G977" s="196"/>
      <c r="H977" s="196"/>
      <c r="V977" s="17"/>
      <c r="X977" s="23" t="s">
        <v>32</v>
      </c>
      <c r="Y977" s="20">
        <f>IF(B1777="PAGADO",0,C982)</f>
        <v>458.46000000000004</v>
      </c>
      <c r="AA977" s="196" t="s">
        <v>20</v>
      </c>
      <c r="AB977" s="196"/>
      <c r="AC977" s="196"/>
      <c r="AD977" s="196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458.46000000000004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458.46000000000004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458.46000000000004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458.46000000000004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7" t="str">
        <f>IF(Y982&lt;0,"NO PAGAR","COBRAR'")</f>
        <v>COBRAR'</v>
      </c>
      <c r="Y983" s="19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97" t="str">
        <f>IF(C982&lt;0,"NO PAGAR","COBRAR'")</f>
        <v>COBRAR'</v>
      </c>
      <c r="C984" s="197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0" t="s">
        <v>9</v>
      </c>
      <c r="C985" s="19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0" t="s">
        <v>9</v>
      </c>
      <c r="Y985" s="19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2" t="s">
        <v>7</v>
      </c>
      <c r="F993" s="193"/>
      <c r="G993" s="194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2" t="s">
        <v>7</v>
      </c>
      <c r="AB993" s="193"/>
      <c r="AC993" s="194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2" t="s">
        <v>7</v>
      </c>
      <c r="O995" s="193"/>
      <c r="P995" s="193"/>
      <c r="Q995" s="194"/>
      <c r="R995" s="18">
        <f>SUM(R979:R994)</f>
        <v>0</v>
      </c>
      <c r="S995" s="3"/>
      <c r="V995" s="17"/>
      <c r="X995" s="12"/>
      <c r="Y995" s="10"/>
      <c r="AJ995" s="192" t="s">
        <v>7</v>
      </c>
      <c r="AK995" s="193"/>
      <c r="AL995" s="193"/>
      <c r="AM995" s="194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A786" zoomScale="93" zoomScaleNormal="93" workbookViewId="0">
      <selection activeCell="C795" sqref="C795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383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356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356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356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356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529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591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591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356</v>
      </c>
      <c r="F311" s="196"/>
      <c r="G311" s="196"/>
      <c r="H311" s="196"/>
      <c r="V311" s="17"/>
      <c r="X311" s="23" t="s">
        <v>32</v>
      </c>
      <c r="Y311" s="20">
        <f>IF(B1059="PAGADO",0,C315)</f>
        <v>-3648.456000000001</v>
      </c>
      <c r="AA311" s="196" t="s">
        <v>679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1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1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1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591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679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IF(B1152="PAGADO",0,C402)</f>
        <v>-3884.1160000000018</v>
      </c>
      <c r="AA397" s="196" t="s">
        <v>591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614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356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356</v>
      </c>
      <c r="F482" s="196"/>
      <c r="G482" s="196"/>
      <c r="H482" s="196"/>
      <c r="V482" s="17"/>
      <c r="X482" s="23" t="s">
        <v>32</v>
      </c>
      <c r="Y482" s="20">
        <f>IF(B1249="PAGADO",0,C487)</f>
        <v>-4170.7470000000021</v>
      </c>
      <c r="AA482" s="196" t="s">
        <v>529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591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356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591</v>
      </c>
      <c r="F569" s="196"/>
      <c r="G569" s="196"/>
      <c r="H569" s="196"/>
      <c r="V569" s="17"/>
      <c r="X569" s="23" t="s">
        <v>32</v>
      </c>
      <c r="Y569" s="20">
        <f>IF(B1348="PAGADO",0,C574)</f>
        <v>-2187.0370000000021</v>
      </c>
      <c r="AA569" s="196" t="s">
        <v>356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356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356</v>
      </c>
      <c r="F656" s="196"/>
      <c r="G656" s="196"/>
      <c r="H656" s="196"/>
      <c r="V656" s="17"/>
      <c r="X656" s="23" t="s">
        <v>32</v>
      </c>
      <c r="Y656" s="20">
        <f>IF(B1441="PAGADO",0,C661)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6" t="s">
        <v>356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  <c r="AK698" s="203" t="s">
        <v>110</v>
      </c>
      <c r="AL698" s="203"/>
      <c r="AM698" s="20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196" t="s">
        <v>356</v>
      </c>
      <c r="F737" s="196"/>
      <c r="G737" s="196"/>
      <c r="H737" s="196"/>
      <c r="V737" s="17"/>
      <c r="X737" s="23" t="s">
        <v>32</v>
      </c>
      <c r="Y737" s="20">
        <f>IF(B1534="PAGADO",0,C742)</f>
        <v>156.718999999998</v>
      </c>
      <c r="AA737" s="196" t="s">
        <v>254</v>
      </c>
      <c r="AB737" s="196"/>
      <c r="AC737" s="196"/>
      <c r="AD737" s="196"/>
      <c r="AK737" s="196" t="s">
        <v>10</v>
      </c>
      <c r="AL737" s="196"/>
      <c r="AM737" s="19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197" t="str">
        <f>IF(Y742&lt;0,"NO PAGAR","COBRAR'")</f>
        <v>COBRAR'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97" t="str">
        <f>IF(C742&lt;0,"NO PAGAR","COBRAR'")</f>
        <v>COBRAR'</v>
      </c>
      <c r="C744" s="19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0" t="s">
        <v>9</v>
      </c>
      <c r="C745" s="19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0" t="s">
        <v>9</v>
      </c>
      <c r="Y745" s="19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2" t="s">
        <v>7</v>
      </c>
      <c r="F753" s="193"/>
      <c r="G753" s="19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2" t="s">
        <v>7</v>
      </c>
      <c r="AB753" s="193"/>
      <c r="AC753" s="19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2" t="s">
        <v>7</v>
      </c>
      <c r="O755" s="193"/>
      <c r="P755" s="193"/>
      <c r="Q755" s="194"/>
      <c r="R755" s="18">
        <f>SUM(R739:R754)</f>
        <v>100</v>
      </c>
      <c r="S755" s="3"/>
      <c r="V755" s="17"/>
      <c r="X755" s="12"/>
      <c r="Y755" s="10"/>
      <c r="AJ755" s="192" t="s">
        <v>7</v>
      </c>
      <c r="AK755" s="193"/>
      <c r="AL755" s="193"/>
      <c r="AM755" s="194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198" t="s">
        <v>29</v>
      </c>
      <c r="AD776" s="198"/>
      <c r="AE776" s="198"/>
    </row>
    <row r="777" spans="2:41">
      <c r="H777" s="195" t="s">
        <v>28</v>
      </c>
      <c r="I777" s="195"/>
      <c r="J777" s="195"/>
      <c r="V777" s="17"/>
      <c r="AC777" s="198"/>
      <c r="AD777" s="198"/>
      <c r="AE777" s="198"/>
    </row>
    <row r="778" spans="2:41">
      <c r="H778" s="195"/>
      <c r="I778" s="195"/>
      <c r="J778" s="195"/>
      <c r="V778" s="17"/>
      <c r="AC778" s="198"/>
      <c r="AD778" s="198"/>
      <c r="AE778" s="198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196" t="s">
        <v>679</v>
      </c>
      <c r="F782" s="196"/>
      <c r="G782" s="196"/>
      <c r="H782" s="196"/>
      <c r="O782" s="196" t="s">
        <v>431</v>
      </c>
      <c r="P782" s="196"/>
      <c r="Q782" s="196"/>
      <c r="V782" s="17"/>
      <c r="X782" s="23" t="s">
        <v>32</v>
      </c>
      <c r="Y782" s="20">
        <f>IF(B782="PAGADO",0,C787)</f>
        <v>-613.64000000000192</v>
      </c>
      <c r="AA782" s="196" t="s">
        <v>20</v>
      </c>
      <c r="AB782" s="196"/>
      <c r="AC782" s="196"/>
      <c r="AD782" s="196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1460</v>
      </c>
      <c r="G786" s="3" t="s">
        <v>1461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613.64000000000192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-613.64000000000192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199" t="str">
        <f>IF(C787&lt;0,"NO PAGAR","COBRAR")</f>
        <v>NO PAGAR</v>
      </c>
      <c r="C788" s="19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199" t="str">
        <f>IF(Y787&lt;0,"NO PAGAR","COBRAR")</f>
        <v>NO PAGAR</v>
      </c>
      <c r="Y788" s="19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0" t="s">
        <v>9</v>
      </c>
      <c r="C789" s="19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0" t="s">
        <v>9</v>
      </c>
      <c r="Y789" s="19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1508</v>
      </c>
      <c r="C798" s="10">
        <f>S805</f>
        <v>251.91900000000001</v>
      </c>
      <c r="E798" s="192" t="s">
        <v>7</v>
      </c>
      <c r="F798" s="193"/>
      <c r="G798" s="19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2" t="s">
        <v>7</v>
      </c>
      <c r="AB798" s="193"/>
      <c r="AC798" s="194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2" t="s">
        <v>7</v>
      </c>
      <c r="O800" s="193"/>
      <c r="P800" s="193"/>
      <c r="Q800" s="194"/>
      <c r="R800" s="18">
        <f>SUM(R784:R799)</f>
        <v>730.51</v>
      </c>
      <c r="S800" s="3"/>
      <c r="V800" s="17"/>
      <c r="X800" s="12"/>
      <c r="Y800" s="10"/>
      <c r="AJ800" s="192" t="s">
        <v>7</v>
      </c>
      <c r="AK800" s="193"/>
      <c r="AL800" s="193"/>
      <c r="AM800" s="194"/>
      <c r="AN800" s="18">
        <f>SUM(AN784:AN799)</f>
        <v>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1486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1485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1484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1483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613.64000000000192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195" t="s">
        <v>30</v>
      </c>
      <c r="I822" s="195"/>
      <c r="J822" s="195"/>
      <c r="V822" s="17"/>
      <c r="AA822" s="195" t="s">
        <v>31</v>
      </c>
      <c r="AB822" s="195"/>
      <c r="AC822" s="195"/>
    </row>
    <row r="823" spans="1:43">
      <c r="H823" s="195"/>
      <c r="I823" s="195"/>
      <c r="J823" s="195"/>
      <c r="V823" s="17"/>
      <c r="AA823" s="195"/>
      <c r="AB823" s="195"/>
      <c r="AC823" s="19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-613.64000000000192</v>
      </c>
      <c r="E827" s="196" t="s">
        <v>20</v>
      </c>
      <c r="F827" s="196"/>
      <c r="G827" s="196"/>
      <c r="H827" s="196"/>
      <c r="V827" s="17"/>
      <c r="X827" s="23" t="s">
        <v>32</v>
      </c>
      <c r="Y827" s="20">
        <f>IF(B1627="PAGADO",0,C832)</f>
        <v>-613.64000000000192</v>
      </c>
      <c r="AA827" s="196" t="s">
        <v>20</v>
      </c>
      <c r="AB827" s="196"/>
      <c r="AC827" s="196"/>
      <c r="AD827" s="196"/>
    </row>
    <row r="828" spans="1:43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613.64000000000192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613.64000000000192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-613.64000000000192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-613.64000000000192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7" t="str">
        <f>IF(Y832&lt;0,"NO PAGAR","COBRAR'")</f>
        <v>NO PAGAR</v>
      </c>
      <c r="Y833" s="197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197" t="str">
        <f>IF(C832&lt;0,"NO PAGAR","COBRAR'")</f>
        <v>NO PAGAR</v>
      </c>
      <c r="C834" s="19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0" t="s">
        <v>9</v>
      </c>
      <c r="C835" s="19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0" t="s">
        <v>9</v>
      </c>
      <c r="Y835" s="19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613.64000000000192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613.64000000000192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2" t="s">
        <v>7</v>
      </c>
      <c r="F843" s="193"/>
      <c r="G843" s="194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2" t="s">
        <v>7</v>
      </c>
      <c r="AB843" s="193"/>
      <c r="AC843" s="194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2" t="s">
        <v>7</v>
      </c>
      <c r="O845" s="193"/>
      <c r="P845" s="193"/>
      <c r="Q845" s="194"/>
      <c r="R845" s="18">
        <f>SUM(R829:R844)</f>
        <v>0</v>
      </c>
      <c r="S845" s="3"/>
      <c r="V845" s="17"/>
      <c r="X845" s="12"/>
      <c r="Y845" s="10"/>
      <c r="AJ845" s="192" t="s">
        <v>7</v>
      </c>
      <c r="AK845" s="193"/>
      <c r="AL845" s="193"/>
      <c r="AM845" s="194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613.64000000000192</v>
      </c>
      <c r="D855" t="s">
        <v>22</v>
      </c>
      <c r="E855" t="s">
        <v>21</v>
      </c>
      <c r="V855" s="17"/>
      <c r="X855" s="15" t="s">
        <v>18</v>
      </c>
      <c r="Y855" s="16">
        <f>SUM(Y836:Y854)</f>
        <v>613.64000000000192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198" t="s">
        <v>29</v>
      </c>
      <c r="AD870" s="198"/>
      <c r="AE870" s="198"/>
    </row>
    <row r="871" spans="2:41">
      <c r="H871" s="195" t="s">
        <v>28</v>
      </c>
      <c r="I871" s="195"/>
      <c r="J871" s="195"/>
      <c r="V871" s="17"/>
      <c r="AC871" s="198"/>
      <c r="AD871" s="198"/>
      <c r="AE871" s="198"/>
    </row>
    <row r="872" spans="2:41">
      <c r="H872" s="195"/>
      <c r="I872" s="195"/>
      <c r="J872" s="195"/>
      <c r="V872" s="17"/>
      <c r="AC872" s="198"/>
      <c r="AD872" s="198"/>
      <c r="AE872" s="198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-613.64000000000192</v>
      </c>
      <c r="E876" s="196" t="s">
        <v>20</v>
      </c>
      <c r="F876" s="196"/>
      <c r="G876" s="196"/>
      <c r="H876" s="196"/>
      <c r="V876" s="17"/>
      <c r="X876" s="23" t="s">
        <v>32</v>
      </c>
      <c r="Y876" s="20">
        <f>IF(B876="PAGADO",0,C881)</f>
        <v>-613.64000000000192</v>
      </c>
      <c r="AA876" s="196" t="s">
        <v>20</v>
      </c>
      <c r="AB876" s="196"/>
      <c r="AC876" s="196"/>
      <c r="AD876" s="196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613.64000000000192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613.64000000000192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-613.64000000000192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-613.64000000000192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199" t="str">
        <f>IF(C881&lt;0,"NO PAGAR","COBRAR")</f>
        <v>NO PAGAR</v>
      </c>
      <c r="C882" s="199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99" t="str">
        <f>IF(Y881&lt;0,"NO PAGAR","COBRAR")</f>
        <v>NO PAGAR</v>
      </c>
      <c r="Y882" s="19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0" t="s">
        <v>9</v>
      </c>
      <c r="C883" s="19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0" t="s">
        <v>9</v>
      </c>
      <c r="Y883" s="191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613.64000000000192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613.64000000000192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2" t="s">
        <v>7</v>
      </c>
      <c r="F892" s="193"/>
      <c r="G892" s="19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2" t="s">
        <v>7</v>
      </c>
      <c r="AB892" s="193"/>
      <c r="AC892" s="19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2" t="s">
        <v>7</v>
      </c>
      <c r="O894" s="193"/>
      <c r="P894" s="193"/>
      <c r="Q894" s="194"/>
      <c r="R894" s="18">
        <f>SUM(R878:R893)</f>
        <v>0</v>
      </c>
      <c r="S894" s="3"/>
      <c r="V894" s="17"/>
      <c r="X894" s="12"/>
      <c r="Y894" s="10"/>
      <c r="AJ894" s="192" t="s">
        <v>7</v>
      </c>
      <c r="AK894" s="193"/>
      <c r="AL894" s="193"/>
      <c r="AM894" s="19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613.64000000000192</v>
      </c>
      <c r="V903" s="17"/>
      <c r="X903" s="15" t="s">
        <v>18</v>
      </c>
      <c r="Y903" s="16">
        <f>SUM(Y884:Y902)</f>
        <v>613.64000000000192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195" t="s">
        <v>30</v>
      </c>
      <c r="I916" s="195"/>
      <c r="J916" s="195"/>
      <c r="V916" s="17"/>
      <c r="AA916" s="195" t="s">
        <v>31</v>
      </c>
      <c r="AB916" s="195"/>
      <c r="AC916" s="195"/>
    </row>
    <row r="917" spans="1:43">
      <c r="H917" s="195"/>
      <c r="I917" s="195"/>
      <c r="J917" s="195"/>
      <c r="V917" s="17"/>
      <c r="AA917" s="195"/>
      <c r="AB917" s="195"/>
      <c r="AC917" s="195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-613.64000000000192</v>
      </c>
      <c r="E921" s="196" t="s">
        <v>20</v>
      </c>
      <c r="F921" s="196"/>
      <c r="G921" s="196"/>
      <c r="H921" s="196"/>
      <c r="V921" s="17"/>
      <c r="X921" s="23" t="s">
        <v>32</v>
      </c>
      <c r="Y921" s="20">
        <f>IF(B1721="PAGADO",0,C926)</f>
        <v>-613.64000000000192</v>
      </c>
      <c r="AA921" s="196" t="s">
        <v>20</v>
      </c>
      <c r="AB921" s="196"/>
      <c r="AC921" s="196"/>
      <c r="AD921" s="196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613.64000000000192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613.64000000000192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-613.64000000000192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-613.64000000000192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7" t="str">
        <f>IF(Y926&lt;0,"NO PAGAR","COBRAR'")</f>
        <v>NO PAGAR</v>
      </c>
      <c r="Y927" s="19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197" t="str">
        <f>IF(C926&lt;0,"NO PAGAR","COBRAR'")</f>
        <v>NO PAGAR</v>
      </c>
      <c r="C928" s="19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0" t="s">
        <v>9</v>
      </c>
      <c r="C929" s="19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0" t="s">
        <v>9</v>
      </c>
      <c r="Y929" s="19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613.64000000000192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613.64000000000192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2" t="s">
        <v>7</v>
      </c>
      <c r="F937" s="193"/>
      <c r="G937" s="194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2" t="s">
        <v>7</v>
      </c>
      <c r="AB937" s="193"/>
      <c r="AC937" s="194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2" t="s">
        <v>7</v>
      </c>
      <c r="O939" s="193"/>
      <c r="P939" s="193"/>
      <c r="Q939" s="194"/>
      <c r="R939" s="18">
        <f>SUM(R923:R938)</f>
        <v>0</v>
      </c>
      <c r="S939" s="3"/>
      <c r="V939" s="17"/>
      <c r="X939" s="12"/>
      <c r="Y939" s="10"/>
      <c r="AJ939" s="192" t="s">
        <v>7</v>
      </c>
      <c r="AK939" s="193"/>
      <c r="AL939" s="193"/>
      <c r="AM939" s="194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613.64000000000192</v>
      </c>
      <c r="D949" t="s">
        <v>22</v>
      </c>
      <c r="E949" t="s">
        <v>21</v>
      </c>
      <c r="V949" s="17"/>
      <c r="X949" s="15" t="s">
        <v>18</v>
      </c>
      <c r="Y949" s="16">
        <f>SUM(Y930:Y948)</f>
        <v>613.64000000000192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198" t="s">
        <v>29</v>
      </c>
      <c r="AD963" s="198"/>
      <c r="AE963" s="198"/>
    </row>
    <row r="964" spans="2:41">
      <c r="H964" s="195" t="s">
        <v>28</v>
      </c>
      <c r="I964" s="195"/>
      <c r="J964" s="195"/>
      <c r="V964" s="17"/>
      <c r="AC964" s="198"/>
      <c r="AD964" s="198"/>
      <c r="AE964" s="198"/>
    </row>
    <row r="965" spans="2:41">
      <c r="H965" s="195"/>
      <c r="I965" s="195"/>
      <c r="J965" s="195"/>
      <c r="V965" s="17"/>
      <c r="AC965" s="198"/>
      <c r="AD965" s="198"/>
      <c r="AE965" s="198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-613.64000000000192</v>
      </c>
      <c r="E969" s="196" t="s">
        <v>20</v>
      </c>
      <c r="F969" s="196"/>
      <c r="G969" s="196"/>
      <c r="H969" s="196"/>
      <c r="V969" s="17"/>
      <c r="X969" s="23" t="s">
        <v>32</v>
      </c>
      <c r="Y969" s="20">
        <f>IF(B969="PAGADO",0,C974)</f>
        <v>-613.64000000000192</v>
      </c>
      <c r="AA969" s="196" t="s">
        <v>20</v>
      </c>
      <c r="AB969" s="196"/>
      <c r="AC969" s="196"/>
      <c r="AD969" s="196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613.64000000000192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613.64000000000192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-613.64000000000192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-613.64000000000192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199" t="str">
        <f>IF(C974&lt;0,"NO PAGAR","COBRAR")</f>
        <v>NO PAGAR</v>
      </c>
      <c r="C975" s="199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99" t="str">
        <f>IF(Y974&lt;0,"NO PAGAR","COBRAR")</f>
        <v>NO PAGAR</v>
      </c>
      <c r="Y975" s="199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0" t="s">
        <v>9</v>
      </c>
      <c r="C976" s="191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0" t="s">
        <v>9</v>
      </c>
      <c r="Y976" s="19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613.64000000000192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613.64000000000192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2" t="s">
        <v>7</v>
      </c>
      <c r="F985" s="193"/>
      <c r="G985" s="194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2" t="s">
        <v>7</v>
      </c>
      <c r="AB985" s="193"/>
      <c r="AC985" s="194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2" t="s">
        <v>7</v>
      </c>
      <c r="O987" s="193"/>
      <c r="P987" s="193"/>
      <c r="Q987" s="194"/>
      <c r="R987" s="18">
        <f>SUM(R971:R986)</f>
        <v>0</v>
      </c>
      <c r="S987" s="3"/>
      <c r="V987" s="17"/>
      <c r="X987" s="12"/>
      <c r="Y987" s="10"/>
      <c r="AJ987" s="192" t="s">
        <v>7</v>
      </c>
      <c r="AK987" s="193"/>
      <c r="AL987" s="193"/>
      <c r="AM987" s="194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613.64000000000192</v>
      </c>
      <c r="V996" s="17"/>
      <c r="X996" s="15" t="s">
        <v>18</v>
      </c>
      <c r="Y996" s="16">
        <f>SUM(Y977:Y995)</f>
        <v>613.64000000000192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195" t="s">
        <v>30</v>
      </c>
      <c r="I1009" s="195"/>
      <c r="J1009" s="195"/>
      <c r="V1009" s="17"/>
      <c r="AA1009" s="195" t="s">
        <v>31</v>
      </c>
      <c r="AB1009" s="195"/>
      <c r="AC1009" s="195"/>
    </row>
    <row r="1010" spans="2:41">
      <c r="H1010" s="195"/>
      <c r="I1010" s="195"/>
      <c r="J1010" s="195"/>
      <c r="V1010" s="17"/>
      <c r="AA1010" s="195"/>
      <c r="AB1010" s="195"/>
      <c r="AC1010" s="195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-613.64000000000192</v>
      </c>
      <c r="E1014" s="196" t="s">
        <v>20</v>
      </c>
      <c r="F1014" s="196"/>
      <c r="G1014" s="196"/>
      <c r="H1014" s="196"/>
      <c r="V1014" s="17"/>
      <c r="X1014" s="23" t="s">
        <v>32</v>
      </c>
      <c r="Y1014" s="20">
        <f>IF(B1814="PAGADO",0,C1019)</f>
        <v>-613.64000000000192</v>
      </c>
      <c r="AA1014" s="196" t="s">
        <v>20</v>
      </c>
      <c r="AB1014" s="196"/>
      <c r="AC1014" s="196"/>
      <c r="AD1014" s="196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613.64000000000192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613.64000000000192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-613.64000000000192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-613.64000000000192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7" t="str">
        <f>IF(Y1019&lt;0,"NO PAGAR","COBRAR'")</f>
        <v>NO PAGAR</v>
      </c>
      <c r="Y1020" s="197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197" t="str">
        <f>IF(C1019&lt;0,"NO PAGAR","COBRAR'")</f>
        <v>NO PAGAR</v>
      </c>
      <c r="C1021" s="19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0" t="s">
        <v>9</v>
      </c>
      <c r="C1022" s="191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0" t="s">
        <v>9</v>
      </c>
      <c r="Y1022" s="19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613.64000000000192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613.64000000000192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2" t="s">
        <v>7</v>
      </c>
      <c r="F1030" s="193"/>
      <c r="G1030" s="194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2" t="s">
        <v>7</v>
      </c>
      <c r="AB1030" s="193"/>
      <c r="AC1030" s="194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2" t="s">
        <v>7</v>
      </c>
      <c r="O1032" s="193"/>
      <c r="P1032" s="193"/>
      <c r="Q1032" s="194"/>
      <c r="R1032" s="18">
        <f>SUM(R1016:R1031)</f>
        <v>0</v>
      </c>
      <c r="S1032" s="3"/>
      <c r="V1032" s="17"/>
      <c r="X1032" s="12"/>
      <c r="Y1032" s="10"/>
      <c r="AJ1032" s="192" t="s">
        <v>7</v>
      </c>
      <c r="AK1032" s="193"/>
      <c r="AL1032" s="193"/>
      <c r="AM1032" s="194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613.64000000000192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613.64000000000192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A771" zoomScale="93" zoomScaleNormal="93" workbookViewId="0">
      <selection activeCell="J777" sqref="J777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355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355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355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543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543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598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355</v>
      </c>
      <c r="F304" s="196"/>
      <c r="G304" s="196"/>
      <c r="H304" s="196"/>
      <c r="V304" s="17"/>
      <c r="X304" s="23" t="s">
        <v>32</v>
      </c>
      <c r="Y304" s="20">
        <f>IF(B1053="PAGADO",0,C309)</f>
        <v>240</v>
      </c>
      <c r="AA304" s="196" t="s">
        <v>675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1" t="s">
        <v>64</v>
      </c>
      <c r="AB349" s="207" t="s">
        <v>29</v>
      </c>
      <c r="AC349" s="207"/>
      <c r="AD349" s="207"/>
    </row>
    <row r="350" spans="2:30">
      <c r="V350" s="17"/>
      <c r="X350" s="211"/>
      <c r="AB350" s="207"/>
      <c r="AC350" s="207"/>
      <c r="AD350" s="207"/>
    </row>
    <row r="351" spans="2:30" ht="23.25">
      <c r="B351" s="22" t="s">
        <v>64</v>
      </c>
      <c r="V351" s="17"/>
      <c r="X351" s="211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543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675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543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839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355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355</v>
      </c>
      <c r="AB437" s="196"/>
      <c r="AC437" s="196"/>
      <c r="AD437" s="19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543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543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543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1049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355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355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543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543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543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6" t="s">
        <v>543</v>
      </c>
      <c r="F692" s="196"/>
      <c r="G692" s="196"/>
      <c r="H692" s="196"/>
      <c r="V692" s="17"/>
      <c r="X692" s="23" t="s">
        <v>32</v>
      </c>
      <c r="Y692" s="20">
        <f>IF(B692="PAGADO",0,C697)</f>
        <v>-566.41000000000008</v>
      </c>
      <c r="AA692" s="196" t="s">
        <v>355</v>
      </c>
      <c r="AB692" s="196"/>
      <c r="AC692" s="196"/>
      <c r="AD692" s="196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5" t="s">
        <v>30</v>
      </c>
      <c r="I730" s="195"/>
      <c r="J730" s="195"/>
      <c r="V730" s="17"/>
      <c r="AA730" s="195" t="s">
        <v>31</v>
      </c>
      <c r="AB730" s="195"/>
      <c r="AC730" s="195"/>
    </row>
    <row r="731" spans="1:43">
      <c r="H731" s="195"/>
      <c r="I731" s="195"/>
      <c r="J731" s="195"/>
      <c r="V731" s="17"/>
      <c r="AA731" s="195"/>
      <c r="AB731" s="195"/>
      <c r="AC731" s="19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6" t="s">
        <v>543</v>
      </c>
      <c r="F735" s="196"/>
      <c r="G735" s="196"/>
      <c r="H735" s="196"/>
      <c r="V735" s="17"/>
      <c r="X735" s="23" t="s">
        <v>82</v>
      </c>
      <c r="Y735" s="20">
        <f>IF(B735="PAGADO",0,C740)</f>
        <v>0</v>
      </c>
      <c r="AA735" s="196" t="s">
        <v>1414</v>
      </c>
      <c r="AB735" s="196"/>
      <c r="AC735" s="196"/>
      <c r="AD735" s="196"/>
      <c r="AK735" s="196" t="s">
        <v>188</v>
      </c>
      <c r="AL735" s="196"/>
      <c r="AM735" s="19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COBRAR'</v>
      </c>
      <c r="Y741" s="19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197" t="str">
        <f>IF(C740&lt;0,"NO PAGAR","COBRAR'")</f>
        <v>COBRAR'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198" t="s">
        <v>29</v>
      </c>
      <c r="AD772" s="198"/>
      <c r="AE772" s="198"/>
    </row>
    <row r="773" spans="2:41">
      <c r="H773" s="195" t="s">
        <v>28</v>
      </c>
      <c r="I773" s="195"/>
      <c r="J773" s="195"/>
      <c r="V773" s="17"/>
      <c r="AC773" s="198"/>
      <c r="AD773" s="198"/>
      <c r="AE773" s="198"/>
    </row>
    <row r="774" spans="2:41">
      <c r="H774" s="195"/>
      <c r="I774" s="195"/>
      <c r="J774" s="195"/>
      <c r="V774" s="17"/>
      <c r="AC774" s="198"/>
      <c r="AD774" s="198"/>
      <c r="AE774" s="198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196" t="s">
        <v>543</v>
      </c>
      <c r="F776" s="196"/>
      <c r="G776" s="196"/>
      <c r="H776" s="196"/>
      <c r="O776" s="208" t="s">
        <v>110</v>
      </c>
      <c r="P776" s="208"/>
      <c r="Q776" s="208"/>
      <c r="V776" s="17"/>
      <c r="X776" s="23" t="s">
        <v>32</v>
      </c>
      <c r="Y776" s="20">
        <f>IF(B776="PAGADO",0,C781)</f>
        <v>-1208.1099999999999</v>
      </c>
      <c r="AA776" s="196" t="s">
        <v>20</v>
      </c>
      <c r="AB776" s="196"/>
      <c r="AC776" s="196"/>
      <c r="AD776" s="196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1460</v>
      </c>
      <c r="G778" s="3" t="s">
        <v>1461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1460</v>
      </c>
      <c r="G779" s="3" t="s">
        <v>1461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1519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1208.1099999999999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-1208.1099999999999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ht="26.25">
      <c r="B782" s="199" t="str">
        <f>IF(C781&lt;0,"NO PAGAR","COBRAR")</f>
        <v>NO PAGAR</v>
      </c>
      <c r="C782" s="19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99" t="str">
        <f>IF(Y781&lt;0,"NO PAGAR","COBRAR")</f>
        <v>NO PAGAR</v>
      </c>
      <c r="Y782" s="199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90" t="s">
        <v>9</v>
      </c>
      <c r="C783" s="19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0" t="s">
        <v>9</v>
      </c>
      <c r="Y783" s="191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1516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1508</v>
      </c>
      <c r="C792" s="10">
        <f>S802</f>
        <v>360.06</v>
      </c>
      <c r="E792" s="192" t="s">
        <v>7</v>
      </c>
      <c r="F792" s="193"/>
      <c r="G792" s="19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92" t="s">
        <v>7</v>
      </c>
      <c r="AB792" s="193"/>
      <c r="AC792" s="194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92" t="s">
        <v>7</v>
      </c>
      <c r="O794" s="193"/>
      <c r="P794" s="193"/>
      <c r="Q794" s="194"/>
      <c r="R794" s="18">
        <f>SUM(R778:R793)</f>
        <v>1000</v>
      </c>
      <c r="S794" s="3"/>
      <c r="V794" s="17"/>
      <c r="X794" s="12"/>
      <c r="Y794" s="10"/>
      <c r="AJ794" s="192" t="s">
        <v>7</v>
      </c>
      <c r="AK794" s="193"/>
      <c r="AL794" s="193"/>
      <c r="AM794" s="194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1466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1467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1468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1469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1470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1471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1472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1208.1099999999999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195" t="s">
        <v>30</v>
      </c>
      <c r="I816" s="195"/>
      <c r="J816" s="195"/>
      <c r="V816" s="17"/>
      <c r="AA816" s="195" t="s">
        <v>31</v>
      </c>
      <c r="AB816" s="195"/>
      <c r="AC816" s="195"/>
    </row>
    <row r="817" spans="2:41">
      <c r="H817" s="195"/>
      <c r="I817" s="195"/>
      <c r="J817" s="195"/>
      <c r="V817" s="17"/>
      <c r="AA817" s="195"/>
      <c r="AB817" s="195"/>
      <c r="AC817" s="195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-1208.1099999999999</v>
      </c>
      <c r="E821" s="196" t="s">
        <v>20</v>
      </c>
      <c r="F821" s="196"/>
      <c r="G821" s="196"/>
      <c r="H821" s="196"/>
      <c r="V821" s="17"/>
      <c r="X821" s="23" t="s">
        <v>32</v>
      </c>
      <c r="Y821" s="20">
        <f>IF(B1621="PAGADO",0,C826)</f>
        <v>-1208.1099999999999</v>
      </c>
      <c r="AA821" s="196" t="s">
        <v>20</v>
      </c>
      <c r="AB821" s="196"/>
      <c r="AC821" s="196"/>
      <c r="AD821" s="196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C849</f>
        <v>1208.1099999999999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1208.1099999999999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-1208.1099999999999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-1208.1099999999999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7" t="str">
        <f>IF(Y826&lt;0,"NO PAGAR","COBRAR'")</f>
        <v>NO PAGAR</v>
      </c>
      <c r="Y827" s="19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197" t="str">
        <f>IF(C826&lt;0,"NO PAGAR","COBRAR'")</f>
        <v>NO PAGAR</v>
      </c>
      <c r="C828" s="19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0" t="s">
        <v>9</v>
      </c>
      <c r="C829" s="19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0" t="s">
        <v>9</v>
      </c>
      <c r="Y829" s="19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ADELANTADO</v>
      </c>
      <c r="C830" s="10">
        <f>IF(Y781&lt;=0,Y781*-1)</f>
        <v>1208.1099999999999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ADELANTADO</v>
      </c>
      <c r="Y830" s="10">
        <f>IF(C826&lt;=0,C826*-1)</f>
        <v>1208.1099999999999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192" t="s">
        <v>7</v>
      </c>
      <c r="F837" s="193"/>
      <c r="G837" s="194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192" t="s">
        <v>7</v>
      </c>
      <c r="AB837" s="193"/>
      <c r="AC837" s="194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1" t="s">
        <v>17</v>
      </c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92" t="s">
        <v>7</v>
      </c>
      <c r="O839" s="193"/>
      <c r="P839" s="193"/>
      <c r="Q839" s="194"/>
      <c r="R839" s="18">
        <f>SUM(R823:R838)</f>
        <v>0</v>
      </c>
      <c r="S839" s="3"/>
      <c r="V839" s="17"/>
      <c r="X839" s="12"/>
      <c r="Y839" s="10"/>
      <c r="AJ839" s="192" t="s">
        <v>7</v>
      </c>
      <c r="AK839" s="193"/>
      <c r="AL839" s="193"/>
      <c r="AM839" s="194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1208.1099999999999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1208.1099999999999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198" t="s">
        <v>29</v>
      </c>
      <c r="AD864" s="198"/>
      <c r="AE864" s="198"/>
    </row>
    <row r="865" spans="2:41">
      <c r="H865" s="195" t="s">
        <v>28</v>
      </c>
      <c r="I865" s="195"/>
      <c r="J865" s="195"/>
      <c r="V865" s="17"/>
      <c r="AC865" s="198"/>
      <c r="AD865" s="198"/>
      <c r="AE865" s="198"/>
    </row>
    <row r="866" spans="2:41">
      <c r="H866" s="195"/>
      <c r="I866" s="195"/>
      <c r="J866" s="195"/>
      <c r="V866" s="17"/>
      <c r="AC866" s="198"/>
      <c r="AD866" s="198"/>
      <c r="AE866" s="198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-1208.1099999999999</v>
      </c>
      <c r="E870" s="196" t="s">
        <v>20</v>
      </c>
      <c r="F870" s="196"/>
      <c r="G870" s="196"/>
      <c r="H870" s="196"/>
      <c r="V870" s="17"/>
      <c r="X870" s="23" t="s">
        <v>32</v>
      </c>
      <c r="Y870" s="20">
        <f>IF(B870="PAGADO",0,C875)</f>
        <v>-1208.1099999999999</v>
      </c>
      <c r="AA870" s="196" t="s">
        <v>20</v>
      </c>
      <c r="AB870" s="196"/>
      <c r="AC870" s="196"/>
      <c r="AD870" s="19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1208.1099999999999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1208.1099999999999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-1208.1099999999999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-1208.1099999999999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199" t="str">
        <f>IF(C875&lt;0,"NO PAGAR","COBRAR")</f>
        <v>NO PAGAR</v>
      </c>
      <c r="C876" s="19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9" t="str">
        <f>IF(Y875&lt;0,"NO PAGAR","COBRAR")</f>
        <v>NO PAGAR</v>
      </c>
      <c r="Y876" s="19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0" t="s">
        <v>9</v>
      </c>
      <c r="C877" s="191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0" t="s">
        <v>9</v>
      </c>
      <c r="Y877" s="19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>
        <f>IF(Y826&lt;=0,Y826*-1)</f>
        <v>1208.1099999999999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ADELANTADO</v>
      </c>
      <c r="Y878" s="10">
        <f>IF(C875&lt;=0,C875*-1)</f>
        <v>1208.1099999999999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92" t="s">
        <v>7</v>
      </c>
      <c r="F886" s="193"/>
      <c r="G886" s="19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92" t="s">
        <v>7</v>
      </c>
      <c r="AB886" s="193"/>
      <c r="AC886" s="19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92" t="s">
        <v>7</v>
      </c>
      <c r="O888" s="193"/>
      <c r="P888" s="193"/>
      <c r="Q888" s="194"/>
      <c r="R888" s="18">
        <f>SUM(R872:R887)</f>
        <v>0</v>
      </c>
      <c r="S888" s="3"/>
      <c r="V888" s="17"/>
      <c r="X888" s="12"/>
      <c r="Y888" s="10"/>
      <c r="AJ888" s="192" t="s">
        <v>7</v>
      </c>
      <c r="AK888" s="193"/>
      <c r="AL888" s="193"/>
      <c r="AM888" s="19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1208.1099999999999</v>
      </c>
      <c r="V897" s="17"/>
      <c r="X897" s="15" t="s">
        <v>18</v>
      </c>
      <c r="Y897" s="16">
        <f>SUM(Y878:Y896)</f>
        <v>1208.1099999999999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195" t="s">
        <v>30</v>
      </c>
      <c r="I910" s="195"/>
      <c r="J910" s="195"/>
      <c r="V910" s="17"/>
      <c r="AA910" s="195" t="s">
        <v>31</v>
      </c>
      <c r="AB910" s="195"/>
      <c r="AC910" s="195"/>
    </row>
    <row r="911" spans="1:43">
      <c r="H911" s="195"/>
      <c r="I911" s="195"/>
      <c r="J911" s="195"/>
      <c r="V911" s="17"/>
      <c r="AA911" s="195"/>
      <c r="AB911" s="195"/>
      <c r="AC911" s="195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-1208.1099999999999</v>
      </c>
      <c r="E915" s="196" t="s">
        <v>20</v>
      </c>
      <c r="F915" s="196"/>
      <c r="G915" s="196"/>
      <c r="H915" s="196"/>
      <c r="V915" s="17"/>
      <c r="X915" s="23" t="s">
        <v>32</v>
      </c>
      <c r="Y915" s="20">
        <f>IF(B1715="PAGADO",0,C920)</f>
        <v>-1208.1099999999999</v>
      </c>
      <c r="AA915" s="196" t="s">
        <v>20</v>
      </c>
      <c r="AB915" s="196"/>
      <c r="AC915" s="196"/>
      <c r="AD915" s="196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1208.1099999999999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1208.1099999999999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-1208.1099999999999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-1208.1099999999999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7" t="str">
        <f>IF(Y920&lt;0,"NO PAGAR","COBRAR'")</f>
        <v>NO PAGAR</v>
      </c>
      <c r="Y921" s="19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197" t="str">
        <f>IF(C920&lt;0,"NO PAGAR","COBRAR'")</f>
        <v>NO PAGAR</v>
      </c>
      <c r="C922" s="19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0" t="s">
        <v>9</v>
      </c>
      <c r="C923" s="191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0" t="s">
        <v>9</v>
      </c>
      <c r="Y923" s="191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ADELANTADO</v>
      </c>
      <c r="C924" s="10">
        <f>IF(Y875&lt;=0,Y875*-1)</f>
        <v>1208.1099999999999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ADELANTADO</v>
      </c>
      <c r="Y924" s="10">
        <f>IF(C920&lt;=0,C920*-1)</f>
        <v>1208.1099999999999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192" t="s">
        <v>7</v>
      </c>
      <c r="F931" s="193"/>
      <c r="G931" s="194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192" t="s">
        <v>7</v>
      </c>
      <c r="AB931" s="193"/>
      <c r="AC931" s="194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92" t="s">
        <v>7</v>
      </c>
      <c r="O933" s="193"/>
      <c r="P933" s="193"/>
      <c r="Q933" s="194"/>
      <c r="R933" s="18">
        <f>SUM(R917:R932)</f>
        <v>0</v>
      </c>
      <c r="S933" s="3"/>
      <c r="V933" s="17"/>
      <c r="X933" s="12"/>
      <c r="Y933" s="10"/>
      <c r="AJ933" s="192" t="s">
        <v>7</v>
      </c>
      <c r="AK933" s="193"/>
      <c r="AL933" s="193"/>
      <c r="AM933" s="194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1208.1099999999999</v>
      </c>
      <c r="D943" t="s">
        <v>22</v>
      </c>
      <c r="E943" t="s">
        <v>21</v>
      </c>
      <c r="V943" s="17"/>
      <c r="X943" s="15" t="s">
        <v>18</v>
      </c>
      <c r="Y943" s="16">
        <f>SUM(Y924:Y942)</f>
        <v>1208.1099999999999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198" t="s">
        <v>29</v>
      </c>
      <c r="AD957" s="198"/>
      <c r="AE957" s="198"/>
    </row>
    <row r="958" spans="8:31">
      <c r="H958" s="195" t="s">
        <v>28</v>
      </c>
      <c r="I958" s="195"/>
      <c r="J958" s="195"/>
      <c r="V958" s="17"/>
      <c r="AC958" s="198"/>
      <c r="AD958" s="198"/>
      <c r="AE958" s="198"/>
    </row>
    <row r="959" spans="8:31">
      <c r="H959" s="195"/>
      <c r="I959" s="195"/>
      <c r="J959" s="195"/>
      <c r="V959" s="17"/>
      <c r="AC959" s="198"/>
      <c r="AD959" s="198"/>
      <c r="AE959" s="198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-1208.1099999999999</v>
      </c>
      <c r="E963" s="196" t="s">
        <v>20</v>
      </c>
      <c r="F963" s="196"/>
      <c r="G963" s="196"/>
      <c r="H963" s="196"/>
      <c r="V963" s="17"/>
      <c r="X963" s="23" t="s">
        <v>32</v>
      </c>
      <c r="Y963" s="20">
        <f>IF(B963="PAGADO",0,C968)</f>
        <v>-1208.1099999999999</v>
      </c>
      <c r="AA963" s="196" t="s">
        <v>20</v>
      </c>
      <c r="AB963" s="196"/>
      <c r="AC963" s="196"/>
      <c r="AD963" s="196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1208.1099999999999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1208.1099999999999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-1208.1099999999999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-1208.1099999999999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199" t="str">
        <f>IF(C968&lt;0,"NO PAGAR","COBRAR")</f>
        <v>NO PAGAR</v>
      </c>
      <c r="C969" s="199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9" t="str">
        <f>IF(Y968&lt;0,"NO PAGAR","COBRAR")</f>
        <v>NO PAGAR</v>
      </c>
      <c r="Y969" s="199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0" t="s">
        <v>9</v>
      </c>
      <c r="C970" s="191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0" t="s">
        <v>9</v>
      </c>
      <c r="Y970" s="191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>
        <f>IF(Y915&lt;=0,Y915*-1)</f>
        <v>1208.1099999999999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ADELANTADO</v>
      </c>
      <c r="Y971" s="10">
        <f>IF(C968&lt;=0,C968*-1)</f>
        <v>1208.1099999999999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92" t="s">
        <v>7</v>
      </c>
      <c r="F979" s="193"/>
      <c r="G979" s="194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92" t="s">
        <v>7</v>
      </c>
      <c r="AB979" s="193"/>
      <c r="AC979" s="194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92" t="s">
        <v>7</v>
      </c>
      <c r="O981" s="193"/>
      <c r="P981" s="193"/>
      <c r="Q981" s="194"/>
      <c r="R981" s="18">
        <f>SUM(R965:R980)</f>
        <v>0</v>
      </c>
      <c r="S981" s="3"/>
      <c r="V981" s="17"/>
      <c r="X981" s="12"/>
      <c r="Y981" s="10"/>
      <c r="AJ981" s="192" t="s">
        <v>7</v>
      </c>
      <c r="AK981" s="193"/>
      <c r="AL981" s="193"/>
      <c r="AM981" s="194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1208.1099999999999</v>
      </c>
      <c r="V990" s="17"/>
      <c r="X990" s="15" t="s">
        <v>18</v>
      </c>
      <c r="Y990" s="16">
        <f>SUM(Y971:Y989)</f>
        <v>1208.1099999999999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195" t="s">
        <v>30</v>
      </c>
      <c r="I1003" s="195"/>
      <c r="J1003" s="195"/>
      <c r="V1003" s="17"/>
      <c r="AA1003" s="195" t="s">
        <v>31</v>
      </c>
      <c r="AB1003" s="195"/>
      <c r="AC1003" s="195"/>
    </row>
    <row r="1004" spans="1:43">
      <c r="H1004" s="195"/>
      <c r="I1004" s="195"/>
      <c r="J1004" s="195"/>
      <c r="V1004" s="17"/>
      <c r="AA1004" s="195"/>
      <c r="AB1004" s="195"/>
      <c r="AC1004" s="195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-1208.1099999999999</v>
      </c>
      <c r="E1008" s="196" t="s">
        <v>20</v>
      </c>
      <c r="F1008" s="196"/>
      <c r="G1008" s="196"/>
      <c r="H1008" s="196"/>
      <c r="V1008" s="17"/>
      <c r="X1008" s="23" t="s">
        <v>32</v>
      </c>
      <c r="Y1008" s="20">
        <f>IF(B1808="PAGADO",0,C1013)</f>
        <v>-1208.1099999999999</v>
      </c>
      <c r="AA1008" s="196" t="s">
        <v>20</v>
      </c>
      <c r="AB1008" s="196"/>
      <c r="AC1008" s="196"/>
      <c r="AD1008" s="196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1208.1099999999999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1208.1099999999999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-1208.1099999999999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-1208.1099999999999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7" t="str">
        <f>IF(Y1013&lt;0,"NO PAGAR","COBRAR'")</f>
        <v>NO PAGAR</v>
      </c>
      <c r="Y1014" s="19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197" t="str">
        <f>IF(C1013&lt;0,"NO PAGAR","COBRAR'")</f>
        <v>NO PAGAR</v>
      </c>
      <c r="C1015" s="19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0" t="s">
        <v>9</v>
      </c>
      <c r="C1016" s="191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0" t="s">
        <v>9</v>
      </c>
      <c r="Y1016" s="191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ADELANTADO</v>
      </c>
      <c r="C1017" s="10">
        <f>IF(Y968&lt;=0,Y968*-1)</f>
        <v>1208.1099999999999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ADELANTADO</v>
      </c>
      <c r="Y1017" s="10">
        <f>IF(C1013&lt;=0,C1013*-1)</f>
        <v>1208.1099999999999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192" t="s">
        <v>7</v>
      </c>
      <c r="F1024" s="193"/>
      <c r="G1024" s="194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192" t="s">
        <v>7</v>
      </c>
      <c r="AB1024" s="193"/>
      <c r="AC1024" s="194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92" t="s">
        <v>7</v>
      </c>
      <c r="O1026" s="193"/>
      <c r="P1026" s="193"/>
      <c r="Q1026" s="194"/>
      <c r="R1026" s="18">
        <f>SUM(R1010:R1025)</f>
        <v>0</v>
      </c>
      <c r="S1026" s="3"/>
      <c r="V1026" s="17"/>
      <c r="X1026" s="12"/>
      <c r="Y1026" s="10"/>
      <c r="AJ1026" s="192" t="s">
        <v>7</v>
      </c>
      <c r="AK1026" s="193"/>
      <c r="AL1026" s="193"/>
      <c r="AM1026" s="194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1208.1099999999999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1208.1099999999999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A778" zoomScale="89" zoomScaleNormal="89" workbookViewId="0">
      <selection activeCell="C797" sqref="C797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308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308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308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308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308</v>
      </c>
      <c r="F323" s="196"/>
      <c r="G323" s="196"/>
      <c r="H323" s="196"/>
      <c r="V323" s="17"/>
      <c r="X323" s="23" t="s">
        <v>32</v>
      </c>
      <c r="Y323" s="20">
        <f>IF(B1061="PAGADO",0,C328)</f>
        <v>-324.73999999999978</v>
      </c>
      <c r="AA323" s="196" t="s">
        <v>308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1" t="s">
        <v>64</v>
      </c>
      <c r="AC368" s="207" t="s">
        <v>29</v>
      </c>
      <c r="AD368" s="207"/>
      <c r="AE368" s="207"/>
    </row>
    <row r="369" spans="2:41">
      <c r="V369" s="17"/>
      <c r="X369" s="211"/>
      <c r="AC369" s="207"/>
      <c r="AD369" s="207"/>
      <c r="AE369" s="207"/>
    </row>
    <row r="370" spans="2:41" ht="23.25">
      <c r="B370" s="22" t="s">
        <v>64</v>
      </c>
      <c r="V370" s="17"/>
      <c r="X370" s="211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308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308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195" t="s">
        <v>31</v>
      </c>
      <c r="AB405" s="195"/>
      <c r="AC405" s="195"/>
    </row>
    <row r="406" spans="1:43" ht="15" customHeight="1">
      <c r="H406" s="75"/>
      <c r="I406" s="75"/>
      <c r="J406" s="75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5" t="s">
        <v>28</v>
      </c>
      <c r="I442" s="75"/>
      <c r="J442" s="75"/>
      <c r="V442" s="17"/>
      <c r="AC442" s="198"/>
      <c r="AD442" s="198"/>
      <c r="AE442" s="198"/>
    </row>
    <row r="443" spans="2:41" ht="15" customHeight="1">
      <c r="H443" s="75"/>
      <c r="I443" s="75"/>
      <c r="J443" s="75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308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195" t="s">
        <v>31</v>
      </c>
      <c r="AB480" s="195"/>
      <c r="AC480" s="195"/>
    </row>
    <row r="481" spans="2:41" ht="15" customHeight="1">
      <c r="H481" s="75"/>
      <c r="I481" s="75"/>
      <c r="J481" s="75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IF(B1251="PAGADO",0,C488)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5" t="s">
        <v>28</v>
      </c>
      <c r="I523" s="75"/>
      <c r="J523" s="75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1050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308</v>
      </c>
      <c r="F567" s="196"/>
      <c r="G567" s="196"/>
      <c r="H567" s="196"/>
      <c r="V567" s="17"/>
      <c r="X567" s="23" t="s">
        <v>32</v>
      </c>
      <c r="Y567" s="20">
        <f>IF(B1350="PAGADO",0,C572)</f>
        <v>-1694.4249999999993</v>
      </c>
      <c r="AA567" s="196" t="s">
        <v>308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5" t="s">
        <v>28</v>
      </c>
      <c r="I609" s="75"/>
      <c r="J609" s="75"/>
      <c r="V609" s="17"/>
      <c r="AC609" s="198"/>
      <c r="AD609" s="198"/>
      <c r="AE609" s="198"/>
    </row>
    <row r="610" spans="2:41" ht="15" customHeight="1">
      <c r="H610" s="75"/>
      <c r="I610" s="75"/>
      <c r="J610" s="75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308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308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2" t="s">
        <v>7</v>
      </c>
      <c r="AB630" s="193"/>
      <c r="AC630" s="19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195" t="s">
        <v>31</v>
      </c>
      <c r="AB649" s="195"/>
      <c r="AC649" s="195"/>
    </row>
    <row r="650" spans="1:43" ht="15" customHeight="1">
      <c r="H650" s="75"/>
      <c r="I650" s="75"/>
      <c r="J650" s="75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308</v>
      </c>
      <c r="F652" s="196"/>
      <c r="G652" s="196"/>
      <c r="H652" s="196"/>
      <c r="V652" s="17"/>
      <c r="X652" s="23" t="s">
        <v>32</v>
      </c>
      <c r="Y652" s="20">
        <f>IF(B1443="PAGADO",0,C657)</f>
        <v>125.01900000000069</v>
      </c>
      <c r="AA652" s="196" t="s">
        <v>308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3" t="s">
        <v>110</v>
      </c>
      <c r="AL689" s="203"/>
      <c r="AM689" s="203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196" t="s">
        <v>62</v>
      </c>
      <c r="AB692" s="196"/>
      <c r="AC692" s="196"/>
      <c r="AD692" s="19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6" t="s">
        <v>308</v>
      </c>
      <c r="F696" s="196"/>
      <c r="G696" s="196"/>
      <c r="H696" s="19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195" t="s">
        <v>31</v>
      </c>
      <c r="AB736" s="195"/>
      <c r="AC736" s="195"/>
    </row>
    <row r="737" spans="2:41" ht="15" customHeight="1">
      <c r="H737" s="75"/>
      <c r="I737" s="75"/>
      <c r="J737" s="75"/>
      <c r="V737" s="17"/>
      <c r="AA737" s="195"/>
      <c r="AB737" s="195"/>
      <c r="AC737" s="19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196" t="s">
        <v>308</v>
      </c>
      <c r="F739" s="196"/>
      <c r="G739" s="196"/>
      <c r="H739" s="196"/>
      <c r="O739" s="203" t="s">
        <v>10</v>
      </c>
      <c r="P739" s="203"/>
      <c r="Q739" s="203"/>
      <c r="V739" s="17"/>
      <c r="X739" s="23" t="s">
        <v>32</v>
      </c>
      <c r="Y739" s="20">
        <f>IF(B1536="PAGADO",0,C744)</f>
        <v>-1361.6249999999995</v>
      </c>
      <c r="AA739" s="196" t="s">
        <v>308</v>
      </c>
      <c r="AB739" s="196"/>
      <c r="AC739" s="196"/>
      <c r="AD739" s="196"/>
      <c r="AK739" s="196" t="s">
        <v>1437</v>
      </c>
      <c r="AL739" s="196"/>
      <c r="AM739" s="19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NO PAGAR</v>
      </c>
      <c r="Y745" s="19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NO PAGAR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320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196" t="s">
        <v>62</v>
      </c>
      <c r="F784" s="196"/>
      <c r="G784" s="196"/>
      <c r="H784" s="196"/>
      <c r="V784" s="17"/>
      <c r="X784" s="23" t="s">
        <v>32</v>
      </c>
      <c r="Y784" s="20">
        <f>IF(B784="PAGADO",0,C789)</f>
        <v>-4832.3450000000003</v>
      </c>
      <c r="AA784" s="196" t="s">
        <v>20</v>
      </c>
      <c r="AB784" s="196"/>
      <c r="AC784" s="196"/>
      <c r="AD784" s="196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0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1460</v>
      </c>
      <c r="G786" s="3" t="s">
        <v>1461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1460</v>
      </c>
      <c r="G787" s="3" t="s">
        <v>1461</v>
      </c>
      <c r="H787" s="5">
        <v>90</v>
      </c>
      <c r="I787" t="s">
        <v>146</v>
      </c>
      <c r="N787" s="25">
        <v>45202</v>
      </c>
      <c r="O787" s="3" t="s">
        <v>1458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4832.3450000000003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-4832.3450000000003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>
      <c r="B790" s="199" t="str">
        <f>IF(C789&lt;0,"NO PAGAR","COBRAR")</f>
        <v>NO PAGAR</v>
      </c>
      <c r="C790" s="19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9" t="str">
        <f>IF(Y789&lt;0,"NO PAGAR","COBRAR")</f>
        <v>NO PAGAR</v>
      </c>
      <c r="Y790" s="19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90" t="s">
        <v>9</v>
      </c>
      <c r="C791" s="19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0" t="s">
        <v>9</v>
      </c>
      <c r="Y791" s="19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1510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1514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1508</v>
      </c>
      <c r="C800" s="10">
        <f>S808</f>
        <v>600.01</v>
      </c>
      <c r="E800" s="192" t="s">
        <v>7</v>
      </c>
      <c r="F800" s="193"/>
      <c r="G800" s="19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2" t="s">
        <v>7</v>
      </c>
      <c r="AB800" s="193"/>
      <c r="AC800" s="194"/>
      <c r="AD800" s="5">
        <f>SUM(AD786:AD799)</f>
        <v>0</v>
      </c>
      <c r="AJ800" s="3"/>
      <c r="AK800" s="3"/>
      <c r="AL800" s="3"/>
      <c r="AM800" s="3"/>
      <c r="AN800" s="18"/>
      <c r="AO800" s="3"/>
    </row>
    <row r="801" spans="2:41">
      <c r="B801" s="12" t="s">
        <v>1515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2" t="s">
        <v>7</v>
      </c>
      <c r="O802" s="193"/>
      <c r="P802" s="193"/>
      <c r="Q802" s="194"/>
      <c r="R802" s="18">
        <f>SUM(R786:R801)</f>
        <v>3214</v>
      </c>
      <c r="S802" s="3"/>
      <c r="V802" s="17"/>
      <c r="X802" s="12"/>
      <c r="Y802" s="10"/>
      <c r="AJ802" s="192" t="s">
        <v>7</v>
      </c>
      <c r="AK802" s="193"/>
      <c r="AL802" s="193"/>
      <c r="AM802" s="194"/>
      <c r="AN802" s="18">
        <f>SUM(AN786:AN801)</f>
        <v>0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1498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1497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1496</v>
      </c>
      <c r="Q805" s="125" t="s">
        <v>474</v>
      </c>
      <c r="R805" s="127">
        <v>39.997999999999998</v>
      </c>
      <c r="S805" s="127">
        <v>70</v>
      </c>
      <c r="T805" s="128" t="s">
        <v>1495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1494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1493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4832.3450000000003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195" t="s">
        <v>31</v>
      </c>
      <c r="AB824" s="195"/>
      <c r="AC824" s="195"/>
    </row>
    <row r="825" spans="1:43" ht="15" customHeight="1">
      <c r="H825" s="75"/>
      <c r="I825" s="75"/>
      <c r="J825" s="75"/>
      <c r="V825" s="17"/>
      <c r="AA825" s="195"/>
      <c r="AB825" s="195"/>
      <c r="AC825" s="195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-4832.3450000000003</v>
      </c>
      <c r="E829" s="196" t="s">
        <v>20</v>
      </c>
      <c r="F829" s="196"/>
      <c r="G829" s="196"/>
      <c r="H829" s="196"/>
      <c r="V829" s="17"/>
      <c r="X829" s="23" t="s">
        <v>32</v>
      </c>
      <c r="Y829" s="20">
        <f>IF(B1629="PAGADO",0,C834)</f>
        <v>-4832.3450000000003</v>
      </c>
      <c r="AA829" s="196" t="s">
        <v>20</v>
      </c>
      <c r="AB829" s="196"/>
      <c r="AC829" s="196"/>
      <c r="AD829" s="196"/>
    </row>
    <row r="830" spans="1:43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4832.3450000000003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4832.3450000000003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-4832.3450000000003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-4832.3450000000003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7" t="str">
        <f>IF(Y834&lt;0,"NO PAGAR","COBRAR'")</f>
        <v>NO PAGAR</v>
      </c>
      <c r="Y835" s="19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197" t="str">
        <f>IF(C834&lt;0,"NO PAGAR","COBRAR'")</f>
        <v>NO PAGAR</v>
      </c>
      <c r="C836" s="19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0" t="s">
        <v>9</v>
      </c>
      <c r="C837" s="19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0" t="s">
        <v>9</v>
      </c>
      <c r="Y837" s="19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4832.3450000000003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4832.3450000000003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2" t="s">
        <v>7</v>
      </c>
      <c r="F845" s="193"/>
      <c r="G845" s="194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2" t="s">
        <v>7</v>
      </c>
      <c r="AB845" s="193"/>
      <c r="AC845" s="194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2" t="s">
        <v>7</v>
      </c>
      <c r="O847" s="193"/>
      <c r="P847" s="193"/>
      <c r="Q847" s="194"/>
      <c r="R847" s="18">
        <f>SUM(R831:R846)</f>
        <v>0</v>
      </c>
      <c r="S847" s="3"/>
      <c r="V847" s="17"/>
      <c r="X847" s="12"/>
      <c r="Y847" s="10"/>
      <c r="AJ847" s="192" t="s">
        <v>7</v>
      </c>
      <c r="AK847" s="193"/>
      <c r="AL847" s="193"/>
      <c r="AM847" s="194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4832.3450000000003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4832.3450000000003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-4832.3450000000003</v>
      </c>
      <c r="E878" s="196" t="s">
        <v>20</v>
      </c>
      <c r="F878" s="196"/>
      <c r="G878" s="196"/>
      <c r="H878" s="196"/>
      <c r="V878" s="17"/>
      <c r="X878" s="23" t="s">
        <v>32</v>
      </c>
      <c r="Y878" s="20">
        <f>IF(B878="PAGADO",0,C883)</f>
        <v>-4832.3450000000003</v>
      </c>
      <c r="AA878" s="196" t="s">
        <v>20</v>
      </c>
      <c r="AB878" s="196"/>
      <c r="AC878" s="196"/>
      <c r="AD878" s="196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4832.3450000000003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4832.3450000000003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-4832.3450000000003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-4832.3450000000003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199" t="str">
        <f>IF(C883&lt;0,"NO PAGAR","COBRAR")</f>
        <v>NO PAGAR</v>
      </c>
      <c r="C884" s="19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9" t="str">
        <f>IF(Y883&lt;0,"NO PAGAR","COBRAR")</f>
        <v>NO PAGAR</v>
      </c>
      <c r="Y884" s="19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0" t="s">
        <v>9</v>
      </c>
      <c r="C885" s="19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0" t="s">
        <v>9</v>
      </c>
      <c r="Y885" s="19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4832.3450000000003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4832.3450000000003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2" t="s">
        <v>7</v>
      </c>
      <c r="F894" s="193"/>
      <c r="G894" s="194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2" t="s">
        <v>7</v>
      </c>
      <c r="AB894" s="193"/>
      <c r="AC894" s="194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2" t="s">
        <v>7</v>
      </c>
      <c r="O896" s="193"/>
      <c r="P896" s="193"/>
      <c r="Q896" s="194"/>
      <c r="R896" s="18">
        <f>SUM(R880:R895)</f>
        <v>0</v>
      </c>
      <c r="S896" s="3"/>
      <c r="V896" s="17"/>
      <c r="X896" s="12"/>
      <c r="Y896" s="10"/>
      <c r="AJ896" s="192" t="s">
        <v>7</v>
      </c>
      <c r="AK896" s="193"/>
      <c r="AL896" s="193"/>
      <c r="AM896" s="194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4832.3450000000003</v>
      </c>
      <c r="V905" s="17"/>
      <c r="X905" s="15" t="s">
        <v>18</v>
      </c>
      <c r="Y905" s="16">
        <f>SUM(Y886:Y904)</f>
        <v>4832.3450000000003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195" t="s">
        <v>31</v>
      </c>
      <c r="AB918" s="195"/>
      <c r="AC918" s="195"/>
    </row>
    <row r="919" spans="1:43" ht="15" customHeight="1">
      <c r="H919" s="75"/>
      <c r="I919" s="75"/>
      <c r="J919" s="75"/>
      <c r="V919" s="17"/>
      <c r="AA919" s="195"/>
      <c r="AB919" s="195"/>
      <c r="AC919" s="19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-4832.3450000000003</v>
      </c>
      <c r="E923" s="196" t="s">
        <v>20</v>
      </c>
      <c r="F923" s="196"/>
      <c r="G923" s="196"/>
      <c r="H923" s="196"/>
      <c r="V923" s="17"/>
      <c r="X923" s="23" t="s">
        <v>32</v>
      </c>
      <c r="Y923" s="20">
        <f>IF(B1723="PAGADO",0,C928)</f>
        <v>-4832.3450000000003</v>
      </c>
      <c r="AA923" s="196" t="s">
        <v>20</v>
      </c>
      <c r="AB923" s="196"/>
      <c r="AC923" s="196"/>
      <c r="AD923" s="196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4832.3450000000003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4832.3450000000003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-4832.3450000000003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-4832.3450000000003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7" t="str">
        <f>IF(Y928&lt;0,"NO PAGAR","COBRAR'")</f>
        <v>NO PAGAR</v>
      </c>
      <c r="Y929" s="19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197" t="str">
        <f>IF(C928&lt;0,"NO PAGAR","COBRAR'")</f>
        <v>NO PAGAR</v>
      </c>
      <c r="C930" s="19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0" t="s">
        <v>9</v>
      </c>
      <c r="C931" s="19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0" t="s">
        <v>9</v>
      </c>
      <c r="Y931" s="19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4832.3450000000003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4832.3450000000003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2" t="s">
        <v>7</v>
      </c>
      <c r="F939" s="193"/>
      <c r="G939" s="194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2" t="s">
        <v>7</v>
      </c>
      <c r="AB939" s="193"/>
      <c r="AC939" s="194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2" t="s">
        <v>7</v>
      </c>
      <c r="O941" s="193"/>
      <c r="P941" s="193"/>
      <c r="Q941" s="194"/>
      <c r="R941" s="18">
        <f>SUM(R925:R940)</f>
        <v>0</v>
      </c>
      <c r="S941" s="3"/>
      <c r="V941" s="17"/>
      <c r="X941" s="12"/>
      <c r="Y941" s="10"/>
      <c r="AJ941" s="192" t="s">
        <v>7</v>
      </c>
      <c r="AK941" s="193"/>
      <c r="AL941" s="193"/>
      <c r="AM941" s="194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4832.3450000000003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4832.3450000000003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-4832.3450000000003</v>
      </c>
      <c r="E971" s="196" t="s">
        <v>20</v>
      </c>
      <c r="F971" s="196"/>
      <c r="G971" s="196"/>
      <c r="H971" s="196"/>
      <c r="V971" s="17"/>
      <c r="X971" s="23" t="s">
        <v>32</v>
      </c>
      <c r="Y971" s="20">
        <f>IF(B971="PAGADO",0,C976)</f>
        <v>-4832.3450000000003</v>
      </c>
      <c r="AA971" s="196" t="s">
        <v>20</v>
      </c>
      <c r="AB971" s="196"/>
      <c r="AC971" s="196"/>
      <c r="AD971" s="19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4832.3450000000003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4832.3450000000003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-4832.3450000000003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-4832.3450000000003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199" t="str">
        <f>IF(C976&lt;0,"NO PAGAR","COBRAR")</f>
        <v>NO PAGAR</v>
      </c>
      <c r="C977" s="19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9" t="str">
        <f>IF(Y976&lt;0,"NO PAGAR","COBRAR")</f>
        <v>NO PAGAR</v>
      </c>
      <c r="Y977" s="19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0" t="s">
        <v>9</v>
      </c>
      <c r="C978" s="19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0" t="s">
        <v>9</v>
      </c>
      <c r="Y978" s="19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4832.3450000000003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4832.3450000000003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2" t="s">
        <v>7</v>
      </c>
      <c r="F987" s="193"/>
      <c r="G987" s="194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2" t="s">
        <v>7</v>
      </c>
      <c r="AB987" s="193"/>
      <c r="AC987" s="194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2" t="s">
        <v>7</v>
      </c>
      <c r="O989" s="193"/>
      <c r="P989" s="193"/>
      <c r="Q989" s="194"/>
      <c r="R989" s="18">
        <f>SUM(R973:R988)</f>
        <v>0</v>
      </c>
      <c r="S989" s="3"/>
      <c r="V989" s="17"/>
      <c r="X989" s="12"/>
      <c r="Y989" s="10"/>
      <c r="AJ989" s="192" t="s">
        <v>7</v>
      </c>
      <c r="AK989" s="193"/>
      <c r="AL989" s="193"/>
      <c r="AM989" s="194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4832.3450000000003</v>
      </c>
      <c r="V998" s="17"/>
      <c r="X998" s="15" t="s">
        <v>18</v>
      </c>
      <c r="Y998" s="16">
        <f>SUM(Y979:Y997)</f>
        <v>4832.3450000000003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195" t="s">
        <v>31</v>
      </c>
      <c r="AB1011" s="195"/>
      <c r="AC1011" s="195"/>
    </row>
    <row r="1012" spans="1:43" ht="15" customHeight="1">
      <c r="H1012" s="75"/>
      <c r="I1012" s="75"/>
      <c r="J1012" s="75"/>
      <c r="V1012" s="17"/>
      <c r="AA1012" s="195"/>
      <c r="AB1012" s="195"/>
      <c r="AC1012" s="19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-4832.3450000000003</v>
      </c>
      <c r="E1016" s="196" t="s">
        <v>20</v>
      </c>
      <c r="F1016" s="196"/>
      <c r="G1016" s="196"/>
      <c r="H1016" s="196"/>
      <c r="V1016" s="17"/>
      <c r="X1016" s="23" t="s">
        <v>32</v>
      </c>
      <c r="Y1016" s="20">
        <f>IF(B1816="PAGADO",0,C1021)</f>
        <v>-4832.3450000000003</v>
      </c>
      <c r="AA1016" s="196" t="s">
        <v>20</v>
      </c>
      <c r="AB1016" s="196"/>
      <c r="AC1016" s="196"/>
      <c r="AD1016" s="19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4832.3450000000003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4832.3450000000003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-4832.3450000000003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-4832.3450000000003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7" t="str">
        <f>IF(Y1021&lt;0,"NO PAGAR","COBRAR'")</f>
        <v>NO PAGAR</v>
      </c>
      <c r="Y1022" s="19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197" t="str">
        <f>IF(C1021&lt;0,"NO PAGAR","COBRAR'")</f>
        <v>NO PAGAR</v>
      </c>
      <c r="C1023" s="19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0" t="s">
        <v>9</v>
      </c>
      <c r="C1024" s="19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0" t="s">
        <v>9</v>
      </c>
      <c r="Y1024" s="19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4832.3450000000003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4832.3450000000003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2" t="s">
        <v>7</v>
      </c>
      <c r="F1032" s="193"/>
      <c r="G1032" s="194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2" t="s">
        <v>7</v>
      </c>
      <c r="AB1032" s="193"/>
      <c r="AC1032" s="194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2" t="s">
        <v>7</v>
      </c>
      <c r="O1034" s="193"/>
      <c r="P1034" s="193"/>
      <c r="Q1034" s="194"/>
      <c r="R1034" s="18">
        <f>SUM(R1018:R1033)</f>
        <v>0</v>
      </c>
      <c r="S1034" s="3"/>
      <c r="V1034" s="17"/>
      <c r="X1034" s="12"/>
      <c r="Y1034" s="10"/>
      <c r="AJ1034" s="192" t="s">
        <v>7</v>
      </c>
      <c r="AK1034" s="193"/>
      <c r="AL1034" s="193"/>
      <c r="AM1034" s="194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4832.3450000000003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4832.3450000000003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309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309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432</v>
      </c>
      <c r="F187" s="196"/>
      <c r="G187" s="196"/>
      <c r="H187" s="196"/>
      <c r="O187" s="58" t="s">
        <v>431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398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435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513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398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559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610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435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U638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309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437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562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579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562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562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IF(B1179="PAGADO",0,C424)</f>
        <v>0</v>
      </c>
      <c r="AA419" s="196" t="s">
        <v>846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IF(B1276="PAGADO",0,C514)</f>
        <v>0</v>
      </c>
      <c r="AA509" s="196" t="s">
        <v>846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1021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IF(B1375="PAGADO",0,C601)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562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1102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858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1238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1307</v>
      </c>
      <c r="F728" s="196"/>
      <c r="G728" s="196"/>
      <c r="H728" s="196"/>
      <c r="V728" s="17"/>
      <c r="X728" s="23" t="s">
        <v>82</v>
      </c>
      <c r="Y728" s="20">
        <f>IF(B728="PAGADO",0,C733)</f>
        <v>0</v>
      </c>
      <c r="AA728" s="196" t="s">
        <v>1367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1310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6" t="s">
        <v>1410</v>
      </c>
      <c r="F767" s="196"/>
      <c r="G767" s="196"/>
      <c r="H767" s="196"/>
      <c r="V767" s="17"/>
      <c r="X767" s="23" t="s">
        <v>1419</v>
      </c>
      <c r="Y767" s="20">
        <f>IF(B767="PAGADO",0,C772)</f>
        <v>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2" t="s">
        <v>7</v>
      </c>
      <c r="AB783" s="193"/>
      <c r="AC783" s="19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8" t="s">
        <v>29</v>
      </c>
      <c r="AD803" s="198"/>
      <c r="AE803" s="198"/>
    </row>
    <row r="804" spans="2:41">
      <c r="H804" s="195" t="s">
        <v>28</v>
      </c>
      <c r="I804" s="195"/>
      <c r="J804" s="195"/>
      <c r="V804" s="17"/>
      <c r="AC804" s="198"/>
      <c r="AD804" s="198"/>
      <c r="AE804" s="198"/>
    </row>
    <row r="805" spans="2:41">
      <c r="H805" s="195"/>
      <c r="I805" s="195"/>
      <c r="J805" s="195"/>
      <c r="V805" s="17"/>
      <c r="AC805" s="198"/>
      <c r="AD805" s="198"/>
      <c r="AE805" s="19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6" t="s">
        <v>20</v>
      </c>
      <c r="F809" s="196"/>
      <c r="G809" s="196"/>
      <c r="H809" s="196"/>
      <c r="V809" s="17"/>
      <c r="X809" s="23" t="s">
        <v>32</v>
      </c>
      <c r="Y809" s="20">
        <f>IF(B809="PAGADO",0,C814)</f>
        <v>150</v>
      </c>
      <c r="AA809" s="196" t="s">
        <v>20</v>
      </c>
      <c r="AB809" s="196"/>
      <c r="AC809" s="196"/>
      <c r="AD809" s="196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COBRAR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COBRAR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2" t="s">
        <v>7</v>
      </c>
      <c r="F825" s="193"/>
      <c r="G825" s="194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0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5" t="s">
        <v>30</v>
      </c>
      <c r="I849" s="195"/>
      <c r="J849" s="195"/>
      <c r="V849" s="17"/>
      <c r="AA849" s="195" t="s">
        <v>31</v>
      </c>
      <c r="AB849" s="195"/>
      <c r="AC849" s="195"/>
    </row>
    <row r="850" spans="2:41">
      <c r="H850" s="195"/>
      <c r="I850" s="195"/>
      <c r="J850" s="195"/>
      <c r="V850" s="17"/>
      <c r="AA850" s="195"/>
      <c r="AB850" s="195"/>
      <c r="AC850" s="19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6" t="s">
        <v>20</v>
      </c>
      <c r="F854" s="196"/>
      <c r="G854" s="196"/>
      <c r="H854" s="196"/>
      <c r="V854" s="17"/>
      <c r="X854" s="23" t="s">
        <v>32</v>
      </c>
      <c r="Y854" s="20">
        <f>IF(B1654="PAGADO",0,C859)</f>
        <v>150</v>
      </c>
      <c r="AA854" s="196" t="s">
        <v>20</v>
      </c>
      <c r="AB854" s="196"/>
      <c r="AC854" s="196"/>
      <c r="AD854" s="196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tr">
        <f>IF(Y859&lt;0,"NO PAGAR","COBRAR'")</f>
        <v>COBRAR'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7" t="str">
        <f>IF(C859&lt;0,"NO PAGAR","COBRAR'")</f>
        <v>COBRAR'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8" t="s">
        <v>29</v>
      </c>
      <c r="AD897" s="198"/>
      <c r="AE897" s="198"/>
    </row>
    <row r="898" spans="2:41">
      <c r="H898" s="195" t="s">
        <v>28</v>
      </c>
      <c r="I898" s="195"/>
      <c r="J898" s="195"/>
      <c r="V898" s="17"/>
      <c r="AC898" s="198"/>
      <c r="AD898" s="198"/>
      <c r="AE898" s="198"/>
    </row>
    <row r="899" spans="2:41">
      <c r="H899" s="195"/>
      <c r="I899" s="195"/>
      <c r="J899" s="195"/>
      <c r="V899" s="17"/>
      <c r="AC899" s="198"/>
      <c r="AD899" s="198"/>
      <c r="AE899" s="198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6" t="s">
        <v>20</v>
      </c>
      <c r="F903" s="196"/>
      <c r="G903" s="196"/>
      <c r="H903" s="196"/>
      <c r="V903" s="17"/>
      <c r="X903" s="23" t="s">
        <v>32</v>
      </c>
      <c r="Y903" s="20">
        <f>IF(B903="PAGADO",0,C908)</f>
        <v>150</v>
      </c>
      <c r="AA903" s="196" t="s">
        <v>20</v>
      </c>
      <c r="AB903" s="196"/>
      <c r="AC903" s="196"/>
      <c r="AD903" s="19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COBRAR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COBRAR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5" t="s">
        <v>30</v>
      </c>
      <c r="I943" s="195"/>
      <c r="J943" s="195"/>
      <c r="V943" s="17"/>
      <c r="AA943" s="195" t="s">
        <v>31</v>
      </c>
      <c r="AB943" s="195"/>
      <c r="AC943" s="195"/>
    </row>
    <row r="944" spans="1:43">
      <c r="H944" s="195"/>
      <c r="I944" s="195"/>
      <c r="J944" s="195"/>
      <c r="V944" s="17"/>
      <c r="AA944" s="195"/>
      <c r="AB944" s="195"/>
      <c r="AC944" s="19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6" t="s">
        <v>20</v>
      </c>
      <c r="F948" s="196"/>
      <c r="G948" s="196"/>
      <c r="H948" s="196"/>
      <c r="V948" s="17"/>
      <c r="X948" s="23" t="s">
        <v>32</v>
      </c>
      <c r="Y948" s="20">
        <f>IF(B1748="PAGADO",0,C953)</f>
        <v>150</v>
      </c>
      <c r="AA948" s="196" t="s">
        <v>20</v>
      </c>
      <c r="AB948" s="196"/>
      <c r="AC948" s="196"/>
      <c r="AD948" s="19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tr">
        <f>IF(Y953&lt;0,"NO PAGAR","COBRAR'")</f>
        <v>COBRAR'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7" t="str">
        <f>IF(C953&lt;0,"NO PAGAR","COBRAR'")</f>
        <v>COBRAR'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8" t="s">
        <v>29</v>
      </c>
      <c r="AD990" s="198"/>
      <c r="AE990" s="198"/>
    </row>
    <row r="991" spans="5:31">
      <c r="H991" s="195" t="s">
        <v>28</v>
      </c>
      <c r="I991" s="195"/>
      <c r="J991" s="195"/>
      <c r="V991" s="17"/>
      <c r="AC991" s="198"/>
      <c r="AD991" s="198"/>
      <c r="AE991" s="198"/>
    </row>
    <row r="992" spans="5:31">
      <c r="H992" s="195"/>
      <c r="I992" s="195"/>
      <c r="J992" s="195"/>
      <c r="V992" s="17"/>
      <c r="AC992" s="198"/>
      <c r="AD992" s="198"/>
      <c r="AE992" s="198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6" t="s">
        <v>20</v>
      </c>
      <c r="F996" s="196"/>
      <c r="G996" s="196"/>
      <c r="H996" s="196"/>
      <c r="V996" s="17"/>
      <c r="X996" s="23" t="s">
        <v>32</v>
      </c>
      <c r="Y996" s="20">
        <f>IF(B996="PAGADO",0,C1001)</f>
        <v>150</v>
      </c>
      <c r="AA996" s="196" t="s">
        <v>20</v>
      </c>
      <c r="AB996" s="196"/>
      <c r="AC996" s="196"/>
      <c r="AD996" s="19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COBRAR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COBRAR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5" t="s">
        <v>30</v>
      </c>
      <c r="I1036" s="195"/>
      <c r="J1036" s="195"/>
      <c r="V1036" s="17"/>
      <c r="AA1036" s="195" t="s">
        <v>31</v>
      </c>
      <c r="AB1036" s="195"/>
      <c r="AC1036" s="195"/>
    </row>
    <row r="1037" spans="1:43">
      <c r="H1037" s="195"/>
      <c r="I1037" s="195"/>
      <c r="J1037" s="195"/>
      <c r="V1037" s="17"/>
      <c r="AA1037" s="195"/>
      <c r="AB1037" s="195"/>
      <c r="AC1037" s="19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6" t="s">
        <v>20</v>
      </c>
      <c r="F1041" s="196"/>
      <c r="G1041" s="196"/>
      <c r="H1041" s="196"/>
      <c r="V1041" s="17"/>
      <c r="X1041" s="23" t="s">
        <v>32</v>
      </c>
      <c r="Y1041" s="20">
        <f>IF(B1841="PAGADO",0,C1046)</f>
        <v>150</v>
      </c>
      <c r="AA1041" s="196" t="s">
        <v>20</v>
      </c>
      <c r="AB1041" s="196"/>
      <c r="AC1041" s="196"/>
      <c r="AD1041" s="19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tr">
        <f>IF(Y1046&lt;0,"NO PAGAR","COBRAR'")</f>
        <v>COBRAR'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7" t="str">
        <f>IF(C1046&lt;0,"NO PAGAR","COBRAR'")</f>
        <v>COBRAR'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IF(B993="PAGADO",0,C235)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IF(B1085="PAGADO",0,C327)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IF(B1178="PAGADO",0,C420)</f>
        <v>0</v>
      </c>
      <c r="AA415" s="196" t="s">
        <v>858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919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989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991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IF(B1374="PAGADO",0,C602)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437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1187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1267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1308</v>
      </c>
      <c r="F725" s="196"/>
      <c r="G725" s="196"/>
      <c r="H725" s="196"/>
      <c r="V725" s="17"/>
      <c r="X725" s="23" t="s">
        <v>82</v>
      </c>
      <c r="Y725" s="20">
        <f>IF(B725="PAGADO",0,C730)</f>
        <v>0</v>
      </c>
      <c r="AA725" s="196" t="s">
        <v>1364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196" t="s">
        <v>20</v>
      </c>
      <c r="F763" s="196"/>
      <c r="G763" s="196"/>
      <c r="H763" s="196"/>
      <c r="V763" s="17"/>
      <c r="X763" s="23" t="s">
        <v>282</v>
      </c>
      <c r="Y763" s="20">
        <f>IF(B1560="PAGADO",0,C768)</f>
        <v>0</v>
      </c>
      <c r="AA763" s="196" t="s">
        <v>195</v>
      </c>
      <c r="AB763" s="196"/>
      <c r="AC763" s="196"/>
      <c r="AD763" s="19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7" t="str">
        <f>IF(Y768&lt;0,"NO PAGAR","COBRAR'")</f>
        <v>COBRAR'</v>
      </c>
      <c r="Y769" s="19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197" t="str">
        <f>IF(C768&lt;0,"NO PAGAR","COBRAR'")</f>
        <v>COBRAR'</v>
      </c>
      <c r="C770" s="19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2" t="s">
        <v>7</v>
      </c>
      <c r="F779" s="193"/>
      <c r="G779" s="19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2" t="s">
        <v>7</v>
      </c>
      <c r="O781" s="193"/>
      <c r="P781" s="193"/>
      <c r="Q781" s="194"/>
      <c r="R781" s="18">
        <f>SUM(R765:R780)</f>
        <v>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198" t="s">
        <v>29</v>
      </c>
      <c r="AD802" s="198"/>
      <c r="AE802" s="198"/>
    </row>
    <row r="803" spans="2:41">
      <c r="H803" s="195" t="s">
        <v>28</v>
      </c>
      <c r="I803" s="195"/>
      <c r="J803" s="195"/>
      <c r="V803" s="17"/>
      <c r="AC803" s="198"/>
      <c r="AD803" s="198"/>
      <c r="AE803" s="198"/>
    </row>
    <row r="804" spans="2:41">
      <c r="H804" s="195"/>
      <c r="I804" s="195"/>
      <c r="J804" s="195"/>
      <c r="V804" s="17"/>
      <c r="AC804" s="198"/>
      <c r="AD804" s="198"/>
      <c r="AE804" s="198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196" t="s">
        <v>20</v>
      </c>
      <c r="F808" s="196"/>
      <c r="G808" s="196"/>
      <c r="H808" s="196"/>
      <c r="V808" s="17"/>
      <c r="X808" s="23" t="s">
        <v>32</v>
      </c>
      <c r="Y808" s="20">
        <f>IF(B808="PAGADO",0,C813)</f>
        <v>1100</v>
      </c>
      <c r="AA808" s="196" t="s">
        <v>20</v>
      </c>
      <c r="AB808" s="196"/>
      <c r="AC808" s="196"/>
      <c r="AD808" s="196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199" t="str">
        <f>IF(C813&lt;0,"NO PAGAR","COBRAR")</f>
        <v>COBRAR</v>
      </c>
      <c r="C814" s="19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99" t="str">
        <f>IF(Y813&lt;0,"NO PAGAR","COBRAR")</f>
        <v>COBRAR</v>
      </c>
      <c r="Y814" s="19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0" t="s">
        <v>9</v>
      </c>
      <c r="C815" s="19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0" t="s">
        <v>9</v>
      </c>
      <c r="Y815" s="19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2" t="s">
        <v>7</v>
      </c>
      <c r="F824" s="193"/>
      <c r="G824" s="194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2" t="s">
        <v>7</v>
      </c>
      <c r="AB824" s="193"/>
      <c r="AC824" s="194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2" t="s">
        <v>7</v>
      </c>
      <c r="O826" s="193"/>
      <c r="P826" s="193"/>
      <c r="Q826" s="194"/>
      <c r="R826" s="18">
        <f>SUM(R810:R825)</f>
        <v>0</v>
      </c>
      <c r="S826" s="3"/>
      <c r="V826" s="17"/>
      <c r="X826" s="12"/>
      <c r="Y826" s="10"/>
      <c r="AJ826" s="192" t="s">
        <v>7</v>
      </c>
      <c r="AK826" s="193"/>
      <c r="AL826" s="193"/>
      <c r="AM826" s="194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195" t="s">
        <v>30</v>
      </c>
      <c r="I848" s="195"/>
      <c r="J848" s="195"/>
      <c r="V848" s="17"/>
      <c r="AA848" s="195" t="s">
        <v>31</v>
      </c>
      <c r="AB848" s="195"/>
      <c r="AC848" s="195"/>
    </row>
    <row r="849" spans="2:41">
      <c r="H849" s="195"/>
      <c r="I849" s="195"/>
      <c r="J849" s="195"/>
      <c r="V849" s="17"/>
      <c r="AA849" s="195"/>
      <c r="AB849" s="195"/>
      <c r="AC849" s="195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IF(B1653="PAGADO",0,C858)</f>
        <v>1100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7" t="str">
        <f>IF(Y858&lt;0,"NO PAGAR","COBRAR'")</f>
        <v>COBRAR'</v>
      </c>
      <c r="Y859" s="19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197" t="str">
        <f>IF(C858&lt;0,"NO PAGAR","COBRAR'")</f>
        <v>COBRAR'</v>
      </c>
      <c r="C860" s="19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0" t="s">
        <v>9</v>
      </c>
      <c r="C861" s="19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0" t="s">
        <v>9</v>
      </c>
      <c r="Y861" s="191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198" t="s">
        <v>29</v>
      </c>
      <c r="AD896" s="198"/>
      <c r="AE896" s="198"/>
    </row>
    <row r="897" spans="2:41">
      <c r="H897" s="195" t="s">
        <v>28</v>
      </c>
      <c r="I897" s="195"/>
      <c r="J897" s="195"/>
      <c r="V897" s="17"/>
      <c r="AC897" s="198"/>
      <c r="AD897" s="198"/>
      <c r="AE897" s="198"/>
    </row>
    <row r="898" spans="2:41">
      <c r="H898" s="195"/>
      <c r="I898" s="195"/>
      <c r="J898" s="195"/>
      <c r="V898" s="17"/>
      <c r="AC898" s="198"/>
      <c r="AD898" s="198"/>
      <c r="AE898" s="198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196" t="s">
        <v>20</v>
      </c>
      <c r="F902" s="196"/>
      <c r="G902" s="196"/>
      <c r="H902" s="196"/>
      <c r="V902" s="17"/>
      <c r="X902" s="23" t="s">
        <v>32</v>
      </c>
      <c r="Y902" s="20">
        <f>IF(B902="PAGADO",0,C907)</f>
        <v>1100</v>
      </c>
      <c r="AA902" s="196" t="s">
        <v>20</v>
      </c>
      <c r="AB902" s="196"/>
      <c r="AC902" s="196"/>
      <c r="AD902" s="196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199" t="str">
        <f>IF(C907&lt;0,"NO PAGAR","COBRAR")</f>
        <v>COBRAR</v>
      </c>
      <c r="C908" s="199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99" t="str">
        <f>IF(Y907&lt;0,"NO PAGAR","COBRAR")</f>
        <v>COBRAR</v>
      </c>
      <c r="Y908" s="199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0" t="s">
        <v>9</v>
      </c>
      <c r="C909" s="19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0" t="s">
        <v>9</v>
      </c>
      <c r="Y909" s="19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2" t="s">
        <v>7</v>
      </c>
      <c r="F918" s="193"/>
      <c r="G918" s="194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2" t="s">
        <v>7</v>
      </c>
      <c r="AB918" s="193"/>
      <c r="AC918" s="194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2" t="s">
        <v>7</v>
      </c>
      <c r="O920" s="193"/>
      <c r="P920" s="193"/>
      <c r="Q920" s="194"/>
      <c r="R920" s="18">
        <f>SUM(R904:R919)</f>
        <v>0</v>
      </c>
      <c r="S920" s="3"/>
      <c r="V920" s="17"/>
      <c r="X920" s="12"/>
      <c r="Y920" s="10"/>
      <c r="AJ920" s="192" t="s">
        <v>7</v>
      </c>
      <c r="AK920" s="193"/>
      <c r="AL920" s="193"/>
      <c r="AM920" s="194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195" t="s">
        <v>30</v>
      </c>
      <c r="I942" s="195"/>
      <c r="J942" s="195"/>
      <c r="V942" s="17"/>
      <c r="AA942" s="195" t="s">
        <v>31</v>
      </c>
      <c r="AB942" s="195"/>
      <c r="AC942" s="195"/>
    </row>
    <row r="943" spans="1:43">
      <c r="H943" s="195"/>
      <c r="I943" s="195"/>
      <c r="J943" s="195"/>
      <c r="V943" s="17"/>
      <c r="AA943" s="195"/>
      <c r="AB943" s="195"/>
      <c r="AC943" s="195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IF(B1747="PAGADO",0,C952)</f>
        <v>1100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7" t="str">
        <f>IF(Y952&lt;0,"NO PAGAR","COBRAR'")</f>
        <v>COBRAR'</v>
      </c>
      <c r="Y953" s="19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197" t="str">
        <f>IF(C952&lt;0,"NO PAGAR","COBRAR'")</f>
        <v>COBRAR'</v>
      </c>
      <c r="C954" s="19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0" t="s">
        <v>9</v>
      </c>
      <c r="C955" s="19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0" t="s">
        <v>9</v>
      </c>
      <c r="Y955" s="191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198" t="s">
        <v>29</v>
      </c>
      <c r="AD989" s="198"/>
      <c r="AE989" s="198"/>
    </row>
    <row r="990" spans="8:31">
      <c r="H990" s="195" t="s">
        <v>28</v>
      </c>
      <c r="I990" s="195"/>
      <c r="J990" s="195"/>
      <c r="V990" s="17"/>
      <c r="AC990" s="198"/>
      <c r="AD990" s="198"/>
      <c r="AE990" s="198"/>
    </row>
    <row r="991" spans="8:31">
      <c r="H991" s="195"/>
      <c r="I991" s="195"/>
      <c r="J991" s="195"/>
      <c r="V991" s="17"/>
      <c r="AC991" s="198"/>
      <c r="AD991" s="198"/>
      <c r="AE991" s="198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196" t="s">
        <v>20</v>
      </c>
      <c r="F995" s="196"/>
      <c r="G995" s="196"/>
      <c r="H995" s="196"/>
      <c r="V995" s="17"/>
      <c r="X995" s="23" t="s">
        <v>32</v>
      </c>
      <c r="Y995" s="20">
        <f>IF(B995="PAGADO",0,C1000)</f>
        <v>1100</v>
      </c>
      <c r="AA995" s="196" t="s">
        <v>20</v>
      </c>
      <c r="AB995" s="196"/>
      <c r="AC995" s="196"/>
      <c r="AD995" s="196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199" t="str">
        <f>IF(C1000&lt;0,"NO PAGAR","COBRAR")</f>
        <v>COBRAR</v>
      </c>
      <c r="C1001" s="199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99" t="str">
        <f>IF(Y1000&lt;0,"NO PAGAR","COBRAR")</f>
        <v>COBRAR</v>
      </c>
      <c r="Y1001" s="199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0" t="s">
        <v>9</v>
      </c>
      <c r="C1002" s="19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0" t="s">
        <v>9</v>
      </c>
      <c r="Y1002" s="19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2" t="s">
        <v>7</v>
      </c>
      <c r="F1011" s="193"/>
      <c r="G1011" s="194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2" t="s">
        <v>7</v>
      </c>
      <c r="AB1011" s="193"/>
      <c r="AC1011" s="194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2" t="s">
        <v>7</v>
      </c>
      <c r="O1013" s="193"/>
      <c r="P1013" s="193"/>
      <c r="Q1013" s="194"/>
      <c r="R1013" s="18">
        <f>SUM(R997:R1012)</f>
        <v>0</v>
      </c>
      <c r="S1013" s="3"/>
      <c r="V1013" s="17"/>
      <c r="X1013" s="12"/>
      <c r="Y1013" s="10"/>
      <c r="AJ1013" s="192" t="s">
        <v>7</v>
      </c>
      <c r="AK1013" s="193"/>
      <c r="AL1013" s="193"/>
      <c r="AM1013" s="194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195" t="s">
        <v>30</v>
      </c>
      <c r="I1035" s="195"/>
      <c r="J1035" s="195"/>
      <c r="V1035" s="17"/>
      <c r="AA1035" s="195" t="s">
        <v>31</v>
      </c>
      <c r="AB1035" s="195"/>
      <c r="AC1035" s="195"/>
    </row>
    <row r="1036" spans="1:43">
      <c r="H1036" s="195"/>
      <c r="I1036" s="195"/>
      <c r="J1036" s="195"/>
      <c r="V1036" s="17"/>
      <c r="AA1036" s="195"/>
      <c r="AB1036" s="195"/>
      <c r="AC1036" s="195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IF(B1840="PAGADO",0,C1045)</f>
        <v>1100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7" t="str">
        <f>IF(Y1045&lt;0,"NO PAGAR","COBRAR'")</f>
        <v>COBRAR'</v>
      </c>
      <c r="Y1046" s="19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197" t="str">
        <f>IF(C1045&lt;0,"NO PAGAR","COBRAR'")</f>
        <v>COBRAR'</v>
      </c>
      <c r="C1047" s="19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0" t="s">
        <v>9</v>
      </c>
      <c r="C1048" s="19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0" t="s">
        <v>9</v>
      </c>
      <c r="Y1048" s="191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342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308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697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308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1003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192" t="s">
        <v>7</v>
      </c>
      <c r="G573" s="194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308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110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110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110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110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110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110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110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110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abSelected="1" topLeftCell="A183" workbookViewId="0">
      <selection activeCell="D201" sqref="D201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18" t="s">
        <v>1134</v>
      </c>
      <c r="B2" s="219"/>
      <c r="C2" s="219"/>
      <c r="D2" s="219"/>
      <c r="E2" s="219"/>
      <c r="F2" s="219"/>
      <c r="G2" s="219"/>
      <c r="H2" s="220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18" t="s">
        <v>1302</v>
      </c>
      <c r="B81" s="219"/>
      <c r="C81" s="219"/>
      <c r="D81" s="219"/>
      <c r="E81" s="219"/>
      <c r="F81" s="219"/>
      <c r="G81" s="219"/>
      <c r="H81" s="220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18" t="s">
        <v>1446</v>
      </c>
      <c r="B178" s="219"/>
      <c r="C178" s="219"/>
      <c r="D178" s="219"/>
      <c r="E178" s="219"/>
      <c r="F178" s="219"/>
      <c r="G178" s="219"/>
      <c r="H178" s="220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1447</v>
      </c>
      <c r="D180" s="47" t="s">
        <v>1453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1449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1454</v>
      </c>
      <c r="E184" s="47" t="s">
        <v>1450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1451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1455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1456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1452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1457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1459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>
      <c r="A194" s="25">
        <v>45203</v>
      </c>
      <c r="B194" s="3" t="s">
        <v>1449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>
      <c r="A196" s="25">
        <v>45173</v>
      </c>
      <c r="B196" s="3" t="s">
        <v>1369</v>
      </c>
      <c r="C196" s="3" t="s">
        <v>1448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1512</v>
      </c>
      <c r="C198" s="3" t="s">
        <v>1513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/>
      <c r="B202" s="3"/>
      <c r="C202" s="3"/>
      <c r="D202" s="3"/>
      <c r="E202" s="47"/>
      <c r="F202" s="167"/>
      <c r="G202" s="167"/>
      <c r="H202" s="167">
        <f t="shared" si="4"/>
        <v>0</v>
      </c>
    </row>
    <row r="203" spans="1:8">
      <c r="A203" s="25"/>
      <c r="B203" s="3"/>
      <c r="C203" s="3"/>
      <c r="D203" s="3"/>
      <c r="E203" s="47"/>
      <c r="F203" s="167"/>
      <c r="G203" s="167"/>
      <c r="H203" s="167">
        <f t="shared" si="4"/>
        <v>0</v>
      </c>
    </row>
    <row r="204" spans="1:8">
      <c r="A204" s="25"/>
      <c r="B204" s="3"/>
      <c r="C204" s="3"/>
      <c r="D204" s="3"/>
      <c r="E204" s="47"/>
      <c r="F204" s="167"/>
      <c r="G204" s="167"/>
      <c r="H204" s="167">
        <f t="shared" si="4"/>
        <v>0</v>
      </c>
    </row>
    <row r="205" spans="1:8">
      <c r="A205" s="25"/>
      <c r="B205" s="3"/>
      <c r="C205" s="3"/>
      <c r="D205" s="3"/>
      <c r="E205" s="47"/>
      <c r="F205" s="167"/>
      <c r="G205" s="167"/>
      <c r="H205" s="167">
        <f t="shared" si="4"/>
        <v>0</v>
      </c>
    </row>
    <row r="206" spans="1:8">
      <c r="A206" s="25"/>
      <c r="B206" s="3"/>
      <c r="C206" s="3"/>
      <c r="D206" s="3"/>
      <c r="E206" s="3"/>
      <c r="F206" s="167"/>
      <c r="G206" s="167"/>
      <c r="H206" s="167">
        <f t="shared" si="4"/>
        <v>0</v>
      </c>
    </row>
    <row r="207" spans="1:8">
      <c r="A207" s="25"/>
      <c r="B207" s="3"/>
      <c r="C207" s="3"/>
      <c r="D207" s="3"/>
      <c r="E207" s="3"/>
      <c r="F207" s="167"/>
      <c r="G207" s="167"/>
      <c r="H207" s="167">
        <f t="shared" si="4"/>
        <v>0</v>
      </c>
    </row>
    <row r="208" spans="1:8">
      <c r="A208" s="25"/>
      <c r="B208" s="3"/>
      <c r="C208" s="3"/>
      <c r="D208" s="3"/>
      <c r="E208" s="3"/>
      <c r="F208" s="167"/>
      <c r="G208" s="167"/>
      <c r="H208" s="167">
        <f t="shared" si="4"/>
        <v>0</v>
      </c>
    </row>
    <row r="209" spans="1:8">
      <c r="A209" s="25"/>
      <c r="B209" s="3"/>
      <c r="C209" s="3"/>
      <c r="D209" s="3"/>
      <c r="E209" s="3"/>
      <c r="F209" s="167"/>
      <c r="G209" s="167"/>
      <c r="H209" s="167">
        <f t="shared" si="4"/>
        <v>0</v>
      </c>
    </row>
    <row r="210" spans="1:8">
      <c r="A210" s="25"/>
      <c r="B210" s="3"/>
      <c r="C210" s="3"/>
      <c r="D210" s="3"/>
      <c r="E210" s="3"/>
      <c r="F210" s="167"/>
      <c r="G210" s="167"/>
      <c r="H210" s="167">
        <f t="shared" si="4"/>
        <v>0</v>
      </c>
    </row>
    <row r="211" spans="1:8">
      <c r="A211" s="25"/>
      <c r="B211" s="3"/>
      <c r="C211" s="3"/>
      <c r="D211" s="3"/>
      <c r="E211" s="3"/>
      <c r="F211" s="167"/>
      <c r="G211" s="167"/>
      <c r="H211" s="167">
        <f t="shared" si="4"/>
        <v>0</v>
      </c>
    </row>
    <row r="212" spans="1:8">
      <c r="A212" s="25"/>
      <c r="B212" s="3"/>
      <c r="C212" s="3"/>
      <c r="D212" s="3"/>
      <c r="E212" s="3"/>
      <c r="F212" s="167"/>
      <c r="G212" s="167"/>
      <c r="H212" s="167">
        <f t="shared" si="4"/>
        <v>0</v>
      </c>
    </row>
    <row r="213" spans="1:8" ht="15.75">
      <c r="A213" s="25"/>
      <c r="B213" s="3"/>
      <c r="C213" s="3"/>
      <c r="D213" s="178"/>
      <c r="E213" s="3"/>
      <c r="F213" s="167"/>
      <c r="G213" s="167"/>
      <c r="H213" s="167">
        <f t="shared" si="4"/>
        <v>0</v>
      </c>
    </row>
    <row r="214" spans="1:8">
      <c r="A214" s="25"/>
      <c r="B214" s="3"/>
      <c r="C214" s="3"/>
      <c r="D214" s="3"/>
      <c r="E214" s="3"/>
      <c r="F214" s="167"/>
      <c r="G214" s="167"/>
      <c r="H214" s="167">
        <f t="shared" si="4"/>
        <v>0</v>
      </c>
    </row>
    <row r="215" spans="1:8">
      <c r="A215" s="25"/>
      <c r="B215" s="3"/>
      <c r="C215" s="3"/>
      <c r="D215" s="3"/>
      <c r="E215" s="3"/>
      <c r="F215" s="167"/>
      <c r="G215" s="167"/>
      <c r="H215" s="167">
        <f t="shared" si="4"/>
        <v>0</v>
      </c>
    </row>
    <row r="216" spans="1:8">
      <c r="A216" s="25"/>
      <c r="B216" s="3"/>
      <c r="C216" s="3"/>
      <c r="D216" s="3"/>
      <c r="E216" s="3"/>
      <c r="F216" s="167"/>
      <c r="G216" s="167"/>
      <c r="H216" s="167">
        <f t="shared" si="4"/>
        <v>0</v>
      </c>
    </row>
    <row r="217" spans="1:8">
      <c r="A217" s="25"/>
      <c r="B217" s="3"/>
      <c r="C217" s="3"/>
      <c r="D217" s="3"/>
      <c r="E217" s="3"/>
      <c r="F217" s="167"/>
      <c r="G217" s="167"/>
      <c r="H217" s="167">
        <f t="shared" si="4"/>
        <v>0</v>
      </c>
    </row>
    <row r="218" spans="1:8">
      <c r="A218" s="25"/>
      <c r="B218" s="3"/>
      <c r="C218" s="3"/>
      <c r="D218" s="3"/>
      <c r="E218" s="3"/>
      <c r="F218" s="167"/>
      <c r="G218" s="167"/>
      <c r="H218" s="167">
        <f t="shared" si="4"/>
        <v>0</v>
      </c>
    </row>
    <row r="219" spans="1:8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756</v>
      </c>
      <c r="C99" s="221"/>
      <c r="D99" s="221"/>
      <c r="E99" s="221"/>
      <c r="F99" s="221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zoomScale="85" zoomScaleNormal="85" workbookViewId="0">
      <selection activeCell="A23" sqref="A23:XFD23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1" t="s">
        <v>55</v>
      </c>
      <c r="B1" s="222"/>
      <c r="C1" s="222"/>
      <c r="D1" s="222"/>
      <c r="E1" s="222"/>
      <c r="F1" s="222"/>
      <c r="G1" s="222"/>
      <c r="H1" s="222"/>
      <c r="I1" s="232"/>
      <c r="J1" s="231" t="s">
        <v>55</v>
      </c>
      <c r="K1" s="222"/>
      <c r="L1" s="222"/>
      <c r="M1" s="222"/>
      <c r="N1" s="222"/>
      <c r="O1" s="222"/>
      <c r="P1" s="222"/>
      <c r="Q1" s="222"/>
      <c r="R1" s="23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3" t="s">
        <v>39</v>
      </c>
      <c r="B2" s="223"/>
      <c r="C2" s="223"/>
      <c r="D2" s="223"/>
      <c r="E2" s="223"/>
      <c r="F2" s="223"/>
      <c r="G2" s="223"/>
      <c r="H2" s="223"/>
      <c r="I2" s="234"/>
      <c r="J2" s="233" t="s">
        <v>39</v>
      </c>
      <c r="K2" s="223"/>
      <c r="L2" s="223"/>
      <c r="M2" s="223"/>
      <c r="N2" s="223"/>
      <c r="O2" s="223"/>
      <c r="P2" s="223"/>
      <c r="Q2" s="223"/>
      <c r="R2" s="23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45179</v>
      </c>
      <c r="F6" s="1" t="s">
        <v>40</v>
      </c>
      <c r="H6">
        <v>30</v>
      </c>
      <c r="I6" s="28"/>
      <c r="J6" s="29"/>
      <c r="K6" t="s">
        <v>58</v>
      </c>
      <c r="L6" s="45">
        <v>45179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0">
        <f>AF12-AJ12</f>
        <v>520.00621866666677</v>
      </c>
      <c r="AK13" s="30"/>
      <c r="AM13" s="29"/>
      <c r="AQ13" s="23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0"/>
      <c r="AK14" s="30"/>
      <c r="AM14" s="29"/>
      <c r="AQ14" s="230"/>
      <c r="AU14" s="30"/>
    </row>
    <row r="15" spans="1:47" ht="15" customHeight="1">
      <c r="A15" s="29"/>
      <c r="E15" s="230">
        <f>D14-H14</f>
        <v>536.97475599999996</v>
      </c>
      <c r="I15" s="30"/>
      <c r="J15" s="29"/>
      <c r="N15" s="23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0"/>
      <c r="I16" s="30"/>
      <c r="J16" s="29"/>
      <c r="N16" s="23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9" t="s">
        <v>53</v>
      </c>
      <c r="AE19" s="229"/>
      <c r="AF19" s="229"/>
      <c r="AH19" s="229" t="s">
        <v>54</v>
      </c>
      <c r="AI19" s="229"/>
      <c r="AJ19" s="229"/>
      <c r="AK19" s="36"/>
      <c r="AM19" s="29"/>
      <c r="AN19" s="229" t="s">
        <v>53</v>
      </c>
      <c r="AO19" s="229"/>
      <c r="AP19" s="229"/>
      <c r="AR19" s="229" t="s">
        <v>54</v>
      </c>
      <c r="AS19" s="229"/>
      <c r="AT19" s="22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9" t="s">
        <v>53</v>
      </c>
      <c r="C21" s="229"/>
      <c r="D21" s="229"/>
      <c r="F21" s="229" t="s">
        <v>54</v>
      </c>
      <c r="G21" s="229"/>
      <c r="H21" s="229"/>
      <c r="I21" s="36"/>
      <c r="J21" s="29"/>
      <c r="K21" s="229" t="s">
        <v>53</v>
      </c>
      <c r="L21" s="229"/>
      <c r="M21" s="229"/>
      <c r="O21" s="229" t="s">
        <v>54</v>
      </c>
      <c r="P21" s="229"/>
      <c r="Q21" s="22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8"/>
      <c r="U22" s="238"/>
      <c r="V22" s="238"/>
      <c r="W22" s="238"/>
      <c r="X22" s="238"/>
      <c r="Y22" s="238"/>
      <c r="Z22" s="238"/>
      <c r="AA22" s="238"/>
      <c r="AB22" s="238"/>
      <c r="AC22" s="231" t="s">
        <v>55</v>
      </c>
      <c r="AD22" s="222"/>
      <c r="AE22" s="222"/>
      <c r="AF22" s="222"/>
      <c r="AG22" s="222"/>
      <c r="AH22" s="222"/>
      <c r="AI22" s="222"/>
      <c r="AJ22" s="222"/>
      <c r="AK22" s="232"/>
      <c r="AM22" s="231" t="s">
        <v>55</v>
      </c>
      <c r="AN22" s="222"/>
      <c r="AO22" s="222"/>
      <c r="AP22" s="222"/>
      <c r="AQ22" s="222"/>
      <c r="AR22" s="222"/>
      <c r="AS22" s="222"/>
      <c r="AT22" s="222"/>
      <c r="AU22" s="232"/>
    </row>
    <row r="23" spans="1:47" ht="26.25">
      <c r="A23" s="231" t="s">
        <v>55</v>
      </c>
      <c r="B23" s="222"/>
      <c r="C23" s="222"/>
      <c r="D23" s="222"/>
      <c r="E23" s="222"/>
      <c r="F23" s="222"/>
      <c r="G23" s="222"/>
      <c r="H23" s="222"/>
      <c r="I23" s="232"/>
      <c r="J23" s="231" t="s">
        <v>55</v>
      </c>
      <c r="K23" s="222"/>
      <c r="L23" s="222"/>
      <c r="M23" s="222"/>
      <c r="N23" s="222"/>
      <c r="O23" s="222"/>
      <c r="P23" s="222"/>
      <c r="Q23" s="222"/>
      <c r="R23" s="232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3" t="s">
        <v>39</v>
      </c>
      <c r="B24" s="223"/>
      <c r="C24" s="223"/>
      <c r="D24" s="223"/>
      <c r="E24" s="223"/>
      <c r="F24" s="223"/>
      <c r="G24" s="223"/>
      <c r="H24" s="223"/>
      <c r="I24" s="234"/>
      <c r="J24" s="233" t="s">
        <v>39</v>
      </c>
      <c r="K24" s="223"/>
      <c r="L24" s="223"/>
      <c r="M24" s="223"/>
      <c r="N24" s="223"/>
      <c r="O24" s="223"/>
      <c r="P24" s="223"/>
      <c r="Q24" s="223"/>
      <c r="R24" s="23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0"/>
      <c r="U27" s="235"/>
      <c r="V27" s="235"/>
      <c r="W27" s="235"/>
      <c r="X27" s="90"/>
      <c r="Y27" s="235"/>
      <c r="Z27" s="235"/>
      <c r="AA27" s="235"/>
      <c r="AB27" s="94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45179</v>
      </c>
      <c r="F28" s="1" t="s">
        <v>40</v>
      </c>
      <c r="H28">
        <v>15</v>
      </c>
      <c r="I28" s="28"/>
      <c r="J28" s="29"/>
      <c r="K28" t="s">
        <v>58</v>
      </c>
      <c r="L28" s="45">
        <v>45179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36"/>
      <c r="Y34" s="90"/>
      <c r="Z34" s="90"/>
      <c r="AA34" s="90"/>
      <c r="AB34" s="90"/>
      <c r="AC34" s="29"/>
      <c r="AG34" s="230">
        <f>AF33-AJ33</f>
        <v>520.00288533333332</v>
      </c>
      <c r="AK34" s="30"/>
      <c r="AM34" s="29"/>
      <c r="AQ34" s="23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36"/>
      <c r="Y35" s="90"/>
      <c r="Z35" s="90"/>
      <c r="AA35" s="90"/>
      <c r="AB35" s="90"/>
      <c r="AC35" s="29"/>
      <c r="AG35" s="230"/>
      <c r="AK35" s="30"/>
      <c r="AM35" s="29"/>
      <c r="AQ35" s="23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0">
        <f>D36-H36</f>
        <v>260.00144333333338</v>
      </c>
      <c r="I37" s="30"/>
      <c r="J37" s="29"/>
      <c r="N37" s="230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0"/>
      <c r="I38" s="30"/>
      <c r="J38" s="29"/>
      <c r="N38" s="230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37"/>
      <c r="V40" s="237"/>
      <c r="W40" s="237"/>
      <c r="X40" s="90"/>
      <c r="Y40" s="237"/>
      <c r="Z40" s="237"/>
      <c r="AA40" s="237"/>
      <c r="AB40" s="98"/>
      <c r="AC40" s="29"/>
      <c r="AD40" s="229" t="s">
        <v>53</v>
      </c>
      <c r="AE40" s="229"/>
      <c r="AF40" s="229"/>
      <c r="AH40" s="229" t="s">
        <v>54</v>
      </c>
      <c r="AI40" s="229"/>
      <c r="AJ40" s="229"/>
      <c r="AK40" s="36"/>
      <c r="AM40" s="29"/>
      <c r="AN40" s="229" t="s">
        <v>53</v>
      </c>
      <c r="AO40" s="229"/>
      <c r="AP40" s="229"/>
      <c r="AR40" s="229" t="s">
        <v>54</v>
      </c>
      <c r="AS40" s="229"/>
      <c r="AT40" s="229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29" t="s">
        <v>53</v>
      </c>
      <c r="C43" s="229"/>
      <c r="D43" s="229"/>
      <c r="F43" s="229" t="s">
        <v>54</v>
      </c>
      <c r="G43" s="229"/>
      <c r="H43" s="229"/>
      <c r="I43" s="36"/>
      <c r="J43" s="29"/>
      <c r="K43" s="229" t="s">
        <v>53</v>
      </c>
      <c r="L43" s="229"/>
      <c r="M43" s="229"/>
      <c r="O43" s="229" t="s">
        <v>54</v>
      </c>
      <c r="P43" s="229"/>
      <c r="Q43" s="229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1" t="s">
        <v>55</v>
      </c>
      <c r="B48" s="222"/>
      <c r="C48" s="222"/>
      <c r="D48" s="222"/>
      <c r="E48" s="222"/>
      <c r="F48" s="222"/>
      <c r="G48" s="222"/>
      <c r="H48" s="222"/>
      <c r="I48" s="232"/>
      <c r="J48" s="231" t="s">
        <v>55</v>
      </c>
      <c r="K48" s="222"/>
      <c r="L48" s="222"/>
      <c r="M48" s="222"/>
      <c r="N48" s="222"/>
      <c r="O48" s="222"/>
      <c r="P48" s="222"/>
      <c r="Q48" s="222"/>
      <c r="R48" s="232"/>
    </row>
    <row r="49" spans="1:18" ht="21">
      <c r="A49" s="233" t="s">
        <v>39</v>
      </c>
      <c r="B49" s="223"/>
      <c r="C49" s="223"/>
      <c r="D49" s="223"/>
      <c r="E49" s="223"/>
      <c r="F49" s="223"/>
      <c r="G49" s="223"/>
      <c r="H49" s="223"/>
      <c r="I49" s="234"/>
      <c r="J49" s="233" t="s">
        <v>39</v>
      </c>
      <c r="K49" s="223"/>
      <c r="L49" s="223"/>
      <c r="M49" s="223"/>
      <c r="N49" s="223"/>
      <c r="O49" s="223"/>
      <c r="P49" s="223"/>
      <c r="Q49" s="223"/>
      <c r="R49" s="23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v>45179</v>
      </c>
      <c r="F53" s="1" t="s">
        <v>40</v>
      </c>
      <c r="H53">
        <v>15</v>
      </c>
      <c r="I53" s="28"/>
      <c r="J53" s="29"/>
      <c r="K53" t="s">
        <v>58</v>
      </c>
      <c r="L53" s="45">
        <v>45179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0">
        <f>D61-H61</f>
        <v>260.00310933333338</v>
      </c>
      <c r="I62" s="30"/>
      <c r="J62" s="29"/>
      <c r="N62" s="230">
        <f>M61-Q61</f>
        <v>241.23750000000001</v>
      </c>
      <c r="R62" s="30"/>
    </row>
    <row r="63" spans="1:18">
      <c r="A63" s="29"/>
      <c r="E63" s="230"/>
      <c r="I63" s="30"/>
      <c r="J63" s="29"/>
      <c r="N63" s="230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29" t="s">
        <v>53</v>
      </c>
      <c r="C68" s="229"/>
      <c r="D68" s="229"/>
      <c r="F68" s="229" t="s">
        <v>54</v>
      </c>
      <c r="G68" s="229"/>
      <c r="H68" s="229"/>
      <c r="I68" s="36"/>
      <c r="J68" s="29"/>
      <c r="K68" s="229" t="s">
        <v>53</v>
      </c>
      <c r="L68" s="229"/>
      <c r="M68" s="229"/>
      <c r="O68" s="229" t="s">
        <v>54</v>
      </c>
      <c r="P68" s="229"/>
      <c r="Q68" s="22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31" t="s">
        <v>55</v>
      </c>
      <c r="B71" s="222"/>
      <c r="C71" s="222"/>
      <c r="D71" s="222"/>
      <c r="E71" s="222"/>
      <c r="F71" s="222"/>
      <c r="G71" s="222"/>
      <c r="H71" s="222"/>
      <c r="I71" s="232"/>
      <c r="J71" s="231" t="s">
        <v>55</v>
      </c>
      <c r="K71" s="222"/>
      <c r="L71" s="222"/>
      <c r="M71" s="222"/>
      <c r="N71" s="222"/>
      <c r="O71" s="222"/>
      <c r="P71" s="222"/>
      <c r="Q71" s="222"/>
      <c r="R71" s="232"/>
    </row>
    <row r="72" spans="1:18" ht="21">
      <c r="A72" s="233" t="s">
        <v>39</v>
      </c>
      <c r="B72" s="223"/>
      <c r="C72" s="223"/>
      <c r="D72" s="223"/>
      <c r="E72" s="223"/>
      <c r="F72" s="223"/>
      <c r="G72" s="223"/>
      <c r="H72" s="223"/>
      <c r="I72" s="234"/>
      <c r="J72" s="233" t="s">
        <v>39</v>
      </c>
      <c r="K72" s="223"/>
      <c r="L72" s="223"/>
      <c r="M72" s="223"/>
      <c r="N72" s="223"/>
      <c r="O72" s="223"/>
      <c r="P72" s="223"/>
      <c r="Q72" s="223"/>
      <c r="R72" s="23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v>45179</v>
      </c>
      <c r="F76" s="1" t="s">
        <v>40</v>
      </c>
      <c r="H76">
        <v>15</v>
      </c>
      <c r="I76" s="28"/>
      <c r="J76" s="29"/>
      <c r="K76" t="s">
        <v>58</v>
      </c>
      <c r="L76" s="45">
        <v>45179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0">
        <f>D84-H84</f>
        <v>241.23750000000001</v>
      </c>
      <c r="I85" s="30"/>
      <c r="J85" s="29"/>
      <c r="N85" s="230">
        <f>M84-Q84</f>
        <v>241.23750000000001</v>
      </c>
      <c r="R85" s="30"/>
    </row>
    <row r="86" spans="1:18">
      <c r="A86" s="29"/>
      <c r="E86" s="230"/>
      <c r="I86" s="30"/>
      <c r="J86" s="29"/>
      <c r="N86" s="230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29" t="s">
        <v>53</v>
      </c>
      <c r="C91" s="229"/>
      <c r="D91" s="229"/>
      <c r="F91" s="229" t="s">
        <v>54</v>
      </c>
      <c r="G91" s="229"/>
      <c r="H91" s="229"/>
      <c r="I91" s="36"/>
      <c r="J91" s="29"/>
      <c r="K91" s="229" t="s">
        <v>53</v>
      </c>
      <c r="L91" s="229"/>
      <c r="M91" s="229"/>
      <c r="O91" s="229" t="s">
        <v>54</v>
      </c>
      <c r="P91" s="229"/>
      <c r="Q91" s="229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31" t="s">
        <v>55</v>
      </c>
      <c r="B94" s="222"/>
      <c r="C94" s="222"/>
      <c r="D94" s="222"/>
      <c r="E94" s="222"/>
      <c r="F94" s="222"/>
      <c r="G94" s="222"/>
      <c r="H94" s="222"/>
      <c r="I94" s="232"/>
      <c r="J94" s="231" t="s">
        <v>55</v>
      </c>
      <c r="K94" s="222"/>
      <c r="L94" s="222"/>
      <c r="M94" s="222"/>
      <c r="N94" s="222"/>
      <c r="O94" s="222"/>
      <c r="P94" s="222"/>
      <c r="Q94" s="222"/>
      <c r="R94" s="232"/>
    </row>
    <row r="95" spans="1:18" ht="21">
      <c r="A95" s="233" t="s">
        <v>39</v>
      </c>
      <c r="B95" s="223"/>
      <c r="C95" s="223"/>
      <c r="D95" s="223"/>
      <c r="E95" s="223"/>
      <c r="F95" s="223"/>
      <c r="G95" s="223"/>
      <c r="H95" s="223"/>
      <c r="I95" s="234"/>
      <c r="J95" s="233" t="s">
        <v>39</v>
      </c>
      <c r="K95" s="223"/>
      <c r="L95" s="223"/>
      <c r="M95" s="223"/>
      <c r="N95" s="223"/>
      <c r="O95" s="223"/>
      <c r="P95" s="223"/>
      <c r="Q95" s="223"/>
      <c r="R95" s="23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25">
        <v>1720145711</v>
      </c>
      <c r="D98" s="225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v>45179</v>
      </c>
      <c r="F99" s="1" t="s">
        <v>40</v>
      </c>
      <c r="H99">
        <v>15</v>
      </c>
      <c r="I99" s="28"/>
      <c r="J99" s="29"/>
      <c r="K99" t="s">
        <v>58</v>
      </c>
      <c r="L99" s="45">
        <v>45179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27" t="s">
        <v>41</v>
      </c>
      <c r="C101" s="227"/>
      <c r="D101" s="227"/>
      <c r="F101" s="227" t="s">
        <v>42</v>
      </c>
      <c r="G101" s="227"/>
      <c r="H101" s="227"/>
      <c r="I101" s="34"/>
      <c r="J101" s="29"/>
      <c r="K101" s="227" t="s">
        <v>41</v>
      </c>
      <c r="L101" s="227"/>
      <c r="M101" s="227"/>
      <c r="O101" s="227" t="s">
        <v>42</v>
      </c>
      <c r="P101" s="227"/>
      <c r="Q101" s="22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0">
        <f>D107-H107</f>
        <v>241.23750000000001</v>
      </c>
      <c r="I108" s="30"/>
      <c r="J108" s="29"/>
      <c r="N108" s="230">
        <f>M107-Q107</f>
        <v>519.96</v>
      </c>
      <c r="R108" s="30"/>
    </row>
    <row r="109" spans="1:18">
      <c r="A109" s="29"/>
      <c r="E109" s="230"/>
      <c r="I109" s="30"/>
      <c r="J109" s="29"/>
      <c r="N109" s="23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29" t="s">
        <v>53</v>
      </c>
      <c r="C113" s="229"/>
      <c r="D113" s="229"/>
      <c r="F113" s="229" t="s">
        <v>54</v>
      </c>
      <c r="G113" s="229"/>
      <c r="H113" s="229"/>
      <c r="I113" s="36"/>
      <c r="J113" s="29"/>
      <c r="K113" s="229" t="s">
        <v>53</v>
      </c>
      <c r="L113" s="229"/>
      <c r="M113" s="229"/>
      <c r="O113" s="229" t="s">
        <v>54</v>
      </c>
      <c r="P113" s="229"/>
      <c r="Q113" s="229"/>
      <c r="R113" s="36"/>
    </row>
    <row r="114" spans="1:18" ht="26.25">
      <c r="B114" s="83"/>
      <c r="C114" s="83"/>
      <c r="D114" s="222" t="s">
        <v>55</v>
      </c>
      <c r="E114" s="222"/>
      <c r="F114" s="222"/>
      <c r="G114" s="83"/>
      <c r="H114" s="83"/>
      <c r="I114" s="84"/>
      <c r="K114" s="83"/>
      <c r="L114" s="83"/>
      <c r="M114" s="222" t="s">
        <v>55</v>
      </c>
      <c r="N114" s="222"/>
      <c r="O114" s="222"/>
      <c r="P114" s="83"/>
      <c r="Q114" s="83"/>
      <c r="R114" s="84"/>
    </row>
    <row r="115" spans="1:18" ht="21">
      <c r="B115" s="43"/>
      <c r="C115" s="43"/>
      <c r="D115" s="223" t="s">
        <v>39</v>
      </c>
      <c r="E115" s="223"/>
      <c r="F115" s="223"/>
      <c r="G115" s="43"/>
      <c r="H115" s="43"/>
      <c r="I115" s="44"/>
      <c r="K115" s="43"/>
      <c r="L115" s="43"/>
      <c r="M115" s="223" t="s">
        <v>39</v>
      </c>
      <c r="N115" s="223"/>
      <c r="O115" s="223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24" t="s">
        <v>716</v>
      </c>
      <c r="H117" s="224"/>
      <c r="I117" s="28"/>
      <c r="J117" s="29"/>
      <c r="K117" s="1" t="s">
        <v>56</v>
      </c>
      <c r="L117" t="s">
        <v>1008</v>
      </c>
      <c r="O117" t="s">
        <v>59</v>
      </c>
      <c r="P117" s="224" t="s">
        <v>716</v>
      </c>
      <c r="Q117" s="224"/>
      <c r="R117" s="28"/>
    </row>
    <row r="118" spans="1:18" ht="15.75">
      <c r="A118" s="29"/>
      <c r="B118" s="1" t="s">
        <v>57</v>
      </c>
      <c r="C118" s="225">
        <v>1721244075</v>
      </c>
      <c r="D118" s="225"/>
      <c r="F118" s="226" t="s">
        <v>729</v>
      </c>
      <c r="G118" s="226"/>
      <c r="H118">
        <v>225.02</v>
      </c>
      <c r="I118" s="28"/>
      <c r="J118" s="29"/>
      <c r="K118" s="1" t="s">
        <v>57</v>
      </c>
      <c r="L118">
        <v>924011786</v>
      </c>
      <c r="O118" s="226" t="s">
        <v>729</v>
      </c>
      <c r="P118" s="226"/>
      <c r="Q118">
        <v>229.36</v>
      </c>
      <c r="R118" s="28"/>
    </row>
    <row r="119" spans="1:18" ht="15.75">
      <c r="A119" s="29"/>
      <c r="B119" t="s">
        <v>58</v>
      </c>
      <c r="C119" s="45">
        <v>45179</v>
      </c>
      <c r="F119" s="1" t="s">
        <v>40</v>
      </c>
      <c r="H119">
        <v>15</v>
      </c>
      <c r="I119" s="28"/>
      <c r="J119" s="29"/>
      <c r="K119" t="s">
        <v>58</v>
      </c>
      <c r="L119" s="45">
        <v>45179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27" t="s">
        <v>41</v>
      </c>
      <c r="C121" s="227"/>
      <c r="D121" s="227"/>
      <c r="F121" s="227" t="s">
        <v>42</v>
      </c>
      <c r="G121" s="227"/>
      <c r="H121" s="227"/>
      <c r="I121" s="34"/>
      <c r="J121" s="29"/>
      <c r="K121" s="227" t="s">
        <v>41</v>
      </c>
      <c r="L121" s="227"/>
      <c r="M121" s="227"/>
      <c r="O121" s="227" t="s">
        <v>730</v>
      </c>
      <c r="P121" s="227"/>
      <c r="Q121" s="227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/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28" t="s">
        <v>50</v>
      </c>
      <c r="C127" s="228"/>
      <c r="D127" s="42">
        <f>SUM(D122:D126)</f>
        <v>262.52333333333337</v>
      </c>
      <c r="F127" s="228" t="s">
        <v>51</v>
      </c>
      <c r="G127" s="228"/>
      <c r="H127" s="42">
        <f>SUM(H122:H126)</f>
        <v>21.264389999999999</v>
      </c>
      <c r="I127" s="35"/>
      <c r="J127" s="29"/>
      <c r="K127" s="37" t="s">
        <v>50</v>
      </c>
      <c r="L127" s="38"/>
      <c r="M127" s="42">
        <f>SUM(M122:M126)</f>
        <v>262.5</v>
      </c>
      <c r="O127" s="228" t="s">
        <v>51</v>
      </c>
      <c r="P127" s="228"/>
      <c r="Q127" s="42">
        <f>SUM(Q122:Q126)</f>
        <v>21.262499999999999</v>
      </c>
      <c r="R127" s="35"/>
    </row>
    <row r="128" spans="1:18" ht="18.75">
      <c r="A128" s="29"/>
      <c r="E128" s="85">
        <f>D127-H127</f>
        <v>241.25894333333338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22" t="s">
        <v>55</v>
      </c>
      <c r="E137" s="222"/>
      <c r="F137" s="222"/>
      <c r="G137" s="83"/>
      <c r="H137" s="83"/>
      <c r="I137" s="84"/>
      <c r="K137" s="83"/>
      <c r="L137" s="83"/>
      <c r="M137" s="222" t="s">
        <v>55</v>
      </c>
      <c r="N137" s="222"/>
      <c r="O137" s="222"/>
      <c r="P137" s="83"/>
      <c r="Q137" s="83"/>
      <c r="R137" s="84"/>
    </row>
    <row r="138" spans="1:18" ht="21">
      <c r="B138" s="43"/>
      <c r="C138" s="43"/>
      <c r="D138" s="223" t="s">
        <v>39</v>
      </c>
      <c r="E138" s="223"/>
      <c r="F138" s="223"/>
      <c r="G138" s="43"/>
      <c r="H138" s="43"/>
      <c r="I138" s="44"/>
      <c r="K138" s="43"/>
      <c r="L138" s="43"/>
      <c r="M138" s="223" t="s">
        <v>39</v>
      </c>
      <c r="N138" s="223"/>
      <c r="O138" s="223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24" t="s">
        <v>716</v>
      </c>
      <c r="H140" s="224"/>
      <c r="I140" s="28"/>
      <c r="K140" s="1" t="s">
        <v>56</v>
      </c>
      <c r="L140" t="s">
        <v>1124</v>
      </c>
      <c r="O140" t="s">
        <v>59</v>
      </c>
      <c r="P140" s="224" t="s">
        <v>716</v>
      </c>
      <c r="Q140" s="224"/>
      <c r="R140" s="28"/>
    </row>
    <row r="141" spans="1:18" ht="15.75">
      <c r="B141" s="1" t="s">
        <v>57</v>
      </c>
      <c r="C141" s="225">
        <v>1716325822</v>
      </c>
      <c r="D141" s="225"/>
      <c r="F141" s="226" t="s">
        <v>729</v>
      </c>
      <c r="G141" s="226"/>
      <c r="H141">
        <v>450.04</v>
      </c>
      <c r="I141" s="28"/>
      <c r="K141" s="1" t="s">
        <v>57</v>
      </c>
      <c r="L141" s="225">
        <v>1716325822</v>
      </c>
      <c r="M141" s="225"/>
      <c r="O141" s="226" t="s">
        <v>729</v>
      </c>
      <c r="P141" s="226"/>
      <c r="Q141">
        <v>225.02</v>
      </c>
      <c r="R141" s="28"/>
    </row>
    <row r="142" spans="1:18" ht="15.75">
      <c r="B142" t="s">
        <v>58</v>
      </c>
      <c r="C142" s="45">
        <v>45179</v>
      </c>
      <c r="F142" s="1" t="s">
        <v>40</v>
      </c>
      <c r="H142">
        <v>30</v>
      </c>
      <c r="I142" s="28"/>
      <c r="K142" t="s">
        <v>58</v>
      </c>
      <c r="L142" s="45">
        <v>45179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27" t="s">
        <v>41</v>
      </c>
      <c r="C144" s="227"/>
      <c r="D144" s="227"/>
      <c r="F144" s="227" t="s">
        <v>42</v>
      </c>
      <c r="G144" s="227"/>
      <c r="H144" s="227"/>
      <c r="I144" s="34"/>
      <c r="K144" s="227" t="s">
        <v>41</v>
      </c>
      <c r="L144" s="227"/>
      <c r="M144" s="227"/>
      <c r="O144" s="227" t="s">
        <v>42</v>
      </c>
      <c r="P144" s="227"/>
      <c r="Q144" s="227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28" t="s">
        <v>50</v>
      </c>
      <c r="C150" s="228"/>
      <c r="D150" s="42">
        <f>SUM(D145:D149)</f>
        <v>562.53499866666675</v>
      </c>
      <c r="F150" s="228" t="s">
        <v>51</v>
      </c>
      <c r="G150" s="228"/>
      <c r="H150" s="42">
        <f>SUM(H145:H149)</f>
        <v>42.528779999999998</v>
      </c>
      <c r="I150" s="35"/>
      <c r="K150" s="228" t="s">
        <v>50</v>
      </c>
      <c r="L150" s="228"/>
      <c r="M150" s="42">
        <f>SUM(M145:M149)</f>
        <v>262.52333333333337</v>
      </c>
      <c r="O150" s="228" t="s">
        <v>51</v>
      </c>
      <c r="P150" s="22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2023-10-05T15:15:49Z</cp:lastPrinted>
  <dcterms:created xsi:type="dcterms:W3CDTF">2022-12-25T20:52:30Z</dcterms:created>
  <dcterms:modified xsi:type="dcterms:W3CDTF">2023-10-05T15:52:20Z</dcterms:modified>
</cp:coreProperties>
</file>