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9E8FD696-2C8E-4B18-99C3-07AF8779ABA4}" xr6:coauthVersionLast="47" xr6:coauthVersionMax="47" xr10:uidLastSave="{00000000-0000-0000-0000-000000000000}"/>
  <bookViews>
    <workbookView xWindow="-120" yWindow="-120" windowWidth="20730" windowHeight="11040" firstSheet="8" activeTab="9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Alrimal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2" sheetId="26" r:id="rId28"/>
    <sheet name="Hoja3" sheetId="28" r:id="rId29"/>
  </sheets>
  <externalReferences>
    <externalReference r:id="rId3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3" i="10" l="1"/>
  <c r="N64" i="10"/>
  <c r="N65" i="10"/>
  <c r="N66" i="10"/>
  <c r="N67" i="10"/>
  <c r="N68" i="10"/>
  <c r="N69" i="10"/>
  <c r="N70" i="10"/>
  <c r="N71" i="10"/>
  <c r="N72" i="10"/>
  <c r="N73" i="10"/>
  <c r="N62" i="10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1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H5" i="26"/>
  <c r="I5" i="26" s="1"/>
  <c r="M5" i="26" s="1"/>
  <c r="N5" i="26" s="1"/>
  <c r="H4" i="26"/>
  <c r="K4" i="26" s="1"/>
  <c r="H3" i="26"/>
  <c r="K3" i="26" s="1"/>
  <c r="K5" i="26" l="1"/>
  <c r="I3" i="26"/>
  <c r="M3" i="26" s="1"/>
  <c r="N3" i="26" s="1"/>
  <c r="I4" i="26"/>
  <c r="M4" i="26" s="1"/>
  <c r="N4" i="26" s="1"/>
  <c r="H11" i="26" l="1"/>
  <c r="I11" i="26" s="1"/>
  <c r="M11" i="26" s="1"/>
  <c r="N11" i="26" s="1"/>
  <c r="H10" i="26"/>
  <c r="K10" i="26" s="1"/>
  <c r="H9" i="26"/>
  <c r="K9" i="26" s="1"/>
  <c r="H8" i="26"/>
  <c r="I8" i="26" s="1"/>
  <c r="M8" i="26" s="1"/>
  <c r="N8" i="26" s="1"/>
  <c r="H7" i="26"/>
  <c r="K7" i="26" s="1"/>
  <c r="H6" i="26"/>
  <c r="K6" i="26" s="1"/>
  <c r="K8" i="26" l="1"/>
  <c r="I6" i="26"/>
  <c r="M6" i="26" s="1"/>
  <c r="N6" i="26" s="1"/>
  <c r="I10" i="26"/>
  <c r="M10" i="26" s="1"/>
  <c r="N10" i="26" s="1"/>
  <c r="K11" i="26"/>
  <c r="I7" i="26"/>
  <c r="M7" i="26" s="1"/>
  <c r="N7" i="26" s="1"/>
  <c r="H13" i="26"/>
  <c r="H14" i="26" s="1"/>
  <c r="I9" i="26"/>
  <c r="M9" i="26" s="1"/>
  <c r="N9" i="26" s="1"/>
  <c r="I17" i="26"/>
  <c r="F9" i="25"/>
  <c r="J61" i="9"/>
  <c r="K13" i="26" l="1"/>
  <c r="L15" i="26"/>
  <c r="N13" i="26"/>
  <c r="M47" i="28"/>
  <c r="N46" i="28"/>
  <c r="N41" i="28"/>
  <c r="N32" i="28"/>
  <c r="N25" i="28"/>
  <c r="N22" i="28"/>
  <c r="N18" i="28"/>
  <c r="N16" i="28"/>
  <c r="N13" i="28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F4" i="28" l="1"/>
  <c r="Q18" i="29" l="1"/>
  <c r="J115" i="13" s="1"/>
  <c r="P59" i="29"/>
  <c r="L59" i="29"/>
  <c r="G59" i="29"/>
  <c r="B59" i="29"/>
  <c r="P39" i="29"/>
  <c r="L39" i="29"/>
  <c r="G39" i="29"/>
  <c r="B39" i="29"/>
  <c r="J129" i="4" l="1"/>
  <c r="G129" i="4"/>
  <c r="G130" i="4" s="1"/>
  <c r="J103" i="4"/>
  <c r="G103" i="4"/>
  <c r="G104" i="4" s="1"/>
  <c r="J105" i="4" s="1"/>
  <c r="J131" i="4" l="1"/>
  <c r="E137" i="13" s="1"/>
  <c r="S115" i="1"/>
  <c r="G17" i="26" l="1"/>
  <c r="G18" i="26" s="1"/>
  <c r="I19" i="26" l="1"/>
  <c r="N22" i="23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6" i="20"/>
  <c r="L45" i="20"/>
  <c r="L44" i="20"/>
  <c r="L43" i="20"/>
  <c r="L42" i="20"/>
  <c r="L41" i="20"/>
  <c r="L40" i="20"/>
  <c r="E40" i="20"/>
  <c r="E48" i="20" s="1"/>
  <c r="E151" i="13" s="1"/>
  <c r="L39" i="20"/>
  <c r="L29" i="20"/>
  <c r="L23" i="20"/>
  <c r="L31" i="20" s="1"/>
  <c r="E121" i="13" s="1"/>
  <c r="E29" i="20"/>
  <c r="E23" i="20"/>
  <c r="E31" i="20"/>
  <c r="E89" i="13" s="1"/>
  <c r="L12" i="20"/>
  <c r="L9" i="20"/>
  <c r="L6" i="20"/>
  <c r="E6" i="20"/>
  <c r="E7" i="20"/>
  <c r="E8" i="20"/>
  <c r="E9" i="20"/>
  <c r="E10" i="20"/>
  <c r="E11" i="20"/>
  <c r="E12" i="20"/>
  <c r="E5" i="20"/>
  <c r="L14" i="20" l="1"/>
  <c r="E59" i="13" s="1"/>
  <c r="E83" i="20"/>
  <c r="E101" i="20"/>
  <c r="L65" i="20"/>
  <c r="L83" i="20"/>
  <c r="L101" i="20"/>
  <c r="L48" i="20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E181" i="13"/>
  <c r="E180" i="13"/>
  <c r="E179" i="13"/>
  <c r="E178" i="13"/>
  <c r="E177" i="13"/>
  <c r="E176" i="13"/>
  <c r="E174" i="13"/>
  <c r="E173" i="13"/>
  <c r="E172" i="13"/>
  <c r="E171" i="13"/>
  <c r="E170" i="13"/>
  <c r="E169" i="13"/>
  <c r="E168" i="13"/>
  <c r="E167" i="13"/>
  <c r="E166" i="13"/>
  <c r="E165" i="13"/>
  <c r="E164" i="13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P67" i="16"/>
  <c r="O67" i="16"/>
  <c r="F67" i="16"/>
  <c r="P66" i="16"/>
  <c r="O66" i="16"/>
  <c r="G66" i="16"/>
  <c r="F66" i="16"/>
  <c r="P65" i="16"/>
  <c r="O65" i="16"/>
  <c r="F65" i="16"/>
  <c r="P64" i="16"/>
  <c r="O64" i="16"/>
  <c r="F64" i="16"/>
  <c r="P63" i="16"/>
  <c r="O63" i="16"/>
  <c r="F63" i="16"/>
  <c r="P62" i="16"/>
  <c r="O62" i="16"/>
  <c r="F62" i="16"/>
  <c r="P61" i="16"/>
  <c r="O61" i="16"/>
  <c r="F61" i="16"/>
  <c r="P60" i="16"/>
  <c r="O60" i="16"/>
  <c r="G60" i="16"/>
  <c r="F60" i="16"/>
  <c r="O59" i="16"/>
  <c r="P59" i="16" s="1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U24" i="19"/>
  <c r="S24" i="19"/>
  <c r="R24" i="19"/>
  <c r="J24" i="19"/>
  <c r="H24" i="19"/>
  <c r="G24" i="19"/>
  <c r="U166" i="18"/>
  <c r="S166" i="18"/>
  <c r="R166" i="18"/>
  <c r="R167" i="18" s="1"/>
  <c r="J166" i="18"/>
  <c r="H166" i="18"/>
  <c r="G166" i="18"/>
  <c r="G167" i="18" s="1"/>
  <c r="U138" i="18"/>
  <c r="S138" i="18"/>
  <c r="R138" i="18"/>
  <c r="R139" i="18" s="1"/>
  <c r="J138" i="18"/>
  <c r="H138" i="18"/>
  <c r="G138" i="18"/>
  <c r="G139" i="18" s="1"/>
  <c r="U110" i="18"/>
  <c r="S110" i="18"/>
  <c r="R110" i="18"/>
  <c r="R111" i="18" s="1"/>
  <c r="J110" i="18"/>
  <c r="H110" i="18"/>
  <c r="G110" i="18"/>
  <c r="G111" i="18" s="1"/>
  <c r="U82" i="18"/>
  <c r="S82" i="18"/>
  <c r="R82" i="18"/>
  <c r="R83" i="18" s="1"/>
  <c r="J82" i="18"/>
  <c r="H82" i="18"/>
  <c r="G82" i="18"/>
  <c r="G83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2" i="11"/>
  <c r="H192" i="11"/>
  <c r="G192" i="11"/>
  <c r="G193" i="11" s="1"/>
  <c r="S159" i="11"/>
  <c r="R159" i="11"/>
  <c r="Q159" i="11"/>
  <c r="Q160" i="11" s="1"/>
  <c r="I159" i="11"/>
  <c r="H159" i="11"/>
  <c r="G159" i="11"/>
  <c r="G160" i="11" s="1"/>
  <c r="S127" i="11"/>
  <c r="R127" i="11"/>
  <c r="Q127" i="11"/>
  <c r="Q128" i="11" s="1"/>
  <c r="I127" i="11"/>
  <c r="H127" i="11"/>
  <c r="G127" i="11"/>
  <c r="G128" i="11" s="1"/>
  <c r="S95" i="11"/>
  <c r="R95" i="11"/>
  <c r="Q95" i="11"/>
  <c r="Q96" i="11" s="1"/>
  <c r="I95" i="11"/>
  <c r="H95" i="11"/>
  <c r="G95" i="11"/>
  <c r="G96" i="11" s="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J168" i="12"/>
  <c r="J112" i="18"/>
  <c r="J168" i="19"/>
  <c r="J84" i="17"/>
  <c r="E150" i="13" s="1"/>
  <c r="H175" i="10"/>
  <c r="H176" i="10" s="1"/>
  <c r="I161" i="11"/>
  <c r="U84" i="12"/>
  <c r="U26" i="18"/>
  <c r="E55" i="13" s="1"/>
  <c r="U140" i="18"/>
  <c r="U84" i="19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29" i="11"/>
  <c r="U55" i="12"/>
  <c r="E116" i="13" s="1"/>
  <c r="U168" i="12"/>
  <c r="U112" i="18"/>
  <c r="U55" i="19"/>
  <c r="E118" i="13" s="1"/>
  <c r="U168" i="19"/>
  <c r="U84" i="17"/>
  <c r="X22" i="10"/>
  <c r="AB22" i="10" s="1"/>
  <c r="AC22" i="10" s="1"/>
  <c r="P75" i="16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4" i="18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7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4" i="11"/>
  <c r="U112" i="12"/>
  <c r="U55" i="18"/>
  <c r="E117" i="13" s="1"/>
  <c r="U168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Z63" i="10"/>
  <c r="Z83" i="10" s="1"/>
  <c r="AA85" i="10" s="1"/>
  <c r="I64" i="10"/>
  <c r="M64" i="10" s="1"/>
  <c r="I65" i="10"/>
  <c r="M65" i="10" s="1"/>
  <c r="I66" i="10"/>
  <c r="M66" i="10" s="1"/>
  <c r="I67" i="10"/>
  <c r="M67" i="10" s="1"/>
  <c r="I68" i="10"/>
  <c r="M68" i="10" s="1"/>
  <c r="I69" i="10"/>
  <c r="M69" i="10" s="1"/>
  <c r="I70" i="10"/>
  <c r="M70" i="10" s="1"/>
  <c r="I71" i="10"/>
  <c r="M71" i="10" s="1"/>
  <c r="I72" i="10"/>
  <c r="M72" i="10" s="1"/>
  <c r="I73" i="10"/>
  <c r="M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U134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2" i="15"/>
  <c r="G63" i="15" s="1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S82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T408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T267" i="7" s="1"/>
  <c r="I265" i="7"/>
  <c r="G265" i="7"/>
  <c r="G266" i="7" s="1"/>
  <c r="T197" i="7"/>
  <c r="R197" i="7"/>
  <c r="R198" i="7" s="1"/>
  <c r="I197" i="7"/>
  <c r="G197" i="7"/>
  <c r="G198" i="7" s="1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U71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V211" i="3" s="1"/>
  <c r="I209" i="3"/>
  <c r="F209" i="3"/>
  <c r="F210" i="3" s="1"/>
  <c r="V166" i="3"/>
  <c r="S166" i="3"/>
  <c r="S167" i="3" s="1"/>
  <c r="V168" i="3" s="1"/>
  <c r="I166" i="3"/>
  <c r="F166" i="3"/>
  <c r="F167" i="3" s="1"/>
  <c r="V121" i="3"/>
  <c r="S121" i="3"/>
  <c r="S122" i="3" s="1"/>
  <c r="V123" i="3" s="1"/>
  <c r="I121" i="3"/>
  <c r="F121" i="3"/>
  <c r="F122" i="3" s="1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6" i="2"/>
  <c r="F167" i="2" s="1"/>
  <c r="F110" i="2"/>
  <c r="R52" i="2"/>
  <c r="W353" i="1"/>
  <c r="U353" i="1"/>
  <c r="S353" i="1"/>
  <c r="K352" i="1"/>
  <c r="I352" i="1"/>
  <c r="G352" i="1"/>
  <c r="W293" i="1"/>
  <c r="U293" i="1"/>
  <c r="S293" i="1"/>
  <c r="K292" i="1"/>
  <c r="I292" i="1"/>
  <c r="G292" i="1"/>
  <c r="W232" i="1"/>
  <c r="U232" i="1"/>
  <c r="S232" i="1"/>
  <c r="K231" i="1"/>
  <c r="I231" i="1"/>
  <c r="G231" i="1"/>
  <c r="G232" i="1" s="1"/>
  <c r="G233" i="1" s="1"/>
  <c r="I232" i="1" s="1"/>
  <c r="W173" i="1"/>
  <c r="U173" i="1"/>
  <c r="S173" i="1"/>
  <c r="K172" i="1"/>
  <c r="I172" i="1"/>
  <c r="G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V254" i="3" l="1"/>
  <c r="J135" i="5"/>
  <c r="J234" i="1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E175" i="13" s="1"/>
  <c r="E186" i="13" s="1"/>
  <c r="H3" i="14" s="1"/>
  <c r="H6" i="14" s="1"/>
  <c r="H15" i="14" s="1"/>
  <c r="U52" i="6"/>
  <c r="AA148" i="10"/>
  <c r="I211" i="3"/>
  <c r="S59" i="8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S104" i="8"/>
  <c r="U131" i="9"/>
  <c r="G353" i="1"/>
  <c r="G354" i="1" s="1"/>
  <c r="I353" i="1" s="1"/>
  <c r="J355" i="1" s="1"/>
  <c r="U108" i="6"/>
  <c r="U108" i="9"/>
  <c r="L115" i="10"/>
  <c r="AC176" i="10"/>
  <c r="S174" i="1"/>
  <c r="S175" i="1" s="1"/>
  <c r="U174" i="1" s="1"/>
  <c r="V176" i="1" s="1"/>
  <c r="V80" i="5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I227" i="2"/>
  <c r="U227" i="2"/>
  <c r="I286" i="2"/>
  <c r="U286" i="2"/>
  <c r="I345" i="2"/>
  <c r="U345" i="2"/>
  <c r="T199" i="7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3" i="1"/>
  <c r="S234" i="1" s="1"/>
  <c r="U233" i="1" s="1"/>
  <c r="V235" i="1" s="1"/>
  <c r="G293" i="1"/>
  <c r="G294" i="1" s="1"/>
  <c r="I293" i="1" s="1"/>
  <c r="J295" i="1" s="1"/>
  <c r="S294" i="1"/>
  <c r="S295" i="1" s="1"/>
  <c r="U294" i="1" s="1"/>
  <c r="V296" i="1" s="1"/>
  <c r="S354" i="1"/>
  <c r="S355" i="1" s="1"/>
  <c r="U354" i="1" s="1"/>
  <c r="V356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56" i="13" l="1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41" i="13"/>
  <c r="E3" i="14"/>
  <c r="E6" i="14" s="1"/>
  <c r="E15" i="14" s="1"/>
  <c r="E63" i="13" l="1"/>
  <c r="D3" i="14" s="1"/>
  <c r="D6" i="14" s="1"/>
  <c r="D15" i="14" s="1"/>
  <c r="E32" i="13"/>
  <c r="C3" i="14" s="1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<sst xmlns="http://schemas.openxmlformats.org/spreadsheetml/2006/main" count="7674" uniqueCount="606">
  <si>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</si>
  <si>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</si>
  <si>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</si>
  <si>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</si>
  <si>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</si>
  <si>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</si>
  <si>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</si>
  <si>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</si>
  <si>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</si>
  <si>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</si>
  <si>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</si>
  <si>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</si>
  <si>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</si>
  <si>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</si>
  <si>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</si>
  <si>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</si>
  <si>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</si>
  <si>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</si>
  <si>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</si>
  <si>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</si>
  <si>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</si>
  <si>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</si>
  <si>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</si>
  <si>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</si>
  <si>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</si>
  <si>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</si>
  <si>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</si>
  <si>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</si>
  <si>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</si>
  <si>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</si>
  <si>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</si>
  <si>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</si>
  <si>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</si>
  <si>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</si>
  <si>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</si>
  <si>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</si>
  <si>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</si>
  <si>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</si>
  <si>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</si>
  <si>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</si>
  <si>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</si>
  <si>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</si>
  <si>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</si>
  <si>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</si>
  <si>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</si>
  <si>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</si>
  <si>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</si>
  <si>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</si>
  <si>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</si>
  <si>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</si>
  <si>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</si>
  <si>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</si>
  <si>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</si>
  <si>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</si>
  <si>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</si>
  <si>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</si>
  <si>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</si>
  <si>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</si>
  <si>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</si>
  <si>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</si>
  <si>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</si>
  <si>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</si>
  <si>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</si>
  <si>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</si>
  <si>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</si>
  <si>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</si>
  <si>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</si>
  <si>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</si>
  <si>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</si>
  <si>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</si>
  <si>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</si>
  <si>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</si>
  <si>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</si>
  <si>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</si>
  <si>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</si>
  <si>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</si>
  <si>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</si>
  <si>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</si>
  <si>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</si>
  <si>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</si>
  <si>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</si>
  <si>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</si>
  <si>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</si>
  <si>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</si>
  <si>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</si>
  <si>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</si>
  <si>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</si>
  <si>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</si>
  <si>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</si>
  <si>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</si>
  <si>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</si>
  <si>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</si>
  <si>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</si>
  <si>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</si>
  <si>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</si>
  <si>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</si>
  <si>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</si>
  <si>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</si>
  <si>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</si>
  <si>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</si>
  <si>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</si>
  <si>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</si>
  <si>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</si>
  <si>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</si>
  <si>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</si>
  <si>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</si>
  <si>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</si>
  <si>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</si>
  <si>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</si>
  <si>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</si>
  <si>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</si>
  <si>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</si>
  <si>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</si>
  <si>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</si>
  <si>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</si>
  <si>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</si>
  <si>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</si>
  <si>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</si>
  <si>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</si>
  <si>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</si>
  <si>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</si>
  <si>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</si>
  <si>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</si>
  <si>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</si>
  <si>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</si>
  <si>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</si>
  <si>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</si>
  <si>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</si>
  <si>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</si>
  <si>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</si>
  <si>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</si>
  <si>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</si>
  <si>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</si>
  <si>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</si>
  <si>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</si>
  <si>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</si>
  <si>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</si>
  <si>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</si>
  <si>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</si>
  <si>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</si>
  <si>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</si>
  <si>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</si>
  <si>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</si>
  <si>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</si>
  <si>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</si>
  <si>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</si>
  <si>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</si>
  <si>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</si>
  <si>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</si>
  <si>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</si>
  <si>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</si>
  <si>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</si>
  <si>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</si>
  <si>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</si>
  <si>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</si>
  <si>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</si>
  <si>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</si>
  <si>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</si>
  <si>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</si>
  <si>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</si>
  <si>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</si>
  <si>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</si>
  <si>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</si>
  <si>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</si>
  <si>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</si>
  <si>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</si>
  <si>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</si>
  <si>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</si>
  <si>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</si>
  <si>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</si>
  <si>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</si>
  <si>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</si>
  <si>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</si>
  <si>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</si>
  <si>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</si>
  <si>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</si>
  <si>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</si>
  <si>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</si>
  <si>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</si>
  <si>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</si>
  <si>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</si>
  <si>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</si>
  <si>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</si>
  <si>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</si>
  <si>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</si>
  <si>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</si>
  <si>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</si>
  <si>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</si>
  <si>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</si>
  <si>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</si>
  <si>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</si>
  <si>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</si>
  <si>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</si>
  <si>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</si>
  <si>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</si>
  <si>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</si>
  <si>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</si>
  <si>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</si>
  <si>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</si>
  <si>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</si>
  <si>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</si>
  <si>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</si>
  <si>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</si>
  <si>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</si>
  <si>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</si>
  <si>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</si>
  <si>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</si>
  <si>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</si>
  <si>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</si>
  <si>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</si>
  <si>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</si>
  <si>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</si>
  <si>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</si>
  <si>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</si>
  <si>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</si>
  <si>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</si>
  <si>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</si>
  <si>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</si>
  <si>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</si>
  <si>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</si>
  <si>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</si>
  <si>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</si>
  <si>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</si>
  <si>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</si>
  <si>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</si>
  <si>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</si>
  <si>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</si>
  <si>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</si>
  <si>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</si>
  <si>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</si>
  <si>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</si>
  <si>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</si>
  <si>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</si>
  <si>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</si>
  <si>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</si>
  <si>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</si>
  <si>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</si>
  <si>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</si>
  <si>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</si>
  <si>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</si>
  <si>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</si>
  <si>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</si>
  <si>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</si>
  <si>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</si>
  <si>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</si>
  <si>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</si>
  <si>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</si>
  <si>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</si>
  <si>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</si>
  <si>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</si>
  <si>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</si>
  <si>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</si>
  <si>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</si>
  <si>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</si>
  <si>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</si>
  <si>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</si>
  <si>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</si>
  <si>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</si>
  <si>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</si>
  <si>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</si>
  <si>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</si>
  <si>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</si>
  <si>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</si>
  <si>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</si>
  <si>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</si>
  <si>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</si>
  <si>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</si>
  <si>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</si>
  <si>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</si>
  <si>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</si>
  <si>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</si>
  <si>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</si>
  <si>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</si>
  <si>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</si>
  <si>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</si>
  <si>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</si>
  <si>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</si>
  <si>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</si>
  <si>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</si>
  <si>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</si>
  <si>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</si>
  <si>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</si>
  <si>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</si>
  <si>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</si>
  <si>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</si>
  <si>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</si>
  <si>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</si>
  <si>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</si>
  <si>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</si>
  <si>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</si>
  <si>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</si>
  <si>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</si>
  <si>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</si>
  <si>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</si>
  <si>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</si>
  <si>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</si>
  <si>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</si>
  <si>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</si>
  <si>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</si>
  <si>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</si>
  <si>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</si>
  <si>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</si>
  <si>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</si>
  <si>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</si>
  <si>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</si>
  <si>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</si>
  <si>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</si>
  <si>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</si>
  <si>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</si>
  <si>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</si>
  <si>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</si>
  <si>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</si>
  <si>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</si>
  <si>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</si>
  <si>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</si>
  <si>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</si>
  <si>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</si>
  <si>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</si>
  <si>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</si>
  <si>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</si>
  <si>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</si>
  <si>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</si>
  <si>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</si>
  <si>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</si>
  <si>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</si>
  <si>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</si>
  <si>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</si>
  <si>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</si>
  <si>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</si>
  <si>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</si>
  <si>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</si>
  <si>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</si>
  <si>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</si>
  <si>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</si>
  <si>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</si>
  <si>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</si>
  <si>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</si>
  <si>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</si>
  <si>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</si>
  <si>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</si>
  <si>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</si>
  <si>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</si>
  <si>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</si>
  <si>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</si>
  <si>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</si>
  <si>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</si>
  <si>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</si>
  <si>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</si>
  <si>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</si>
  <si>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</si>
  <si>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</si>
  <si>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</si>
  <si>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</si>
  <si>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</si>
  <si>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</si>
  <si>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</si>
  <si>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</si>
  <si>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</si>
  <si>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</si>
  <si>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</si>
  <si>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</si>
  <si>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</si>
  <si>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</si>
  <si>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</si>
  <si>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</si>
  <si>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</si>
  <si>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</si>
  <si>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</si>
  <si>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</si>
  <si>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</si>
  <si>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</si>
  <si>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</si>
  <si>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</si>
  <si>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</si>
  <si>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</si>
  <si>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</si>
  <si>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</si>
  <si>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</si>
  <si>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</si>
  <si>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</si>
  <si>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</si>
  <si>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</si>
  <si>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</si>
  <si>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</si>
  <si>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</si>
  <si>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</si>
  <si>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</si>
  <si>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</si>
  <si>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</si>
  <si>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</si>
  <si>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</si>
  <si>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</si>
  <si>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</si>
  <si>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</si>
  <si>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</si>
  <si>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</si>
  <si>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</si>
  <si>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</si>
  <si>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</si>
  <si>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</si>
  <si>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</si>
  <si>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</si>
  <si>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</si>
  <si>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</si>
  <si>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</si>
  <si>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</si>
  <si>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</si>
  <si>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</si>
  <si>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</si>
  <si>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</si>
  <si>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</si>
  <si>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</si>
  <si>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</si>
  <si>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</si>
  <si>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</si>
  <si>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</si>
  <si>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</si>
  <si>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</si>
  <si>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</si>
  <si>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</si>
  <si>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</si>
  <si>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</si>
  <si>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</si>
  <si>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</si>
  <si>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</si>
  <si>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</si>
  <si>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</si>
  <si>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</si>
  <si>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</si>
  <si>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</si>
  <si>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</si>
  <si>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</si>
  <si>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</si>
  <si>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</si>
  <si>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</si>
  <si>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</si>
  <si>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</si>
  <si>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</si>
  <si>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</si>
  <si>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</si>
  <si>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</si>
  <si>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</si>
  <si>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</si>
  <si>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</si>
  <si>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</si>
  <si>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</si>
  <si>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</si>
  <si>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</si>
  <si>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</si>
  <si>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</si>
  <si>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</si>
  <si>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</si>
  <si>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</si>
  <si>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</si>
  <si>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</si>
  <si>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</si>
  <si>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</si>
  <si>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</si>
  <si>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</si>
  <si>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</si>
  <si>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</si>
  <si>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</si>
  <si>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</si>
  <si>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</si>
  <si>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</si>
  <si>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</si>
  <si>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</si>
  <si>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</si>
  <si>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</si>
  <si>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</si>
  <si>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</si>
  <si>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</si>
  <si>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</si>
  <si>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</si>
  <si>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</si>
  <si>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</si>
  <si>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</si>
  <si>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</si>
  <si>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</si>
  <si>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</si>
  <si>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</si>
  <si>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</si>
  <si>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</si>
  <si>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</si>
  <si>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</si>
  <si>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</si>
  <si>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</si>
  <si>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</si>
  <si>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</si>
  <si>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</si>
  <si>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</si>
  <si>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</si>
  <si>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</si>
  <si>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</si>
  <si>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</si>
  <si>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</si>
  <si>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</si>
  <si>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</si>
  <si>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</si>
  <si>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</si>
  <si>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</si>
  <si>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</si>
  <si>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</si>
  <si>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</si>
  <si>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</si>
  <si>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</si>
  <si>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</si>
  <si>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</si>
  <si>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</si>
  <si>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</si>
  <si>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</si>
  <si>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</si>
  <si>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</si>
  <si>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</si>
  <si>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>Montecriti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</si>
  <si>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</si>
  <si>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</si>
  <si>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</si>
  <si>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</si>
  <si>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</si>
  <si>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</si>
  <si>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</si>
  <si>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</si>
  <si>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</si>
  <si>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</si>
  <si>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</si>
  <si>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</si>
  <si>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</si>
  <si>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</si>
  <si>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</si>
  <si>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</si>
  <si>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</si>
  <si>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</si>
  <si>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</si>
  <si>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</si>
  <si>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</si>
  <si>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</si>
  <si>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</si>
  <si>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</si>
  <si>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</si>
  <si>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</si>
  <si>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</si>
  <si>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EDS ALBERESE</t>
  </si>
  <si>
    <t>AAY0116</t>
  </si>
  <si>
    <t>DIESEL PREMIUM</t>
  </si>
  <si>
    <t>PREDETERMINA</t>
  </si>
  <si>
    <t>GBN8358</t>
  </si>
  <si>
    <t>ALIZABET SANDOBAL</t>
  </si>
  <si>
    <t>POS0267</t>
  </si>
  <si>
    <t>AFU0919</t>
  </si>
  <si>
    <t>PREDETERMINADO</t>
  </si>
  <si>
    <t>marcelo abril</t>
  </si>
  <si>
    <t>EDS ANTURIOS I</t>
  </si>
  <si>
    <t>WILLIAM SANDOVAL</t>
  </si>
  <si>
    <t>CRISTHIAN ABRIL</t>
  </si>
  <si>
    <t>willian perez</t>
  </si>
  <si>
    <t>WLIAN PEREZ</t>
  </si>
  <si>
    <t>EDS ANTURIOS II</t>
  </si>
  <si>
    <t>GBP3078</t>
  </si>
  <si>
    <t>alfredo sandoval</t>
  </si>
  <si>
    <t>angel lutuala</t>
  </si>
  <si>
    <t>PZQ0360</t>
  </si>
  <si>
    <t>eder lopez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</si>
  <si>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</si>
  <si>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</si>
  <si>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</si>
  <si>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</si>
  <si>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</si>
  <si>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</si>
  <si>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</si>
  <si>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</si>
  <si>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</si>
  <si>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</si>
  <si>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</si>
  <si>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</si>
  <si>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</si>
  <si>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</si>
  <si>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</si>
  <si>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</si>
  <si>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</si>
  <si>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</si>
  <si>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</si>
  <si>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</si>
  <si>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</si>
  <si>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</si>
  <si>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</si>
  <si>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</si>
  <si>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Eduardo Vallas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</si>
  <si>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</si>
  <si>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</si>
  <si>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</si>
  <si>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</si>
  <si>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</si>
  <si>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</si>
  <si>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</si>
  <si>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</si>
  <si>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</si>
  <si>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</si>
  <si>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EDUARDO BAYAS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</si>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</sst>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\ * #,##0.00_);_(&quot;$&quot;\ * \(#,##0.00\);_(&quot;$&quot;\ * &quot;-&quot;??_);_(@_)"/>
    <numFmt numFmtId="165" formatCode="&quot;$&quot;\ 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2D2D2D"/>
      <name val="Arial"/>
      <family val="2"/>
    </font>
    <font>
      <sz val="10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rgb="FFB4B4B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4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2" fillId="0" borderId="0" xfId="0" applyNumberFormat="1" applyFont="1"/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38" borderId="15" xfId="0" applyFont="1" applyFill="1" applyBorder="1" applyAlignment="1">
      <alignment horizontal="left" vertical="center" wrapText="1"/>
    </xf>
    <xf numFmtId="4" fontId="19" fillId="38" borderId="15" xfId="0" applyNumberFormat="1" applyFont="1" applyFill="1" applyBorder="1" applyAlignment="1">
      <alignment horizontal="right" vertical="center" wrapText="1"/>
    </xf>
    <xf numFmtId="0" fontId="19" fillId="38" borderId="15" xfId="0" applyFont="1" applyFill="1" applyBorder="1" applyAlignment="1">
      <alignment horizontal="center" vertical="center" wrapText="1"/>
    </xf>
    <xf numFmtId="14" fontId="19" fillId="38" borderId="15" xfId="0" applyNumberFormat="1" applyFont="1" applyFill="1" applyBorder="1" applyAlignment="1">
      <alignment horizontal="center" vertical="center" wrapText="1"/>
    </xf>
    <xf numFmtId="0" fontId="19" fillId="38" borderId="15" xfId="0" applyFont="1" applyFill="1" applyBorder="1" applyAlignment="1">
      <alignment horizontal="right" vertical="center" wrapText="1"/>
    </xf>
    <xf numFmtId="0" fontId="19" fillId="38" borderId="0" xfId="0" applyFont="1" applyFill="1" applyAlignment="1">
      <alignment vertical="center" wrapText="1"/>
    </xf>
    <xf numFmtId="0" fontId="19" fillId="39" borderId="15" xfId="0" applyFont="1" applyFill="1" applyBorder="1" applyAlignment="1">
      <alignment horizontal="left" vertical="center" wrapText="1"/>
    </xf>
    <xf numFmtId="4" fontId="19" fillId="39" borderId="15" xfId="0" applyNumberFormat="1" applyFont="1" applyFill="1" applyBorder="1" applyAlignment="1">
      <alignment horizontal="right" vertical="center" wrapText="1"/>
    </xf>
    <xf numFmtId="0" fontId="19" fillId="39" borderId="15" xfId="0" applyFont="1" applyFill="1" applyBorder="1" applyAlignment="1">
      <alignment horizontal="center" vertical="center" wrapText="1"/>
    </xf>
    <xf numFmtId="14" fontId="19" fillId="39" borderId="15" xfId="0" applyNumberFormat="1" applyFont="1" applyFill="1" applyBorder="1" applyAlignment="1">
      <alignment horizontal="center" vertical="center" wrapText="1"/>
    </xf>
    <xf numFmtId="0" fontId="19" fillId="39" borderId="15" xfId="0" applyFont="1" applyFill="1" applyBorder="1" applyAlignment="1">
      <alignment horizontal="right" vertical="center" wrapText="1"/>
    </xf>
    <xf numFmtId="0" fontId="19" fillId="39" borderId="0" xfId="0" applyFont="1" applyFill="1" applyAlignment="1">
      <alignment vertical="center" wrapText="1"/>
    </xf>
    <xf numFmtId="0" fontId="0" fillId="39" borderId="0" xfId="0" applyFill="1"/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right"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20" fillId="0" borderId="1" xfId="0" applyFont="1" applyBorder="1"/>
    <xf numFmtId="0" fontId="9" fillId="0" borderId="0" xfId="0" applyFont="1"/>
    <xf numFmtId="0" fontId="0" fillId="3" borderId="0" xfId="0" applyFill="1"/>
    <xf numFmtId="0" fontId="0" fillId="40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41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7"/>
  <sheetViews>
    <sheetView topLeftCell="A130" zoomScaleNormal="100" workbookViewId="0">
      <selection activeCell="F149" sqref="F149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12" t="s">
        <v>24</v>
      </c>
      <c r="E1" s="212"/>
      <c r="F1" s="212"/>
      <c r="G1" s="212"/>
      <c r="H1" s="2"/>
      <c r="I1" s="2"/>
      <c r="M1" s="1"/>
      <c r="N1" s="2"/>
      <c r="O1" s="2"/>
      <c r="P1" s="212" t="s">
        <v>87</v>
      </c>
      <c r="Q1" s="212"/>
      <c r="R1" s="212"/>
      <c r="S1" s="212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13" t="s">
        <v>18</v>
      </c>
      <c r="G55" s="213"/>
      <c r="H55" s="213"/>
      <c r="I55" s="213"/>
      <c r="J55" s="214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15"/>
      <c r="K56" s="8"/>
      <c r="M56" s="8"/>
      <c r="N56" s="8"/>
      <c r="O56" s="8"/>
      <c r="P56" s="8"/>
      <c r="Q56" s="8"/>
      <c r="R56" s="213" t="s">
        <v>18</v>
      </c>
      <c r="S56" s="213"/>
      <c r="T56" s="213"/>
      <c r="U56" s="213"/>
      <c r="V56" s="214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15"/>
      <c r="W57" s="8"/>
    </row>
    <row r="63" spans="1:23" ht="28.9" x14ac:dyDescent="0.55000000000000004">
      <c r="A63" s="1"/>
      <c r="B63" s="2"/>
      <c r="C63" s="2"/>
      <c r="D63" s="212" t="s">
        <v>88</v>
      </c>
      <c r="E63" s="212"/>
      <c r="F63" s="212"/>
      <c r="G63" s="212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12" t="s">
        <v>89</v>
      </c>
      <c r="Q64" s="212"/>
      <c r="R64" s="212"/>
      <c r="S64" s="212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ht="14.45" x14ac:dyDescent="0.3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ht="14.45" x14ac:dyDescent="0.3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ht="14.45" x14ac:dyDescent="0.3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ht="14.45" x14ac:dyDescent="0.3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/>
      <c r="V81" s="172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2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2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2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2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/>
      <c r="V85" s="172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2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2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200">
        <v>207</v>
      </c>
      <c r="T88" s="8"/>
      <c r="U88" s="10">
        <v>10</v>
      </c>
      <c r="V88" s="8">
        <v>548</v>
      </c>
      <c r="W88" s="9">
        <v>170</v>
      </c>
      <c r="X88" s="171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200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200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200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200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200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200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200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2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200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120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7305</v>
      </c>
      <c r="T116" s="16" t="s">
        <v>16</v>
      </c>
      <c r="U116" s="13">
        <f>S117-U115</f>
        <v>7111.95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13" t="s">
        <v>18</v>
      </c>
      <c r="G117" s="213"/>
      <c r="H117" s="213"/>
      <c r="I117" s="213"/>
      <c r="J117" s="214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7231.95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15"/>
      <c r="K118" s="8"/>
      <c r="M118" s="8"/>
      <c r="N118" s="8"/>
      <c r="O118" s="8"/>
      <c r="P118" s="8"/>
      <c r="Q118" s="8"/>
      <c r="R118" s="213" t="s">
        <v>18</v>
      </c>
      <c r="S118" s="213"/>
      <c r="T118" s="213"/>
      <c r="U118" s="213"/>
      <c r="V118" s="214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15"/>
      <c r="W119" s="8"/>
    </row>
    <row r="122" spans="1:23" ht="28.5" x14ac:dyDescent="0.45">
      <c r="A122" s="1"/>
      <c r="B122" s="2"/>
      <c r="C122" s="2"/>
      <c r="D122" s="212" t="s">
        <v>90</v>
      </c>
      <c r="E122" s="212"/>
      <c r="F122" s="212"/>
      <c r="G122" s="212"/>
      <c r="H122" s="2"/>
      <c r="I122" s="2"/>
    </row>
    <row r="123" spans="1:23" ht="28.5" x14ac:dyDescent="0.4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1"/>
      <c r="N123" s="2"/>
      <c r="O123" s="2"/>
      <c r="P123" s="212" t="s">
        <v>91</v>
      </c>
      <c r="Q123" s="212"/>
      <c r="R123" s="212"/>
      <c r="S123" s="212"/>
      <c r="T123" s="2"/>
      <c r="U123" s="2"/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5">
        <v>4335</v>
      </c>
      <c r="G124" s="200">
        <v>207</v>
      </c>
      <c r="H124" s="8"/>
      <c r="I124" s="10"/>
      <c r="J124" s="8">
        <v>548</v>
      </c>
      <c r="K124" s="9">
        <v>170</v>
      </c>
      <c r="M124" s="4" t="s">
        <v>1</v>
      </c>
      <c r="N124" s="5" t="s">
        <v>2</v>
      </c>
      <c r="O124" s="5" t="s">
        <v>3</v>
      </c>
      <c r="P124" s="5" t="s">
        <v>4</v>
      </c>
      <c r="Q124" s="5" t="s">
        <v>5</v>
      </c>
      <c r="R124" s="5" t="s">
        <v>6</v>
      </c>
      <c r="S124" s="6" t="s">
        <v>7</v>
      </c>
      <c r="T124" s="5" t="s">
        <v>8</v>
      </c>
      <c r="U124" s="5" t="s">
        <v>9</v>
      </c>
      <c r="V124" s="5" t="s">
        <v>10</v>
      </c>
      <c r="W124" s="5" t="s">
        <v>11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8">
        <v>4373</v>
      </c>
      <c r="G125" s="9">
        <v>180</v>
      </c>
      <c r="H125" s="8"/>
      <c r="I125" s="10"/>
      <c r="J125" s="8"/>
      <c r="K125" s="9">
        <v>170</v>
      </c>
      <c r="M125" s="7"/>
      <c r="N125" s="8"/>
      <c r="O125" s="8"/>
      <c r="P125" s="8"/>
      <c r="Q125" s="8"/>
      <c r="R125" s="8"/>
      <c r="S125" s="9"/>
      <c r="T125" s="8"/>
      <c r="U125" s="10"/>
      <c r="V125" s="8"/>
      <c r="W125" s="9"/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8">
        <v>4374</v>
      </c>
      <c r="G126" s="9">
        <v>180</v>
      </c>
      <c r="H126" s="8"/>
      <c r="I126" s="10"/>
      <c r="J126" s="8"/>
      <c r="K126" s="9">
        <v>170</v>
      </c>
      <c r="M126" s="7"/>
      <c r="N126" s="8"/>
      <c r="O126" s="8"/>
      <c r="P126" s="8"/>
      <c r="Q126" s="8"/>
      <c r="R126" s="8"/>
      <c r="S126" s="9"/>
      <c r="T126" s="8"/>
      <c r="U126" s="10"/>
      <c r="V126" s="8"/>
      <c r="W126" s="9"/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8">
        <v>4378</v>
      </c>
      <c r="G127" s="9">
        <v>405</v>
      </c>
      <c r="H127" s="8">
        <v>10</v>
      </c>
      <c r="I127" s="10" t="s">
        <v>573</v>
      </c>
      <c r="J127" s="8"/>
      <c r="K127" s="9">
        <v>380</v>
      </c>
      <c r="M127" s="7"/>
      <c r="N127" s="8"/>
      <c r="O127" s="8"/>
      <c r="P127" s="8"/>
      <c r="Q127" s="8"/>
      <c r="R127" s="8"/>
      <c r="S127" s="9"/>
      <c r="T127" s="8"/>
      <c r="U127" s="10"/>
      <c r="V127" s="8"/>
      <c r="W127" s="9"/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8">
        <v>4372</v>
      </c>
      <c r="G128" s="9">
        <v>180</v>
      </c>
      <c r="H128" s="8"/>
      <c r="I128" s="10"/>
      <c r="J128" s="8"/>
      <c r="K128" s="9">
        <v>170</v>
      </c>
      <c r="M128" s="7"/>
      <c r="N128" s="8"/>
      <c r="O128" s="8"/>
      <c r="P128" s="8"/>
      <c r="Q128" s="8"/>
      <c r="R128" s="8"/>
      <c r="S128" s="9"/>
      <c r="T128" s="8"/>
      <c r="U128" s="10"/>
      <c r="V128" s="8"/>
      <c r="W128" s="9"/>
    </row>
    <row r="129" spans="1:23" x14ac:dyDescent="0.25">
      <c r="A129" s="7">
        <v>45050</v>
      </c>
      <c r="B129" s="8" t="s">
        <v>513</v>
      </c>
      <c r="C129" s="8" t="s">
        <v>422</v>
      </c>
      <c r="D129" s="8" t="s">
        <v>430</v>
      </c>
      <c r="E129" s="8" t="s">
        <v>515</v>
      </c>
      <c r="F129" s="8">
        <v>4376</v>
      </c>
      <c r="G129" s="9">
        <v>225</v>
      </c>
      <c r="H129" s="8"/>
      <c r="I129" s="10"/>
      <c r="J129" s="8"/>
      <c r="K129" s="9">
        <v>190</v>
      </c>
      <c r="M129" s="7"/>
      <c r="N129" s="8"/>
      <c r="O129" s="8"/>
      <c r="P129" s="8"/>
      <c r="Q129" s="8"/>
      <c r="R129" s="8"/>
      <c r="S129" s="9"/>
      <c r="T129" s="8"/>
      <c r="U129" s="10"/>
      <c r="V129" s="8"/>
      <c r="W129" s="9"/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514</v>
      </c>
      <c r="F130" s="8">
        <v>4379</v>
      </c>
      <c r="G130" s="9">
        <v>405</v>
      </c>
      <c r="H130" s="8">
        <v>10</v>
      </c>
      <c r="I130" s="10" t="s">
        <v>572</v>
      </c>
      <c r="J130" s="8"/>
      <c r="K130" s="9">
        <v>380</v>
      </c>
      <c r="M130" s="7"/>
      <c r="N130" s="8"/>
      <c r="O130" s="8"/>
      <c r="P130" s="8"/>
      <c r="Q130" s="8"/>
      <c r="R130" s="8"/>
      <c r="S130" s="9"/>
      <c r="T130" s="8"/>
      <c r="U130" s="10"/>
      <c r="V130" s="8"/>
      <c r="W130" s="9"/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599</v>
      </c>
      <c r="F131" s="8">
        <v>4394</v>
      </c>
      <c r="G131" s="9">
        <v>180</v>
      </c>
      <c r="H131" s="8">
        <v>10</v>
      </c>
      <c r="I131" s="10" t="s">
        <v>137</v>
      </c>
      <c r="J131" s="8"/>
      <c r="K131" s="9">
        <v>170</v>
      </c>
      <c r="M131" s="7"/>
      <c r="N131" s="8"/>
      <c r="O131" s="8"/>
      <c r="P131" s="8"/>
      <c r="Q131" s="8"/>
      <c r="R131" s="8"/>
      <c r="S131" s="9"/>
      <c r="T131" s="8"/>
      <c r="U131" s="10"/>
      <c r="V131" s="8"/>
      <c r="W131" s="9"/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599</v>
      </c>
      <c r="F132" s="8">
        <v>4417</v>
      </c>
      <c r="G132" s="9">
        <v>180</v>
      </c>
      <c r="H132" s="8">
        <v>10</v>
      </c>
      <c r="I132" s="10" t="s">
        <v>572</v>
      </c>
      <c r="J132" s="8"/>
      <c r="K132" s="9">
        <v>170</v>
      </c>
      <c r="M132" s="7"/>
      <c r="N132" s="8"/>
      <c r="O132" s="8"/>
      <c r="P132" s="8"/>
      <c r="Q132" s="8"/>
      <c r="R132" s="8"/>
      <c r="S132" s="9"/>
      <c r="T132" s="8"/>
      <c r="U132" s="10"/>
      <c r="V132" s="8"/>
      <c r="W132" s="9"/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8">
        <v>4434</v>
      </c>
      <c r="G133" s="9">
        <v>180</v>
      </c>
      <c r="H133" s="8"/>
      <c r="I133" s="10"/>
      <c r="J133" s="8"/>
      <c r="K133" s="9">
        <v>170</v>
      </c>
      <c r="M133" s="7"/>
      <c r="N133" s="8"/>
      <c r="O133" s="8"/>
      <c r="P133" s="8"/>
      <c r="Q133" s="8"/>
      <c r="R133" s="8"/>
      <c r="S133" s="9"/>
      <c r="T133" s="8"/>
      <c r="U133" s="10"/>
      <c r="V133" s="8"/>
      <c r="W133" s="9"/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8">
        <v>4438</v>
      </c>
      <c r="G134" s="9">
        <v>405</v>
      </c>
      <c r="H134" s="8">
        <v>10</v>
      </c>
      <c r="I134" s="10" t="s">
        <v>137</v>
      </c>
      <c r="J134" s="8"/>
      <c r="K134" s="9">
        <v>380</v>
      </c>
      <c r="M134" s="7"/>
      <c r="N134" s="8"/>
      <c r="O134" s="8"/>
      <c r="P134" s="8"/>
      <c r="Q134" s="8"/>
      <c r="R134" s="8"/>
      <c r="S134" s="9"/>
      <c r="T134" s="8"/>
      <c r="U134" s="10"/>
      <c r="V134" s="8"/>
      <c r="W134" s="9"/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8">
        <v>4433</v>
      </c>
      <c r="G135" s="9">
        <v>180</v>
      </c>
      <c r="H135" s="8"/>
      <c r="I135" s="10"/>
      <c r="J135" s="8"/>
      <c r="K135" s="9">
        <v>170</v>
      </c>
      <c r="M135" s="7"/>
      <c r="N135" s="8"/>
      <c r="O135" s="8"/>
      <c r="P135" s="8"/>
      <c r="Q135" s="8"/>
      <c r="R135" s="8"/>
      <c r="S135" s="9"/>
      <c r="T135" s="8"/>
      <c r="U135" s="10"/>
      <c r="V135" s="8"/>
      <c r="W135" s="9"/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8">
        <v>4432</v>
      </c>
      <c r="G136" s="9">
        <v>180</v>
      </c>
      <c r="H136" s="8"/>
      <c r="I136" s="10"/>
      <c r="J136" s="8"/>
      <c r="K136" s="9">
        <v>170</v>
      </c>
      <c r="M136" s="7"/>
      <c r="N136" s="8"/>
      <c r="O136" s="8"/>
      <c r="P136" s="8"/>
      <c r="Q136" s="8"/>
      <c r="R136" s="8"/>
      <c r="S136" s="9"/>
      <c r="T136" s="8"/>
      <c r="U136" s="10"/>
      <c r="V136" s="8"/>
      <c r="W136" s="9"/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515</v>
      </c>
      <c r="F137" s="8">
        <v>4439</v>
      </c>
      <c r="G137" s="9">
        <v>197</v>
      </c>
      <c r="H137" s="8"/>
      <c r="I137" s="10"/>
      <c r="J137" s="8"/>
      <c r="K137" s="9">
        <v>197</v>
      </c>
      <c r="M137" s="7"/>
      <c r="N137" s="8"/>
      <c r="O137" s="8"/>
      <c r="P137" s="8"/>
      <c r="Q137" s="8"/>
      <c r="R137" s="8"/>
      <c r="S137" s="9"/>
      <c r="T137" s="8"/>
      <c r="U137" s="10"/>
      <c r="V137" s="8"/>
      <c r="W137" s="9"/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8">
        <v>4464</v>
      </c>
      <c r="G138" s="9">
        <v>180</v>
      </c>
      <c r="H138" s="8"/>
      <c r="I138" s="10"/>
      <c r="J138" s="8"/>
      <c r="K138" s="9">
        <v>170</v>
      </c>
      <c r="M138" s="7"/>
      <c r="N138" s="8"/>
      <c r="O138" s="8"/>
      <c r="P138" s="8"/>
      <c r="Q138" s="8"/>
      <c r="R138" s="8"/>
      <c r="S138" s="9"/>
      <c r="T138" s="8"/>
      <c r="U138" s="10"/>
      <c r="V138" s="8"/>
      <c r="W138" s="9"/>
    </row>
    <row r="139" spans="1:23" x14ac:dyDescent="0.25">
      <c r="A139" s="7">
        <v>45061</v>
      </c>
      <c r="B139" s="8" t="s">
        <v>587</v>
      </c>
      <c r="C139" s="8" t="s">
        <v>126</v>
      </c>
      <c r="D139" s="8" t="s">
        <v>430</v>
      </c>
      <c r="E139" s="8" t="s">
        <v>131</v>
      </c>
      <c r="F139" s="8">
        <v>4463</v>
      </c>
      <c r="G139" s="9">
        <v>180</v>
      </c>
      <c r="H139" s="8"/>
      <c r="I139" s="10"/>
      <c r="J139" s="8"/>
      <c r="K139" s="9">
        <v>170</v>
      </c>
      <c r="M139" s="7"/>
      <c r="N139" s="8"/>
      <c r="O139" s="8"/>
      <c r="P139" s="8"/>
      <c r="Q139" s="8"/>
      <c r="R139" s="8"/>
      <c r="S139" s="9"/>
      <c r="T139" s="8"/>
      <c r="U139" s="10"/>
      <c r="V139" s="8"/>
      <c r="W139" s="9"/>
    </row>
    <row r="140" spans="1:23" x14ac:dyDescent="0.25">
      <c r="A140" s="7">
        <v>45062</v>
      </c>
      <c r="B140" s="8" t="s">
        <v>587</v>
      </c>
      <c r="C140" s="8" t="s">
        <v>126</v>
      </c>
      <c r="D140" s="8" t="s">
        <v>430</v>
      </c>
      <c r="E140" s="8" t="s">
        <v>599</v>
      </c>
      <c r="F140" s="8">
        <v>4483</v>
      </c>
      <c r="G140" s="9">
        <v>180</v>
      </c>
      <c r="H140" s="8">
        <v>10</v>
      </c>
      <c r="I140" s="10" t="s">
        <v>137</v>
      </c>
      <c r="J140" s="8"/>
      <c r="K140" s="9">
        <v>170</v>
      </c>
      <c r="M140" s="7"/>
      <c r="N140" s="8"/>
      <c r="O140" s="8"/>
      <c r="P140" s="8"/>
      <c r="Q140" s="8"/>
      <c r="R140" s="8"/>
      <c r="S140" s="9"/>
      <c r="T140" s="8"/>
      <c r="U140" s="10"/>
      <c r="V140" s="8"/>
      <c r="W140" s="9"/>
    </row>
    <row r="141" spans="1:23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9">
        <v>180</v>
      </c>
      <c r="H141" s="8"/>
      <c r="I141" s="10"/>
      <c r="J141" s="8"/>
      <c r="K141" s="9">
        <v>170</v>
      </c>
      <c r="M141" s="7"/>
      <c r="N141" s="8"/>
      <c r="O141" s="8"/>
      <c r="P141" s="8"/>
      <c r="Q141" s="8"/>
      <c r="R141" s="8"/>
      <c r="S141" s="9"/>
      <c r="T141" s="8"/>
      <c r="U141" s="10"/>
      <c r="V141" s="8"/>
      <c r="W141" s="9"/>
    </row>
    <row r="142" spans="1:23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515</v>
      </c>
      <c r="F142" s="38">
        <v>4507</v>
      </c>
      <c r="G142" s="9">
        <v>197</v>
      </c>
      <c r="H142" s="8"/>
      <c r="I142" s="10"/>
      <c r="J142" s="8"/>
      <c r="K142" s="9">
        <v>190</v>
      </c>
      <c r="M142" s="7"/>
      <c r="N142" s="8"/>
      <c r="O142" s="8"/>
      <c r="P142" s="8"/>
      <c r="Q142" s="8"/>
      <c r="R142" s="8"/>
      <c r="S142" s="9"/>
      <c r="T142" s="8"/>
      <c r="U142" s="10"/>
      <c r="V142" s="8"/>
      <c r="W142" s="9"/>
    </row>
    <row r="143" spans="1:23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9">
        <v>407</v>
      </c>
      <c r="H143" s="8">
        <v>10</v>
      </c>
      <c r="I143" s="10" t="s">
        <v>572</v>
      </c>
      <c r="J143" s="8"/>
      <c r="K143" s="9">
        <v>380</v>
      </c>
      <c r="M143" s="7"/>
      <c r="N143" s="8"/>
      <c r="O143" s="8"/>
      <c r="P143" s="8"/>
      <c r="Q143" s="8"/>
      <c r="R143" s="8"/>
      <c r="S143" s="9"/>
      <c r="T143" s="8"/>
      <c r="U143" s="10"/>
      <c r="V143" s="8"/>
      <c r="W143" s="9"/>
    </row>
    <row r="144" spans="1:23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515</v>
      </c>
      <c r="F144" s="38">
        <v>4509</v>
      </c>
      <c r="G144" s="9">
        <v>197</v>
      </c>
      <c r="H144" s="8"/>
      <c r="I144" s="10"/>
      <c r="J144" s="8"/>
      <c r="K144" s="9">
        <v>190</v>
      </c>
      <c r="M144" s="7"/>
      <c r="N144" s="8"/>
      <c r="O144" s="8"/>
      <c r="P144" s="8"/>
      <c r="Q144" s="8"/>
      <c r="R144" s="8"/>
      <c r="S144" s="9"/>
      <c r="T144" s="8"/>
      <c r="U144" s="10"/>
      <c r="V144" s="8"/>
      <c r="W144" s="9"/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515</v>
      </c>
      <c r="F145" s="38">
        <v>4508</v>
      </c>
      <c r="G145" s="9">
        <v>197</v>
      </c>
      <c r="H145" s="8"/>
      <c r="I145" s="10"/>
      <c r="J145" s="8"/>
      <c r="K145" s="9">
        <v>190</v>
      </c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37">
        <v>45068</v>
      </c>
      <c r="B146" s="38" t="s">
        <v>487</v>
      </c>
      <c r="C146" s="38" t="s">
        <v>546</v>
      </c>
      <c r="D146" s="38" t="s">
        <v>430</v>
      </c>
      <c r="E146" s="38" t="s">
        <v>515</v>
      </c>
      <c r="F146" s="38">
        <v>4523</v>
      </c>
      <c r="G146" s="9">
        <v>197</v>
      </c>
      <c r="H146" s="8"/>
      <c r="I146" s="10"/>
      <c r="J146" s="8"/>
      <c r="K146" s="9">
        <v>170</v>
      </c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7">
        <v>4538</v>
      </c>
      <c r="G147" s="9">
        <v>180</v>
      </c>
      <c r="H147" s="8"/>
      <c r="I147" s="10"/>
      <c r="J147" s="8"/>
      <c r="K147" s="9">
        <v>170</v>
      </c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37">
        <v>45069</v>
      </c>
      <c r="B148" s="38" t="s">
        <v>598</v>
      </c>
      <c r="C148" s="38" t="s">
        <v>126</v>
      </c>
      <c r="D148" s="38" t="s">
        <v>430</v>
      </c>
      <c r="E148" s="38" t="s">
        <v>599</v>
      </c>
      <c r="F148" s="38">
        <v>4554</v>
      </c>
      <c r="G148" s="9">
        <v>197</v>
      </c>
      <c r="H148" s="8"/>
      <c r="I148" s="10"/>
      <c r="J148" s="8"/>
      <c r="K148" s="9">
        <v>190</v>
      </c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/>
      <c r="B149" s="8"/>
      <c r="C149" s="8"/>
      <c r="D149" s="8"/>
      <c r="E149" s="8"/>
      <c r="F149" s="8"/>
      <c r="G149" s="9"/>
      <c r="H149" s="8"/>
      <c r="I149" s="10"/>
      <c r="J149" s="8"/>
      <c r="K149" s="9"/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/>
      <c r="B150" s="8"/>
      <c r="C150" s="8"/>
      <c r="D150" s="8"/>
      <c r="E150" s="8"/>
      <c r="F150" s="8"/>
      <c r="G150" s="9"/>
      <c r="H150" s="8"/>
      <c r="I150" s="10"/>
      <c r="J150" s="8"/>
      <c r="K150" s="9"/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/>
      <c r="B151" s="8"/>
      <c r="C151" s="8"/>
      <c r="D151" s="8"/>
      <c r="E151" s="8"/>
      <c r="F151" s="8"/>
      <c r="G151" s="9"/>
      <c r="H151" s="8"/>
      <c r="I151" s="10"/>
      <c r="J151" s="8"/>
      <c r="K151" s="9"/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/>
      <c r="B152" s="8"/>
      <c r="C152" s="8"/>
      <c r="D152" s="8"/>
      <c r="E152" s="8"/>
      <c r="F152" s="8"/>
      <c r="G152" s="9"/>
      <c r="H152" s="8"/>
      <c r="I152" s="10"/>
      <c r="J152" s="8"/>
      <c r="K152" s="9"/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/>
      <c r="B153" s="8"/>
      <c r="C153" s="8"/>
      <c r="D153" s="8"/>
      <c r="E153" s="8"/>
      <c r="F153" s="8"/>
      <c r="G153" s="9"/>
      <c r="H153" s="8"/>
      <c r="I153" s="10"/>
      <c r="J153" s="8"/>
      <c r="K153" s="9"/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/>
      <c r="B154" s="8"/>
      <c r="C154" s="8"/>
      <c r="D154" s="8"/>
      <c r="E154" s="8"/>
      <c r="F154" s="8"/>
      <c r="G154" s="9"/>
      <c r="H154" s="8"/>
      <c r="I154" s="10"/>
      <c r="J154" s="8"/>
      <c r="K154" s="9"/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/>
      <c r="B155" s="8"/>
      <c r="C155" s="8"/>
      <c r="D155" s="8"/>
      <c r="E155" s="8"/>
      <c r="F155" s="8"/>
      <c r="G155" s="9"/>
      <c r="H155" s="8"/>
      <c r="I155" s="10"/>
      <c r="J155" s="8"/>
      <c r="K155" s="9"/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/>
      <c r="B156" s="8"/>
      <c r="C156" s="8"/>
      <c r="D156" s="8"/>
      <c r="E156" s="8"/>
      <c r="F156" s="8"/>
      <c r="G156" s="9"/>
      <c r="H156" s="8"/>
      <c r="I156" s="10"/>
      <c r="J156" s="8"/>
      <c r="K156" s="9"/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/>
      <c r="B157" s="8"/>
      <c r="C157" s="8"/>
      <c r="D157" s="8"/>
      <c r="E157" s="8"/>
      <c r="F157" s="8"/>
      <c r="G157" s="9"/>
      <c r="H157" s="8"/>
      <c r="I157" s="10"/>
      <c r="J157" s="8"/>
      <c r="K157" s="9"/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9"/>
      <c r="T161" s="8"/>
      <c r="U161" s="10"/>
      <c r="V161" s="8"/>
      <c r="W161" s="9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8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11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10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7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5576</v>
      </c>
      <c r="H172" s="14"/>
      <c r="I172" s="15">
        <f>SUM(I124:I171)</f>
        <v>0</v>
      </c>
      <c r="J172" s="16"/>
      <c r="K172" s="13">
        <f>SUM(K124:K171)</f>
        <v>5217</v>
      </c>
      <c r="M172" s="8"/>
      <c r="N172" s="8"/>
      <c r="O172" s="8"/>
      <c r="P172" s="8"/>
      <c r="Q172" s="8"/>
      <c r="R172" s="8"/>
      <c r="S172" s="10"/>
      <c r="T172" s="8"/>
      <c r="U172" s="8"/>
      <c r="V172" s="8"/>
      <c r="W172" s="10"/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5576</v>
      </c>
      <c r="H173" s="16" t="s">
        <v>16</v>
      </c>
      <c r="I173" s="13">
        <f>G174-I172</f>
        <v>5520.24</v>
      </c>
      <c r="J173" s="16"/>
      <c r="K173" s="10"/>
      <c r="M173" s="8"/>
      <c r="N173" s="8"/>
      <c r="O173" s="8"/>
      <c r="P173" s="8"/>
      <c r="Q173" s="8"/>
      <c r="R173" s="12" t="s">
        <v>14</v>
      </c>
      <c r="S173" s="13">
        <f>SUM(S125:S172)</f>
        <v>0</v>
      </c>
      <c r="T173" s="14"/>
      <c r="U173" s="15">
        <f>SUM(U125:U172)</f>
        <v>0</v>
      </c>
      <c r="V173" s="16"/>
      <c r="W173" s="13">
        <f>SUM(W125:W172)</f>
        <v>0</v>
      </c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5520.24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15</v>
      </c>
      <c r="S174" s="13">
        <f>U173+S173</f>
        <v>0</v>
      </c>
      <c r="T174" s="16" t="s">
        <v>16</v>
      </c>
      <c r="U174" s="13">
        <f>S175-U173</f>
        <v>0</v>
      </c>
      <c r="V174" s="16"/>
      <c r="W174" s="10"/>
    </row>
    <row r="175" spans="1:23" x14ac:dyDescent="0.25">
      <c r="A175" s="8"/>
      <c r="B175" s="8"/>
      <c r="C175" s="8"/>
      <c r="D175" s="8"/>
      <c r="E175" s="8"/>
      <c r="F175" s="213" t="s">
        <v>18</v>
      </c>
      <c r="G175" s="213"/>
      <c r="H175" s="213"/>
      <c r="I175" s="213"/>
      <c r="J175" s="214">
        <f>I173-K172</f>
        <v>303.23999999999978</v>
      </c>
      <c r="K175" s="8"/>
      <c r="M175" s="8"/>
      <c r="N175" s="8"/>
      <c r="O175" s="8"/>
      <c r="P175" s="8"/>
      <c r="Q175" s="8"/>
      <c r="R175" s="12" t="s">
        <v>17</v>
      </c>
      <c r="S175" s="13">
        <f>S174*0.99</f>
        <v>0</v>
      </c>
      <c r="T175" s="8"/>
      <c r="U175" s="8"/>
      <c r="V175" s="8"/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15"/>
      <c r="K176" s="8"/>
      <c r="M176" s="8"/>
      <c r="N176" s="8"/>
      <c r="O176" s="8"/>
      <c r="P176" s="8"/>
      <c r="Q176" s="8"/>
      <c r="R176" s="213" t="s">
        <v>18</v>
      </c>
      <c r="S176" s="213"/>
      <c r="T176" s="213"/>
      <c r="U176" s="213"/>
      <c r="V176" s="214">
        <f>U174-W173</f>
        <v>0</v>
      </c>
      <c r="W176" s="8"/>
    </row>
    <row r="177" spans="1:23" x14ac:dyDescent="0.25">
      <c r="M177" s="8"/>
      <c r="N177" s="8"/>
      <c r="O177" s="8"/>
      <c r="P177" s="8"/>
      <c r="Q177" s="8"/>
      <c r="R177" s="8"/>
      <c r="S177" s="8"/>
      <c r="T177" s="8"/>
      <c r="U177" s="8"/>
      <c r="V177" s="215"/>
      <c r="W177" s="8"/>
    </row>
    <row r="180" spans="1:23" ht="28.5" x14ac:dyDescent="0.45">
      <c r="A180" s="1"/>
      <c r="B180" s="2"/>
      <c r="C180" s="2"/>
      <c r="D180" s="212" t="s">
        <v>92</v>
      </c>
      <c r="E180" s="212"/>
      <c r="F180" s="212"/>
      <c r="G180" s="212"/>
      <c r="H180" s="2"/>
      <c r="I180" s="2"/>
    </row>
    <row r="181" spans="1:23" ht="28.5" x14ac:dyDescent="0.4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1"/>
      <c r="N181" s="2"/>
      <c r="O181" s="2"/>
      <c r="P181" s="212" t="s">
        <v>93</v>
      </c>
      <c r="Q181" s="212"/>
      <c r="R181" s="212"/>
      <c r="S181" s="212"/>
      <c r="T181" s="2"/>
      <c r="U181" s="2"/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4" t="s">
        <v>1</v>
      </c>
      <c r="N182" s="5" t="s">
        <v>2</v>
      </c>
      <c r="O182" s="5" t="s">
        <v>3</v>
      </c>
      <c r="P182" s="5" t="s">
        <v>4</v>
      </c>
      <c r="Q182" s="5" t="s">
        <v>5</v>
      </c>
      <c r="R182" s="5" t="s">
        <v>6</v>
      </c>
      <c r="S182" s="6" t="s">
        <v>7</v>
      </c>
      <c r="T182" s="5" t="s">
        <v>8</v>
      </c>
      <c r="U182" s="5" t="s">
        <v>9</v>
      </c>
      <c r="V182" s="5" t="s">
        <v>10</v>
      </c>
      <c r="W182" s="5" t="s">
        <v>11</v>
      </c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9"/>
      <c r="T220" s="8"/>
      <c r="U220" s="10"/>
      <c r="V220" s="8"/>
      <c r="W220" s="9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8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11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10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7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8"/>
      <c r="S231" s="10"/>
      <c r="T231" s="8"/>
      <c r="U231" s="8"/>
      <c r="V231" s="8"/>
      <c r="W231" s="10"/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14</v>
      </c>
      <c r="S232" s="13">
        <f>SUM(S183:S231)</f>
        <v>0</v>
      </c>
      <c r="T232" s="14"/>
      <c r="U232" s="15">
        <f>SUM(U183:U231)</f>
        <v>0</v>
      </c>
      <c r="V232" s="16"/>
      <c r="W232" s="13">
        <f>SUM(W183:W231)</f>
        <v>0</v>
      </c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15</v>
      </c>
      <c r="S233" s="13">
        <f>U232+S232</f>
        <v>0</v>
      </c>
      <c r="T233" s="16" t="s">
        <v>16</v>
      </c>
      <c r="U233" s="13">
        <f>S234-U232</f>
        <v>0</v>
      </c>
      <c r="V233" s="16"/>
      <c r="W233" s="10"/>
    </row>
    <row r="234" spans="1:23" x14ac:dyDescent="0.25">
      <c r="A234" s="8"/>
      <c r="B234" s="8"/>
      <c r="C234" s="8"/>
      <c r="D234" s="8"/>
      <c r="E234" s="8"/>
      <c r="F234" s="213" t="s">
        <v>18</v>
      </c>
      <c r="G234" s="213"/>
      <c r="H234" s="213"/>
      <c r="I234" s="213"/>
      <c r="J234" s="214">
        <f>I232-K231</f>
        <v>0</v>
      </c>
      <c r="K234" s="8"/>
      <c r="M234" s="8"/>
      <c r="N234" s="8"/>
      <c r="O234" s="8"/>
      <c r="P234" s="8"/>
      <c r="Q234" s="8"/>
      <c r="R234" s="12" t="s">
        <v>17</v>
      </c>
      <c r="S234" s="13">
        <f>S233*0.99</f>
        <v>0</v>
      </c>
      <c r="T234" s="8"/>
      <c r="U234" s="8"/>
      <c r="V234" s="8"/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15"/>
      <c r="K235" s="8"/>
      <c r="M235" s="8"/>
      <c r="N235" s="8"/>
      <c r="O235" s="8"/>
      <c r="P235" s="8"/>
      <c r="Q235" s="8"/>
      <c r="R235" s="213" t="s">
        <v>18</v>
      </c>
      <c r="S235" s="213"/>
      <c r="T235" s="213"/>
      <c r="U235" s="213"/>
      <c r="V235" s="214">
        <f>U233-W232</f>
        <v>0</v>
      </c>
      <c r="W235" s="8"/>
    </row>
    <row r="236" spans="1:23" x14ac:dyDescent="0.25">
      <c r="M236" s="8"/>
      <c r="N236" s="8"/>
      <c r="O236" s="8"/>
      <c r="P236" s="8"/>
      <c r="Q236" s="8"/>
      <c r="R236" s="8"/>
      <c r="S236" s="8"/>
      <c r="T236" s="8"/>
      <c r="U236" s="8"/>
      <c r="V236" s="215"/>
      <c r="W236" s="8"/>
    </row>
    <row r="241" spans="1:23" ht="28.5" x14ac:dyDescent="0.45">
      <c r="A241" s="1"/>
      <c r="B241" s="2"/>
      <c r="C241" s="2"/>
      <c r="D241" s="212" t="s">
        <v>94</v>
      </c>
      <c r="E241" s="212"/>
      <c r="F241" s="212"/>
      <c r="G241" s="212"/>
      <c r="H241" s="2"/>
      <c r="I241" s="2"/>
    </row>
    <row r="242" spans="1:23" ht="28.5" x14ac:dyDescent="0.4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1"/>
      <c r="N242" s="2"/>
      <c r="O242" s="2"/>
      <c r="P242" s="212" t="s">
        <v>95</v>
      </c>
      <c r="Q242" s="212"/>
      <c r="R242" s="212"/>
      <c r="S242" s="212"/>
      <c r="T242" s="2"/>
      <c r="U242" s="2"/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4" t="s">
        <v>1</v>
      </c>
      <c r="N243" s="5" t="s">
        <v>2</v>
      </c>
      <c r="O243" s="5" t="s">
        <v>3</v>
      </c>
      <c r="P243" s="5" t="s">
        <v>4</v>
      </c>
      <c r="Q243" s="5" t="s">
        <v>5</v>
      </c>
      <c r="R243" s="5" t="s">
        <v>6</v>
      </c>
      <c r="S243" s="6" t="s">
        <v>7</v>
      </c>
      <c r="T243" s="5" t="s">
        <v>8</v>
      </c>
      <c r="U243" s="5" t="s">
        <v>9</v>
      </c>
      <c r="V243" s="5" t="s">
        <v>10</v>
      </c>
      <c r="W243" s="5" t="s">
        <v>11</v>
      </c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9"/>
      <c r="T281" s="8"/>
      <c r="U281" s="10"/>
      <c r="V281" s="8"/>
      <c r="W281" s="9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8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11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10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7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8"/>
      <c r="S292" s="10"/>
      <c r="T292" s="8"/>
      <c r="U292" s="8"/>
      <c r="V292" s="8"/>
      <c r="W292" s="10"/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14</v>
      </c>
      <c r="S293" s="13">
        <f>SUM(S244:S292)</f>
        <v>0</v>
      </c>
      <c r="T293" s="14"/>
      <c r="U293" s="15">
        <f>SUM(U244:U292)</f>
        <v>0</v>
      </c>
      <c r="V293" s="16"/>
      <c r="W293" s="13">
        <f>SUM(W244:W292)</f>
        <v>0</v>
      </c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15</v>
      </c>
      <c r="S294" s="13">
        <f>U293+S293</f>
        <v>0</v>
      </c>
      <c r="T294" s="16" t="s">
        <v>16</v>
      </c>
      <c r="U294" s="13">
        <f>S295-U293</f>
        <v>0</v>
      </c>
      <c r="V294" s="16"/>
      <c r="W294" s="10"/>
    </row>
    <row r="295" spans="1:23" x14ac:dyDescent="0.25">
      <c r="A295" s="8"/>
      <c r="B295" s="8"/>
      <c r="C295" s="8"/>
      <c r="D295" s="8"/>
      <c r="E295" s="8"/>
      <c r="F295" s="213" t="s">
        <v>18</v>
      </c>
      <c r="G295" s="213"/>
      <c r="H295" s="213"/>
      <c r="I295" s="213"/>
      <c r="J295" s="214">
        <f>I293-K292</f>
        <v>0</v>
      </c>
      <c r="K295" s="8"/>
      <c r="M295" s="8"/>
      <c r="N295" s="8"/>
      <c r="O295" s="8"/>
      <c r="P295" s="8"/>
      <c r="Q295" s="8"/>
      <c r="R295" s="12" t="s">
        <v>17</v>
      </c>
      <c r="S295" s="13">
        <f>S294*0.99</f>
        <v>0</v>
      </c>
      <c r="T295" s="8"/>
      <c r="U295" s="8"/>
      <c r="V295" s="8"/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15"/>
      <c r="K296" s="8"/>
      <c r="M296" s="8"/>
      <c r="N296" s="8"/>
      <c r="O296" s="8"/>
      <c r="P296" s="8"/>
      <c r="Q296" s="8"/>
      <c r="R296" s="213" t="s">
        <v>18</v>
      </c>
      <c r="S296" s="213"/>
      <c r="T296" s="213"/>
      <c r="U296" s="213"/>
      <c r="V296" s="214">
        <f>U294-W293</f>
        <v>0</v>
      </c>
      <c r="W296" s="8"/>
    </row>
    <row r="297" spans="1:23" x14ac:dyDescent="0.25">
      <c r="M297" s="8"/>
      <c r="N297" s="8"/>
      <c r="O297" s="8"/>
      <c r="P297" s="8"/>
      <c r="Q297" s="8"/>
      <c r="R297" s="8"/>
      <c r="S297" s="8"/>
      <c r="T297" s="8"/>
      <c r="U297" s="8"/>
      <c r="V297" s="215"/>
      <c r="W297" s="8"/>
    </row>
    <row r="301" spans="1:23" ht="28.5" x14ac:dyDescent="0.45">
      <c r="A301" s="1"/>
      <c r="B301" s="2"/>
      <c r="C301" s="2"/>
      <c r="D301" s="212" t="s">
        <v>96</v>
      </c>
      <c r="E301" s="212"/>
      <c r="F301" s="212"/>
      <c r="G301" s="212"/>
      <c r="H301" s="2"/>
      <c r="I301" s="2"/>
    </row>
    <row r="302" spans="1:23" ht="28.5" x14ac:dyDescent="0.4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1"/>
      <c r="N302" s="2"/>
      <c r="O302" s="2"/>
      <c r="P302" s="212" t="s">
        <v>30</v>
      </c>
      <c r="Q302" s="212"/>
      <c r="R302" s="212"/>
      <c r="S302" s="212"/>
      <c r="T302" s="2"/>
      <c r="U302" s="2"/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4" t="s">
        <v>1</v>
      </c>
      <c r="N303" s="5" t="s">
        <v>2</v>
      </c>
      <c r="O303" s="5" t="s">
        <v>3</v>
      </c>
      <c r="P303" s="5" t="s">
        <v>4</v>
      </c>
      <c r="Q303" s="5" t="s">
        <v>5</v>
      </c>
      <c r="R303" s="5" t="s">
        <v>6</v>
      </c>
      <c r="S303" s="6" t="s">
        <v>7</v>
      </c>
      <c r="T303" s="5" t="s">
        <v>8</v>
      </c>
      <c r="U303" s="5" t="s">
        <v>9</v>
      </c>
      <c r="V303" s="5" t="s">
        <v>10</v>
      </c>
      <c r="W303" s="5" t="s">
        <v>11</v>
      </c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9"/>
      <c r="T341" s="8"/>
      <c r="U341" s="10"/>
      <c r="V341" s="8"/>
      <c r="W341" s="9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8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11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10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7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8"/>
      <c r="S352" s="10"/>
      <c r="T352" s="8"/>
      <c r="U352" s="8"/>
      <c r="V352" s="8"/>
      <c r="W352" s="10"/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14</v>
      </c>
      <c r="S353" s="13">
        <f>SUM(S304:S352)</f>
        <v>0</v>
      </c>
      <c r="T353" s="14"/>
      <c r="U353" s="15">
        <f>SUM(U304:U352)</f>
        <v>0</v>
      </c>
      <c r="V353" s="16"/>
      <c r="W353" s="13">
        <f>SUM(W304:W352)</f>
        <v>0</v>
      </c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15</v>
      </c>
      <c r="S354" s="13">
        <f>U353+S353</f>
        <v>0</v>
      </c>
      <c r="T354" s="16" t="s">
        <v>16</v>
      </c>
      <c r="U354" s="13">
        <f>S355-U353</f>
        <v>0</v>
      </c>
      <c r="V354" s="16"/>
      <c r="W354" s="10"/>
    </row>
    <row r="355" spans="1:23" x14ac:dyDescent="0.25">
      <c r="A355" s="8"/>
      <c r="B355" s="8"/>
      <c r="C355" s="8"/>
      <c r="D355" s="8"/>
      <c r="E355" s="8"/>
      <c r="F355" s="213" t="s">
        <v>18</v>
      </c>
      <c r="G355" s="213"/>
      <c r="H355" s="213"/>
      <c r="I355" s="213"/>
      <c r="J355" s="214">
        <f>I353-K352</f>
        <v>0</v>
      </c>
      <c r="K355" s="8"/>
      <c r="M355" s="8"/>
      <c r="N355" s="8"/>
      <c r="O355" s="8"/>
      <c r="P355" s="8"/>
      <c r="Q355" s="8"/>
      <c r="R355" s="12" t="s">
        <v>17</v>
      </c>
      <c r="S355" s="13">
        <f>S354*0.99</f>
        <v>0</v>
      </c>
      <c r="T355" s="8"/>
      <c r="U355" s="8"/>
      <c r="V355" s="8"/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15"/>
      <c r="K356" s="8"/>
      <c r="M356" s="8"/>
      <c r="N356" s="8"/>
      <c r="O356" s="8"/>
      <c r="P356" s="8"/>
      <c r="Q356" s="8"/>
      <c r="R356" s="213" t="s">
        <v>18</v>
      </c>
      <c r="S356" s="213"/>
      <c r="T356" s="213"/>
      <c r="U356" s="213"/>
      <c r="V356" s="214">
        <f>U354-W353</f>
        <v>0</v>
      </c>
      <c r="W356" s="8"/>
    </row>
    <row r="357" spans="1:23" x14ac:dyDescent="0.25">
      <c r="M357" s="8"/>
      <c r="N357" s="8"/>
      <c r="O357" s="8"/>
      <c r="P357" s="8"/>
      <c r="Q357" s="8"/>
      <c r="R357" s="8"/>
      <c r="S357" s="8"/>
      <c r="T357" s="8"/>
      <c r="U357" s="8"/>
      <c r="V357" s="215"/>
      <c r="W357" s="8"/>
    </row>
  </sheetData>
  <mergeCells count="36">
    <mergeCell ref="V296:V297"/>
    <mergeCell ref="D301:G301"/>
    <mergeCell ref="P302:S302"/>
    <mergeCell ref="F355:I355"/>
    <mergeCell ref="J355:J356"/>
    <mergeCell ref="R356:U356"/>
    <mergeCell ref="V356:V357"/>
    <mergeCell ref="D241:G241"/>
    <mergeCell ref="P242:S242"/>
    <mergeCell ref="F295:I295"/>
    <mergeCell ref="J295:J296"/>
    <mergeCell ref="R296:U296"/>
    <mergeCell ref="V176:V177"/>
    <mergeCell ref="D180:G180"/>
    <mergeCell ref="P181:S181"/>
    <mergeCell ref="F234:I234"/>
    <mergeCell ref="J234:J235"/>
    <mergeCell ref="R235:U235"/>
    <mergeCell ref="V235:V236"/>
    <mergeCell ref="D122:G122"/>
    <mergeCell ref="P123:S123"/>
    <mergeCell ref="F175:I175"/>
    <mergeCell ref="J175:J176"/>
    <mergeCell ref="R176:U176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abSelected="1" topLeftCell="A43" workbookViewId="0">
      <selection activeCell="I52" sqref="I52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30" t="s">
        <v>24</v>
      </c>
      <c r="E1" s="230"/>
      <c r="F1" s="230"/>
      <c r="G1" s="230"/>
      <c r="O1" s="230" t="s">
        <v>87</v>
      </c>
      <c r="P1" s="230"/>
      <c r="Q1" s="230"/>
      <c r="R1" s="230"/>
    </row>
    <row r="2" spans="1:21" x14ac:dyDescent="0.25">
      <c r="D2" s="212"/>
      <c r="E2" s="212"/>
      <c r="F2" s="212"/>
      <c r="G2" s="212"/>
      <c r="O2" s="212"/>
      <c r="P2" s="212"/>
      <c r="Q2" s="212"/>
      <c r="R2" s="212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26" t="s">
        <v>18</v>
      </c>
      <c r="G19" s="227"/>
      <c r="H19" s="228"/>
      <c r="I19" s="42">
        <f>G18-I17</f>
        <v>0</v>
      </c>
      <c r="L19" s="8"/>
      <c r="M19" s="8"/>
      <c r="N19" s="8"/>
      <c r="O19" s="8"/>
      <c r="P19" s="8"/>
      <c r="Q19" s="226" t="s">
        <v>18</v>
      </c>
      <c r="R19" s="227"/>
      <c r="S19" s="228"/>
      <c r="T19" s="42">
        <f>T18-U17</f>
        <v>15.5</v>
      </c>
    </row>
    <row r="23" spans="1:21" x14ac:dyDescent="0.25">
      <c r="D23" s="230" t="s">
        <v>88</v>
      </c>
      <c r="E23" s="230"/>
      <c r="F23" s="230"/>
      <c r="G23" s="230"/>
      <c r="O23" s="230" t="s">
        <v>89</v>
      </c>
      <c r="P23" s="230"/>
      <c r="Q23" s="230"/>
      <c r="R23" s="230"/>
    </row>
    <row r="24" spans="1:21" x14ac:dyDescent="0.25">
      <c r="D24" s="212"/>
      <c r="E24" s="212"/>
      <c r="F24" s="212"/>
      <c r="G24" s="212"/>
      <c r="O24" s="212"/>
      <c r="P24" s="212"/>
      <c r="Q24" s="212"/>
      <c r="R24" s="212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26" t="s">
        <v>18</v>
      </c>
      <c r="G41" s="227"/>
      <c r="H41" s="228"/>
      <c r="I41" s="42">
        <f>I40-J39</f>
        <v>15.5</v>
      </c>
      <c r="L41" s="8"/>
      <c r="M41" s="8"/>
      <c r="N41" s="8"/>
      <c r="O41" s="8"/>
      <c r="P41" s="8"/>
      <c r="Q41" s="226" t="s">
        <v>18</v>
      </c>
      <c r="R41" s="227"/>
      <c r="S41" s="228"/>
      <c r="T41" s="42">
        <f>R40-T39</f>
        <v>0</v>
      </c>
    </row>
    <row r="45" spans="1:21" x14ac:dyDescent="0.25">
      <c r="D45" s="230" t="s">
        <v>90</v>
      </c>
      <c r="E45" s="230"/>
      <c r="F45" s="230"/>
      <c r="G45" s="230"/>
      <c r="O45" s="230" t="s">
        <v>91</v>
      </c>
      <c r="P45" s="230"/>
      <c r="Q45" s="230"/>
      <c r="R45" s="230"/>
    </row>
    <row r="46" spans="1:21" x14ac:dyDescent="0.25">
      <c r="D46" s="212"/>
      <c r="E46" s="212"/>
      <c r="F46" s="212"/>
      <c r="G46" s="212"/>
      <c r="O46" s="212"/>
      <c r="P46" s="212"/>
      <c r="Q46" s="212"/>
      <c r="R46" s="212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553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>
        <v>1</v>
      </c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554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26" t="s">
        <v>18</v>
      </c>
      <c r="G63" s="227"/>
      <c r="H63" s="228"/>
      <c r="I63" s="42">
        <f>G62-J61</f>
        <v>8.5999999999999943</v>
      </c>
      <c r="L63" s="8"/>
      <c r="M63" s="8"/>
      <c r="N63" s="8"/>
      <c r="O63" s="8"/>
      <c r="P63" s="8"/>
      <c r="Q63" s="226" t="s">
        <v>18</v>
      </c>
      <c r="R63" s="227"/>
      <c r="S63" s="228"/>
      <c r="T63" s="42">
        <f>R62-T61</f>
        <v>0</v>
      </c>
    </row>
    <row r="69" spans="1:21" x14ac:dyDescent="0.25">
      <c r="D69" s="230" t="s">
        <v>92</v>
      </c>
      <c r="E69" s="230"/>
      <c r="F69" s="230"/>
      <c r="G69" s="230"/>
      <c r="O69" s="230" t="s">
        <v>93</v>
      </c>
      <c r="P69" s="230"/>
      <c r="Q69" s="230"/>
      <c r="R69" s="230"/>
    </row>
    <row r="70" spans="1:21" x14ac:dyDescent="0.25">
      <c r="D70" s="212"/>
      <c r="E70" s="212"/>
      <c r="F70" s="212"/>
      <c r="G70" s="212"/>
      <c r="O70" s="212"/>
      <c r="P70" s="212"/>
      <c r="Q70" s="212"/>
      <c r="R70" s="212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26" t="s">
        <v>18</v>
      </c>
      <c r="G87" s="227"/>
      <c r="H87" s="228"/>
      <c r="I87" s="42">
        <f>G86-I85</f>
        <v>0</v>
      </c>
      <c r="L87" s="8"/>
      <c r="M87" s="8"/>
      <c r="N87" s="8"/>
      <c r="O87" s="8"/>
      <c r="P87" s="8"/>
      <c r="Q87" s="226" t="s">
        <v>18</v>
      </c>
      <c r="R87" s="227"/>
      <c r="S87" s="228"/>
      <c r="T87" s="42">
        <f>R86-T85</f>
        <v>0</v>
      </c>
    </row>
    <row r="92" spans="1:21" x14ac:dyDescent="0.25">
      <c r="D92" s="230" t="s">
        <v>94</v>
      </c>
      <c r="E92" s="230"/>
      <c r="F92" s="230"/>
      <c r="G92" s="230"/>
      <c r="O92" s="230" t="s">
        <v>99</v>
      </c>
      <c r="P92" s="230"/>
      <c r="Q92" s="230"/>
      <c r="R92" s="230"/>
    </row>
    <row r="93" spans="1:21" x14ac:dyDescent="0.25">
      <c r="D93" s="212"/>
      <c r="E93" s="212"/>
      <c r="F93" s="212"/>
      <c r="G93" s="212"/>
      <c r="O93" s="212"/>
      <c r="P93" s="212"/>
      <c r="Q93" s="212"/>
      <c r="R93" s="212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26" t="s">
        <v>18</v>
      </c>
      <c r="G110" s="227"/>
      <c r="H110" s="228"/>
      <c r="I110" s="42">
        <f>G109-I108</f>
        <v>0</v>
      </c>
      <c r="L110" s="8"/>
      <c r="M110" s="8"/>
      <c r="N110" s="8"/>
      <c r="O110" s="8"/>
      <c r="P110" s="8"/>
      <c r="Q110" s="226" t="s">
        <v>18</v>
      </c>
      <c r="R110" s="227"/>
      <c r="S110" s="228"/>
      <c r="T110" s="42">
        <f>R109-T108</f>
        <v>0</v>
      </c>
    </row>
    <row r="115" spans="1:21" x14ac:dyDescent="0.25">
      <c r="D115" s="230" t="s">
        <v>96</v>
      </c>
      <c r="E115" s="230"/>
      <c r="F115" s="230"/>
      <c r="G115" s="230"/>
      <c r="O115" s="230" t="s">
        <v>0</v>
      </c>
      <c r="P115" s="230"/>
      <c r="Q115" s="230"/>
      <c r="R115" s="230"/>
    </row>
    <row r="116" spans="1:21" x14ac:dyDescent="0.25">
      <c r="D116" s="212"/>
      <c r="E116" s="212"/>
      <c r="F116" s="212"/>
      <c r="G116" s="212"/>
      <c r="O116" s="212"/>
      <c r="P116" s="212"/>
      <c r="Q116" s="212"/>
      <c r="R116" s="212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26" t="s">
        <v>18</v>
      </c>
      <c r="G133" s="227"/>
      <c r="H133" s="228"/>
      <c r="I133" s="42">
        <f>G132-I131</f>
        <v>0</v>
      </c>
      <c r="L133" s="8"/>
      <c r="M133" s="8"/>
      <c r="N133" s="8"/>
      <c r="O133" s="8"/>
      <c r="P133" s="8"/>
      <c r="Q133" s="226" t="s">
        <v>18</v>
      </c>
      <c r="R133" s="227"/>
      <c r="S133" s="228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75" zoomScale="96" zoomScaleNormal="96" workbookViewId="0">
      <selection activeCell="N67" sqref="N67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24" t="s">
        <v>24</v>
      </c>
      <c r="C1" s="224"/>
      <c r="D1" s="224"/>
      <c r="E1" s="224"/>
      <c r="F1" s="224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24" t="s">
        <v>87</v>
      </c>
      <c r="R2" s="224"/>
      <c r="S2" s="224"/>
      <c r="T2" s="224"/>
      <c r="U2" s="224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26" t="s">
        <v>18</v>
      </c>
      <c r="H25" s="227"/>
      <c r="I25" s="227"/>
      <c r="J25" s="228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26" t="s">
        <v>18</v>
      </c>
      <c r="W26" s="227"/>
      <c r="X26" s="227"/>
      <c r="Y26" s="228"/>
      <c r="Z26" s="55"/>
      <c r="AA26" s="42">
        <f>W25-Z24</f>
        <v>23.314499999999953</v>
      </c>
      <c r="AB26" s="61"/>
      <c r="AC26" s="17"/>
    </row>
    <row r="30" spans="1:42" ht="25.9" x14ac:dyDescent="0.5">
      <c r="B30" s="224" t="s">
        <v>88</v>
      </c>
      <c r="C30" s="224"/>
      <c r="D30" s="224"/>
      <c r="E30" s="224"/>
      <c r="F30" s="224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24" t="s">
        <v>89</v>
      </c>
      <c r="R31" s="224"/>
      <c r="S31" s="224"/>
      <c r="T31" s="224"/>
      <c r="U31" s="224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9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9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9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9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533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533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9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533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9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533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70"/>
      <c r="AO48" s="17"/>
      <c r="AP48" s="169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533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70"/>
      <c r="AO49" s="17"/>
      <c r="AP49" s="169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9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26" t="s">
        <v>18</v>
      </c>
      <c r="H54" s="227"/>
      <c r="I54" s="227"/>
      <c r="J54" s="228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26" t="s">
        <v>18</v>
      </c>
      <c r="W55" s="227"/>
      <c r="X55" s="227"/>
      <c r="Y55" s="228"/>
      <c r="Z55" s="55"/>
      <c r="AA55" s="42">
        <f>W54-Z53</f>
        <v>38.263499999999112</v>
      </c>
      <c r="AB55" s="61"/>
      <c r="AC55" s="17"/>
    </row>
    <row r="60" spans="1:42" ht="26.25" x14ac:dyDescent="0.4">
      <c r="B60" s="224" t="s">
        <v>97</v>
      </c>
      <c r="C60" s="224"/>
      <c r="D60" s="224"/>
      <c r="E60" s="224"/>
      <c r="F60" s="224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24" t="s">
        <v>91</v>
      </c>
      <c r="R61" s="224"/>
      <c r="S61" s="224"/>
      <c r="T61" s="224"/>
      <c r="U61" s="224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531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205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531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205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/>
      <c r="Q63" s="38"/>
      <c r="R63" s="38"/>
      <c r="S63" s="38"/>
      <c r="T63" s="38"/>
      <c r="U63" s="38"/>
      <c r="V63" s="45"/>
      <c r="W63" s="45">
        <f>V63*0.99</f>
        <v>0</v>
      </c>
      <c r="X63" s="45">
        <f>W63*0.99</f>
        <v>0</v>
      </c>
      <c r="Y63" s="45"/>
      <c r="Z63" s="45">
        <f>W63*0.98</f>
        <v>0</v>
      </c>
      <c r="AA63" s="46"/>
      <c r="AB63" s="59">
        <f>X63-Y63</f>
        <v>0</v>
      </c>
      <c r="AC63" s="10">
        <f>AB63*0.99</f>
        <v>0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580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205">
        <v>550</v>
      </c>
      <c r="M64" s="59">
        <f t="shared" si="61"/>
        <v>135.22399999999999</v>
      </c>
      <c r="N64" s="10">
        <f t="shared" si="62"/>
        <v>133.87175999999999</v>
      </c>
      <c r="P64" s="44"/>
      <c r="Q64" s="38"/>
      <c r="R64" s="38"/>
      <c r="S64" s="38"/>
      <c r="T64" s="38"/>
      <c r="U64" s="38"/>
      <c r="V64" s="45"/>
      <c r="W64" s="45">
        <f t="shared" ref="W64:X64" si="64">V64*0.99</f>
        <v>0</v>
      </c>
      <c r="X64" s="45">
        <f t="shared" si="64"/>
        <v>0</v>
      </c>
      <c r="Y64" s="45"/>
      <c r="Z64" s="45">
        <f t="shared" ref="Z64:Z81" si="65">W64*0.98</f>
        <v>0</v>
      </c>
      <c r="AA64" s="46"/>
      <c r="AB64" s="59">
        <f t="shared" ref="AB64:AB81" si="66">X64-Y64</f>
        <v>0</v>
      </c>
      <c r="AC64" s="10">
        <f t="shared" ref="AC64:AC76" si="67">AB64*0.99</f>
        <v>0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206">
        <v>551</v>
      </c>
      <c r="M65" s="59">
        <f t="shared" si="61"/>
        <v>135.22399999999999</v>
      </c>
      <c r="N65" s="10">
        <f t="shared" si="62"/>
        <v>133.87175999999999</v>
      </c>
      <c r="P65" s="44"/>
      <c r="Q65" s="38"/>
      <c r="R65" s="38"/>
      <c r="S65" s="38"/>
      <c r="T65" s="38"/>
      <c r="U65" s="38"/>
      <c r="V65" s="45"/>
      <c r="W65" s="45">
        <f t="shared" ref="W65:X65" si="69">V65*0.99</f>
        <v>0</v>
      </c>
      <c r="X65" s="45">
        <f t="shared" si="69"/>
        <v>0</v>
      </c>
      <c r="Y65" s="45"/>
      <c r="Z65" s="45">
        <f t="shared" si="65"/>
        <v>0</v>
      </c>
      <c r="AA65" s="46"/>
      <c r="AB65" s="59">
        <f t="shared" si="66"/>
        <v>0</v>
      </c>
      <c r="AC65" s="10">
        <f t="shared" si="67"/>
        <v>0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588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206">
        <v>551</v>
      </c>
      <c r="M66" s="59">
        <f t="shared" si="61"/>
        <v>468.45800000000008</v>
      </c>
      <c r="N66" s="10">
        <f t="shared" si="62"/>
        <v>463.7734200000001</v>
      </c>
      <c r="P66" s="44"/>
      <c r="Q66" s="38"/>
      <c r="R66" s="38"/>
      <c r="S66" s="38"/>
      <c r="T66" s="38"/>
      <c r="U66" s="38"/>
      <c r="V66" s="45"/>
      <c r="W66" s="45">
        <f t="shared" ref="W66:X66" si="71">V66*0.99</f>
        <v>0</v>
      </c>
      <c r="X66" s="45">
        <f t="shared" si="71"/>
        <v>0</v>
      </c>
      <c r="Y66" s="45"/>
      <c r="Z66" s="45">
        <f t="shared" si="65"/>
        <v>0</v>
      </c>
      <c r="AA66" s="46"/>
      <c r="AB66" s="59">
        <f t="shared" si="66"/>
        <v>0</v>
      </c>
      <c r="AC66" s="10">
        <f t="shared" si="67"/>
        <v>0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588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/>
      <c r="K67" s="45">
        <f t="shared" si="60"/>
        <v>562.71600000000001</v>
      </c>
      <c r="L67" s="206">
        <v>551</v>
      </c>
      <c r="M67" s="59">
        <f t="shared" si="61"/>
        <v>568.45800000000008</v>
      </c>
      <c r="N67" s="10">
        <f t="shared" si="62"/>
        <v>562.7734200000001</v>
      </c>
      <c r="P67" s="44"/>
      <c r="Q67" s="38"/>
      <c r="R67" s="38"/>
      <c r="S67" s="38"/>
      <c r="T67" s="38"/>
      <c r="U67" s="38"/>
      <c r="V67" s="45"/>
      <c r="W67" s="45">
        <f t="shared" ref="W67:X67" si="73">V67*0.99</f>
        <v>0</v>
      </c>
      <c r="X67" s="45">
        <f t="shared" si="73"/>
        <v>0</v>
      </c>
      <c r="Y67" s="45"/>
      <c r="Z67" s="45">
        <f t="shared" si="65"/>
        <v>0</v>
      </c>
      <c r="AA67" s="46"/>
      <c r="AB67" s="59">
        <f t="shared" si="66"/>
        <v>0</v>
      </c>
      <c r="AC67" s="10">
        <f t="shared" si="67"/>
        <v>0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205">
        <v>550</v>
      </c>
      <c r="M68" s="59">
        <f t="shared" si="61"/>
        <v>135.22399999999999</v>
      </c>
      <c r="N68" s="10">
        <f t="shared" si="62"/>
        <v>133.87175999999999</v>
      </c>
      <c r="P68" s="44"/>
      <c r="Q68" s="38"/>
      <c r="R68" s="38"/>
      <c r="S68" s="38"/>
      <c r="T68" s="38"/>
      <c r="U68" s="38"/>
      <c r="V68" s="45"/>
      <c r="W68" s="45">
        <f t="shared" ref="W68:X68" si="75">V68*0.99</f>
        <v>0</v>
      </c>
      <c r="X68" s="45">
        <f t="shared" si="75"/>
        <v>0</v>
      </c>
      <c r="Y68" s="45"/>
      <c r="Z68" s="45">
        <f t="shared" si="65"/>
        <v>0</v>
      </c>
      <c r="AA68" s="46"/>
      <c r="AB68" s="59">
        <f t="shared" si="66"/>
        <v>0</v>
      </c>
      <c r="AC68" s="10">
        <f t="shared" si="67"/>
        <v>0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594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205">
        <v>550</v>
      </c>
      <c r="M69" s="59">
        <f t="shared" si="61"/>
        <v>110.7513</v>
      </c>
      <c r="N69" s="10">
        <f t="shared" si="62"/>
        <v>109.643787</v>
      </c>
      <c r="P69" s="44"/>
      <c r="Q69" s="38"/>
      <c r="R69" s="38"/>
      <c r="S69" s="38"/>
      <c r="T69" s="38"/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595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205">
        <v>550</v>
      </c>
      <c r="M70" s="59">
        <f t="shared" si="61"/>
        <v>110.7513</v>
      </c>
      <c r="N70" s="10">
        <f t="shared" si="62"/>
        <v>109.643787</v>
      </c>
      <c r="P70" s="44"/>
      <c r="Q70" s="38"/>
      <c r="R70" s="38"/>
      <c r="S70" s="38"/>
      <c r="T70" s="38"/>
      <c r="U70" s="38"/>
      <c r="V70" s="45"/>
      <c r="W70" s="45">
        <f t="shared" ref="W70:X70" si="79">V70*0.99</f>
        <v>0</v>
      </c>
      <c r="X70" s="45">
        <f t="shared" si="79"/>
        <v>0</v>
      </c>
      <c r="Y70" s="45"/>
      <c r="Z70" s="45">
        <f t="shared" si="65"/>
        <v>0</v>
      </c>
      <c r="AA70" s="46"/>
      <c r="AB70" s="59">
        <f t="shared" si="66"/>
        <v>0</v>
      </c>
      <c r="AC70" s="10">
        <f t="shared" si="67"/>
        <v>0</v>
      </c>
    </row>
    <row r="71" spans="1:29" x14ac:dyDescent="0.25">
      <c r="A71" s="44">
        <v>45065</v>
      </c>
      <c r="B71" s="38" t="s">
        <v>596</v>
      </c>
      <c r="C71" s="38" t="s">
        <v>213</v>
      </c>
      <c r="D71" s="38" t="s">
        <v>333</v>
      </c>
      <c r="E71" s="38" t="s">
        <v>597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205">
        <v>550</v>
      </c>
      <c r="M71" s="59">
        <f t="shared" si="61"/>
        <v>196.02</v>
      </c>
      <c r="N71" s="10">
        <f t="shared" si="62"/>
        <v>194.0598</v>
      </c>
      <c r="P71" s="44"/>
      <c r="Q71" s="38"/>
      <c r="R71" s="38"/>
      <c r="S71" s="38"/>
      <c r="T71" s="38"/>
      <c r="U71" s="38"/>
      <c r="V71" s="45"/>
      <c r="W71" s="45">
        <f t="shared" ref="W71:X71" si="81">V71*0.99</f>
        <v>0</v>
      </c>
      <c r="X71" s="45">
        <f t="shared" si="81"/>
        <v>0</v>
      </c>
      <c r="Y71" s="45"/>
      <c r="Z71" s="45">
        <f t="shared" si="65"/>
        <v>0</v>
      </c>
      <c r="AA71" s="46"/>
      <c r="AB71" s="59">
        <f t="shared" si="66"/>
        <v>0</v>
      </c>
      <c r="AC71" s="10">
        <f t="shared" si="67"/>
        <v>0</v>
      </c>
    </row>
    <row r="72" spans="1:29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46"/>
      <c r="M72" s="59">
        <f t="shared" si="61"/>
        <v>135.22399999999999</v>
      </c>
      <c r="N72" s="10">
        <f t="shared" si="62"/>
        <v>133.87175999999999</v>
      </c>
      <c r="P72" s="44"/>
      <c r="Q72" s="38"/>
      <c r="R72" s="38"/>
      <c r="S72" s="38"/>
      <c r="T72" s="38"/>
      <c r="U72" s="38"/>
      <c r="V72" s="45"/>
      <c r="W72" s="45">
        <f t="shared" ref="W72:X72" si="82">V72*0.99</f>
        <v>0</v>
      </c>
      <c r="X72" s="45">
        <f t="shared" si="82"/>
        <v>0</v>
      </c>
      <c r="Y72" s="45"/>
      <c r="Z72" s="45">
        <f t="shared" si="65"/>
        <v>0</v>
      </c>
      <c r="AA72" s="46"/>
      <c r="AB72" s="59">
        <f t="shared" si="66"/>
        <v>0</v>
      </c>
      <c r="AC72" s="10">
        <f t="shared" si="67"/>
        <v>0</v>
      </c>
    </row>
    <row r="73" spans="1:29" x14ac:dyDescent="0.25">
      <c r="A73" s="44">
        <v>45070</v>
      </c>
      <c r="B73" s="38" t="s">
        <v>143</v>
      </c>
      <c r="C73" s="38" t="s">
        <v>213</v>
      </c>
      <c r="D73" s="38" t="s">
        <v>333</v>
      </c>
      <c r="E73" s="38" t="s">
        <v>531</v>
      </c>
      <c r="F73" s="38"/>
      <c r="G73" s="45">
        <v>150</v>
      </c>
      <c r="H73" s="45">
        <f t="shared" si="80"/>
        <v>148.5</v>
      </c>
      <c r="I73" s="45">
        <f t="shared" si="80"/>
        <v>147.01499999999999</v>
      </c>
      <c r="J73" s="45"/>
      <c r="K73" s="45">
        <f t="shared" si="60"/>
        <v>145.53</v>
      </c>
      <c r="L73" s="46"/>
      <c r="M73" s="59">
        <f t="shared" si="61"/>
        <v>147.01499999999999</v>
      </c>
      <c r="N73" s="10">
        <f t="shared" si="62"/>
        <v>145.54485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/>
      <c r="B74" s="38"/>
      <c r="C74" s="38"/>
      <c r="D74" s="38"/>
      <c r="E74" s="38"/>
      <c r="F74" s="38"/>
      <c r="G74" s="45"/>
      <c r="H74" s="45">
        <f t="shared" si="80"/>
        <v>0</v>
      </c>
      <c r="I74" s="45">
        <f t="shared" si="80"/>
        <v>0</v>
      </c>
      <c r="J74" s="45"/>
      <c r="K74" s="45">
        <f t="shared" si="60"/>
        <v>0</v>
      </c>
      <c r="L74" s="46"/>
      <c r="M74" s="59">
        <f t="shared" si="61"/>
        <v>0</v>
      </c>
      <c r="N74" s="10">
        <f t="shared" ref="N74:N75" si="84">M74*0.99</f>
        <v>0</v>
      </c>
      <c r="P74" s="44"/>
      <c r="Q74" s="38"/>
      <c r="R74" s="38"/>
      <c r="S74" s="38"/>
      <c r="T74" s="38"/>
      <c r="U74" s="38"/>
      <c r="V74" s="45"/>
      <c r="W74" s="45">
        <f t="shared" ref="W74:X74" si="85">V74*0.99</f>
        <v>0</v>
      </c>
      <c r="X74" s="45">
        <f t="shared" si="85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2966.04</v>
      </c>
      <c r="I82" s="13"/>
      <c r="J82" s="13" t="s">
        <v>82</v>
      </c>
      <c r="K82" s="13">
        <f>SUM(K62:K81)</f>
        <v>2906.7192</v>
      </c>
      <c r="L82" s="13"/>
      <c r="M82" s="13"/>
      <c r="N82" s="13">
        <f>SUM(N62:N81)</f>
        <v>2412.0158040000006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2936.3795999999998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0</v>
      </c>
      <c r="X83" s="13"/>
      <c r="Y83" s="13" t="s">
        <v>82</v>
      </c>
      <c r="Z83" s="13">
        <f>SUM(Z63:Z82)</f>
        <v>0</v>
      </c>
      <c r="AA83" s="13"/>
      <c r="AB83" s="13"/>
      <c r="AC83" s="13">
        <f>SUM(AC63:AC82)</f>
        <v>0</v>
      </c>
    </row>
    <row r="84" spans="1:29" ht="15.75" x14ac:dyDescent="0.25">
      <c r="A84" s="37"/>
      <c r="B84" s="38"/>
      <c r="C84" s="38"/>
      <c r="D84" s="38"/>
      <c r="E84" s="38"/>
      <c r="F84" s="38"/>
      <c r="G84" s="226" t="s">
        <v>18</v>
      </c>
      <c r="H84" s="227"/>
      <c r="I84" s="227"/>
      <c r="J84" s="228"/>
      <c r="K84" s="55"/>
      <c r="L84" s="42">
        <f>H83-K82</f>
        <v>29.660399999999754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0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26" t="s">
        <v>18</v>
      </c>
      <c r="W85" s="227"/>
      <c r="X85" s="227"/>
      <c r="Y85" s="228"/>
      <c r="Z85" s="55"/>
      <c r="AA85" s="42">
        <f>W84-Z83</f>
        <v>0</v>
      </c>
      <c r="AB85" s="61"/>
      <c r="AC85" s="17"/>
    </row>
    <row r="91" spans="1:29" ht="26.25" x14ac:dyDescent="0.4">
      <c r="B91" s="224" t="s">
        <v>92</v>
      </c>
      <c r="C91" s="224"/>
      <c r="D91" s="224"/>
      <c r="E91" s="224"/>
      <c r="F91" s="224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24" t="s">
        <v>93</v>
      </c>
      <c r="R92" s="224"/>
      <c r="S92" s="224"/>
      <c r="T92" s="224"/>
      <c r="U92" s="224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26" t="s">
        <v>18</v>
      </c>
      <c r="H115" s="227"/>
      <c r="I115" s="227"/>
      <c r="J115" s="228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26" t="s">
        <v>18</v>
      </c>
      <c r="W116" s="227"/>
      <c r="X116" s="227"/>
      <c r="Y116" s="228"/>
      <c r="Z116" s="55"/>
      <c r="AA116" s="42">
        <f>W115-Z114</f>
        <v>0</v>
      </c>
      <c r="AB116" s="61"/>
      <c r="AC116" s="17"/>
    </row>
    <row r="123" spans="1:29" ht="26.25" x14ac:dyDescent="0.4">
      <c r="B123" s="224" t="s">
        <v>94</v>
      </c>
      <c r="C123" s="224"/>
      <c r="D123" s="224"/>
      <c r="E123" s="224"/>
      <c r="F123" s="224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24" t="s">
        <v>99</v>
      </c>
      <c r="R124" s="224"/>
      <c r="S124" s="224"/>
      <c r="T124" s="224"/>
      <c r="U124" s="224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26" t="s">
        <v>18</v>
      </c>
      <c r="H147" s="227"/>
      <c r="I147" s="227"/>
      <c r="J147" s="228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26" t="s">
        <v>18</v>
      </c>
      <c r="W148" s="227"/>
      <c r="X148" s="227"/>
      <c r="Y148" s="228"/>
      <c r="Z148" s="55"/>
      <c r="AA148" s="42">
        <f>W147-Z146</f>
        <v>0</v>
      </c>
      <c r="AB148" s="61"/>
      <c r="AC148" s="17"/>
    </row>
    <row r="153" spans="1:29" ht="26.25" x14ac:dyDescent="0.4">
      <c r="B153" s="224" t="s">
        <v>96</v>
      </c>
      <c r="C153" s="224"/>
      <c r="D153" s="224"/>
      <c r="E153" s="224"/>
      <c r="F153" s="224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24" t="s">
        <v>0</v>
      </c>
      <c r="R154" s="224"/>
      <c r="S154" s="224"/>
      <c r="T154" s="224"/>
      <c r="U154" s="224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26" t="s">
        <v>18</v>
      </c>
      <c r="H177" s="227"/>
      <c r="I177" s="227"/>
      <c r="J177" s="228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26" t="s">
        <v>18</v>
      </c>
      <c r="W178" s="227"/>
      <c r="X178" s="227"/>
      <c r="Y178" s="228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194"/>
  <sheetViews>
    <sheetView topLeftCell="A70" zoomScale="87" zoomScaleNormal="87" workbookViewId="0">
      <selection activeCell="J88" sqref="J88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31" t="s">
        <v>24</v>
      </c>
      <c r="D1" s="231"/>
      <c r="E1" s="231"/>
      <c r="M1" s="231" t="s">
        <v>87</v>
      </c>
      <c r="N1" s="231"/>
      <c r="O1" s="231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19" t="s">
        <v>18</v>
      </c>
      <c r="G28" s="220"/>
      <c r="H28" s="221"/>
      <c r="I28" s="42">
        <f>G27-I26</f>
        <v>97.199999999999818</v>
      </c>
      <c r="P28" s="219" t="s">
        <v>18</v>
      </c>
      <c r="Q28" s="220"/>
      <c r="R28" s="221"/>
      <c r="S28" s="42">
        <f>Q27-S26</f>
        <v>299</v>
      </c>
    </row>
    <row r="34" spans="1:28" ht="25.9" x14ac:dyDescent="0.5">
      <c r="C34" s="231" t="s">
        <v>88</v>
      </c>
      <c r="D34" s="231"/>
      <c r="E34" s="231"/>
      <c r="M34" s="231" t="s">
        <v>89</v>
      </c>
      <c r="N34" s="231"/>
      <c r="O34" s="231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541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19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19" ht="15.75" x14ac:dyDescent="0.25">
      <c r="F66" s="219" t="s">
        <v>18</v>
      </c>
      <c r="G66" s="220"/>
      <c r="H66" s="221"/>
      <c r="I66" s="42">
        <f>G65-I64</f>
        <v>341</v>
      </c>
      <c r="P66" s="219" t="s">
        <v>18</v>
      </c>
      <c r="Q66" s="220"/>
      <c r="R66" s="221"/>
      <c r="S66" s="42">
        <f>Q65-S64</f>
        <v>176.10000000000036</v>
      </c>
    </row>
    <row r="70" spans="1:19" ht="26.25" x14ac:dyDescent="0.4">
      <c r="C70" s="231" t="s">
        <v>90</v>
      </c>
      <c r="D70" s="231"/>
      <c r="E70" s="231"/>
      <c r="M70" s="231" t="s">
        <v>91</v>
      </c>
      <c r="N70" s="231"/>
      <c r="O70" s="231"/>
    </row>
    <row r="71" spans="1:19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</row>
    <row r="72" spans="1:19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K72" s="37"/>
      <c r="L72" s="38"/>
      <c r="M72" s="38"/>
      <c r="N72" s="38"/>
      <c r="O72" s="38"/>
      <c r="P72" s="38"/>
      <c r="Q72" s="48"/>
      <c r="R72" s="48"/>
      <c r="S72" s="49"/>
    </row>
    <row r="73" spans="1:19" x14ac:dyDescent="0.25">
      <c r="A73" s="37">
        <v>45051</v>
      </c>
      <c r="B73" s="38" t="s">
        <v>520</v>
      </c>
      <c r="C73" s="38" t="s">
        <v>213</v>
      </c>
      <c r="D73" s="38" t="s">
        <v>332</v>
      </c>
      <c r="E73" s="38" t="s">
        <v>521</v>
      </c>
      <c r="F73" s="38">
        <v>6982</v>
      </c>
      <c r="G73" s="48">
        <v>300</v>
      </c>
      <c r="H73" s="48"/>
      <c r="I73" s="49">
        <v>285</v>
      </c>
      <c r="K73" s="37"/>
      <c r="L73" s="38"/>
      <c r="M73" s="38"/>
      <c r="N73" s="38"/>
      <c r="O73" s="38"/>
      <c r="P73" s="38"/>
      <c r="Q73" s="48"/>
      <c r="R73" s="48"/>
      <c r="S73" s="49"/>
    </row>
    <row r="74" spans="1:19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K74" s="37"/>
      <c r="L74" s="38"/>
      <c r="M74" s="38"/>
      <c r="N74" s="38"/>
      <c r="O74" s="38"/>
      <c r="P74" s="38"/>
      <c r="Q74" s="48"/>
      <c r="R74" s="48"/>
      <c r="S74" s="49"/>
    </row>
    <row r="75" spans="1:19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K75" s="37"/>
      <c r="L75" s="38"/>
      <c r="M75" s="38"/>
      <c r="N75" s="38"/>
      <c r="O75" s="38"/>
      <c r="P75" s="38"/>
      <c r="Q75" s="48"/>
      <c r="R75" s="48"/>
      <c r="S75" s="49"/>
    </row>
    <row r="76" spans="1:19" x14ac:dyDescent="0.25">
      <c r="A76" s="37">
        <v>45056</v>
      </c>
      <c r="B76" s="38" t="s">
        <v>516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K76" s="37"/>
      <c r="L76" s="38"/>
      <c r="M76" s="38"/>
      <c r="N76" s="38"/>
      <c r="O76" s="38"/>
      <c r="P76" s="38"/>
      <c r="Q76" s="48"/>
      <c r="R76" s="48"/>
      <c r="S76" s="49"/>
    </row>
    <row r="77" spans="1:19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K77" s="37"/>
      <c r="L77" s="38"/>
      <c r="M77" s="38"/>
      <c r="N77" s="38"/>
      <c r="O77" s="38"/>
      <c r="P77" s="38"/>
      <c r="Q77" s="48"/>
      <c r="R77" s="48"/>
      <c r="S77" s="49"/>
    </row>
    <row r="78" spans="1:19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K78" s="37"/>
      <c r="L78" s="38"/>
      <c r="M78" s="38"/>
      <c r="N78" s="38"/>
      <c r="O78" s="38"/>
      <c r="P78" s="38"/>
      <c r="Q78" s="48"/>
      <c r="R78" s="48"/>
      <c r="S78" s="49"/>
    </row>
    <row r="79" spans="1:19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592</v>
      </c>
      <c r="G79" s="48">
        <v>340</v>
      </c>
      <c r="H79" s="48"/>
      <c r="I79" s="49">
        <v>325</v>
      </c>
      <c r="K79" s="37"/>
      <c r="L79" s="38"/>
      <c r="M79" s="38"/>
      <c r="N79" s="38"/>
      <c r="O79" s="38"/>
      <c r="P79" s="38"/>
      <c r="Q79" s="48"/>
      <c r="R79" s="48"/>
      <c r="S79" s="49"/>
    </row>
    <row r="80" spans="1:19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K80" s="37"/>
      <c r="L80" s="38"/>
      <c r="M80" s="38"/>
      <c r="N80" s="38"/>
      <c r="O80" s="38"/>
      <c r="P80" s="38"/>
      <c r="Q80" s="48"/>
      <c r="R80" s="48"/>
      <c r="S80" s="49"/>
    </row>
    <row r="81" spans="1:19" x14ac:dyDescent="0.25">
      <c r="A81" s="37">
        <v>45124</v>
      </c>
      <c r="B81" s="38" t="s">
        <v>520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K81" s="37"/>
      <c r="L81" s="38"/>
      <c r="M81" s="38"/>
      <c r="N81" s="38"/>
      <c r="O81" s="38"/>
      <c r="P81" s="38"/>
      <c r="Q81" s="48"/>
      <c r="R81" s="48"/>
      <c r="S81" s="49"/>
    </row>
    <row r="82" spans="1:19" x14ac:dyDescent="0.25">
      <c r="A82" s="37">
        <v>45063</v>
      </c>
      <c r="B82" s="38" t="s">
        <v>589</v>
      </c>
      <c r="C82" s="38" t="s">
        <v>126</v>
      </c>
      <c r="D82" s="38" t="s">
        <v>459</v>
      </c>
      <c r="E82" s="38" t="s">
        <v>263</v>
      </c>
      <c r="F82" s="38" t="s">
        <v>592</v>
      </c>
      <c r="G82" s="48">
        <v>150</v>
      </c>
      <c r="H82" s="48"/>
      <c r="I82" s="49">
        <v>140</v>
      </c>
      <c r="K82" s="37"/>
      <c r="L82" s="38"/>
      <c r="M82" s="38"/>
      <c r="N82" s="38"/>
      <c r="O82" s="38"/>
      <c r="P82" s="38"/>
      <c r="Q82" s="48"/>
      <c r="R82" s="48"/>
      <c r="S82" s="49"/>
    </row>
    <row r="83" spans="1:19" x14ac:dyDescent="0.25">
      <c r="A83" s="37">
        <v>45064</v>
      </c>
      <c r="B83" s="38" t="s">
        <v>520</v>
      </c>
      <c r="C83" s="38" t="s">
        <v>213</v>
      </c>
      <c r="D83" s="38" t="s">
        <v>332</v>
      </c>
      <c r="E83" s="38" t="s">
        <v>521</v>
      </c>
      <c r="F83" s="38">
        <v>7105</v>
      </c>
      <c r="G83" s="48">
        <v>300</v>
      </c>
      <c r="H83" s="48"/>
      <c r="I83" s="49">
        <v>285</v>
      </c>
      <c r="K83" s="37"/>
      <c r="L83" s="38"/>
      <c r="M83" s="38"/>
      <c r="N83" s="38"/>
      <c r="O83" s="38"/>
      <c r="P83" s="38"/>
      <c r="Q83" s="48"/>
      <c r="R83" s="48"/>
      <c r="S83" s="49"/>
    </row>
    <row r="84" spans="1:19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521</v>
      </c>
      <c r="F84" s="38">
        <v>7102</v>
      </c>
      <c r="G84" s="48">
        <v>300</v>
      </c>
      <c r="H84" s="48"/>
      <c r="I84" s="49">
        <v>285</v>
      </c>
      <c r="K84" s="37"/>
      <c r="L84" s="38"/>
      <c r="M84" s="38"/>
      <c r="N84" s="38"/>
      <c r="O84" s="38"/>
      <c r="P84" s="38"/>
      <c r="Q84" s="48"/>
      <c r="R84" s="48"/>
      <c r="S84" s="49"/>
    </row>
    <row r="85" spans="1:19" x14ac:dyDescent="0.25">
      <c r="A85" s="37">
        <v>45065</v>
      </c>
      <c r="B85" s="38" t="s">
        <v>564</v>
      </c>
      <c r="C85" s="38" t="s">
        <v>563</v>
      </c>
      <c r="D85" s="38" t="s">
        <v>332</v>
      </c>
      <c r="E85" s="38" t="s">
        <v>521</v>
      </c>
      <c r="F85" s="38">
        <v>7112</v>
      </c>
      <c r="G85" s="48">
        <v>300</v>
      </c>
      <c r="H85" s="48"/>
      <c r="I85" s="49">
        <v>285</v>
      </c>
      <c r="K85" s="37"/>
      <c r="L85" s="38"/>
      <c r="M85" s="38"/>
      <c r="N85" s="38"/>
      <c r="O85" s="38"/>
      <c r="P85" s="38"/>
      <c r="Q85" s="48"/>
      <c r="R85" s="48"/>
      <c r="S85" s="49"/>
    </row>
    <row r="86" spans="1:19" x14ac:dyDescent="0.25">
      <c r="A86" s="37">
        <v>45069</v>
      </c>
      <c r="B86" s="38" t="s">
        <v>564</v>
      </c>
      <c r="C86" s="38" t="s">
        <v>563</v>
      </c>
      <c r="D86" s="38" t="s">
        <v>332</v>
      </c>
      <c r="E86" s="38" t="s">
        <v>148</v>
      </c>
      <c r="F86" s="38"/>
      <c r="G86" s="48">
        <v>330</v>
      </c>
      <c r="H86" s="48"/>
      <c r="I86" s="49">
        <v>315</v>
      </c>
      <c r="K86" s="37"/>
      <c r="L86" s="38"/>
      <c r="M86" s="38"/>
      <c r="N86" s="38"/>
      <c r="O86" s="38"/>
      <c r="P86" s="38"/>
      <c r="Q86" s="48"/>
      <c r="R86" s="48"/>
      <c r="S86" s="49"/>
    </row>
    <row r="87" spans="1:19" x14ac:dyDescent="0.25">
      <c r="A87" s="37">
        <v>45070</v>
      </c>
      <c r="B87" s="38" t="s">
        <v>564</v>
      </c>
      <c r="C87" s="38" t="s">
        <v>563</v>
      </c>
      <c r="D87" s="38" t="s">
        <v>332</v>
      </c>
      <c r="E87" s="38" t="s">
        <v>521</v>
      </c>
      <c r="F87" s="38"/>
      <c r="G87" s="48">
        <v>300</v>
      </c>
      <c r="H87" s="48"/>
      <c r="I87" s="49">
        <v>285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19" x14ac:dyDescent="0.25">
      <c r="A88" s="37"/>
      <c r="B88" s="38"/>
      <c r="C88" s="38"/>
      <c r="D88" s="38"/>
      <c r="E88" s="38"/>
      <c r="F88" s="38"/>
      <c r="G88" s="48"/>
      <c r="H88" s="48"/>
      <c r="I88" s="49"/>
      <c r="K88" s="37"/>
      <c r="L88" s="38"/>
      <c r="M88" s="38"/>
      <c r="N88" s="38"/>
      <c r="O88" s="38"/>
      <c r="P88" s="38"/>
      <c r="Q88" s="48"/>
      <c r="R88" s="48"/>
      <c r="S88" s="49"/>
    </row>
    <row r="89" spans="1:19" x14ac:dyDescent="0.25">
      <c r="A89" s="37"/>
      <c r="B89" s="38"/>
      <c r="C89" s="38"/>
      <c r="D89" s="38"/>
      <c r="E89" s="38"/>
      <c r="F89" s="38"/>
      <c r="G89" s="48"/>
      <c r="H89" s="48"/>
      <c r="I89" s="49"/>
      <c r="K89" s="37"/>
      <c r="L89" s="38"/>
      <c r="M89" s="38"/>
      <c r="N89" s="38"/>
      <c r="O89" s="38"/>
      <c r="P89" s="38"/>
      <c r="Q89" s="48"/>
      <c r="R89" s="48"/>
      <c r="S89" s="49"/>
    </row>
    <row r="90" spans="1:19" x14ac:dyDescent="0.25">
      <c r="A90" s="7"/>
      <c r="B90" s="8"/>
      <c r="C90" s="8"/>
      <c r="D90" s="8"/>
      <c r="E90" s="8"/>
      <c r="F90" s="8"/>
      <c r="G90" s="49"/>
      <c r="H90" s="49"/>
      <c r="I90" s="49"/>
      <c r="K90" s="7"/>
      <c r="L90" s="8"/>
      <c r="M90" s="8"/>
      <c r="N90" s="8"/>
      <c r="O90" s="8"/>
      <c r="P90" s="8"/>
      <c r="Q90" s="49"/>
      <c r="R90" s="49"/>
      <c r="S90" s="49"/>
    </row>
    <row r="91" spans="1:19" x14ac:dyDescent="0.25">
      <c r="A91" s="7"/>
      <c r="B91" s="8"/>
      <c r="C91" s="8"/>
      <c r="D91" s="8"/>
      <c r="E91" s="8"/>
      <c r="F91" s="8"/>
      <c r="G91" s="49"/>
      <c r="H91" s="49"/>
      <c r="I91" s="49"/>
      <c r="K91" s="7"/>
      <c r="L91" s="8"/>
      <c r="M91" s="8"/>
      <c r="N91" s="8"/>
      <c r="O91" s="8"/>
      <c r="P91" s="8"/>
      <c r="Q91" s="49"/>
      <c r="R91" s="49"/>
      <c r="S91" s="49"/>
    </row>
    <row r="92" spans="1:19" x14ac:dyDescent="0.25">
      <c r="A92" s="7"/>
      <c r="B92" s="8"/>
      <c r="C92" s="8"/>
      <c r="D92" s="8"/>
      <c r="E92" s="8"/>
      <c r="F92" s="8"/>
      <c r="G92" s="49"/>
      <c r="H92" s="49"/>
      <c r="I92" s="49"/>
      <c r="K92" s="7"/>
      <c r="L92" s="8"/>
      <c r="M92" s="8"/>
      <c r="N92" s="8"/>
      <c r="O92" s="8"/>
      <c r="P92" s="8"/>
      <c r="Q92" s="49"/>
      <c r="R92" s="49"/>
      <c r="S92" s="49"/>
    </row>
    <row r="93" spans="1:19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19" x14ac:dyDescent="0.25">
      <c r="A94" s="7"/>
      <c r="B94" s="8"/>
      <c r="C94" s="8"/>
      <c r="D94" s="8"/>
      <c r="E94" s="8"/>
      <c r="F94" s="10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19" x14ac:dyDescent="0.25">
      <c r="A95" s="7"/>
      <c r="B95" s="8"/>
      <c r="C95" s="8"/>
      <c r="D95" s="8"/>
      <c r="E95" s="8"/>
      <c r="F95" s="13" t="s">
        <v>14</v>
      </c>
      <c r="G95" s="13">
        <f>SUM(G72:G94)</f>
        <v>4850</v>
      </c>
      <c r="H95" s="13">
        <f>SUM(H88:H94)</f>
        <v>0</v>
      </c>
      <c r="I95" s="13">
        <f>SUM(I72:I94)</f>
        <v>4605</v>
      </c>
      <c r="K95" s="7"/>
      <c r="L95" s="8"/>
      <c r="M95" s="8"/>
      <c r="N95" s="8"/>
      <c r="O95" s="8"/>
      <c r="P95" s="13" t="s">
        <v>14</v>
      </c>
      <c r="Q95" s="13">
        <f>SUM(Q72:Q94)</f>
        <v>0</v>
      </c>
      <c r="R95" s="13">
        <f>SUM(R88:R94)</f>
        <v>0</v>
      </c>
      <c r="S95" s="13">
        <f>SUM(S72:S94)</f>
        <v>0</v>
      </c>
    </row>
    <row r="96" spans="1:19" x14ac:dyDescent="0.25">
      <c r="A96" s="7"/>
      <c r="B96" s="8"/>
      <c r="C96" s="8"/>
      <c r="D96" s="8"/>
      <c r="E96" s="8"/>
      <c r="F96" s="13" t="s">
        <v>17</v>
      </c>
      <c r="G96" s="13">
        <f>G95*0.99</f>
        <v>4801.5</v>
      </c>
      <c r="H96" s="10"/>
      <c r="I96" s="10"/>
      <c r="K96" s="7"/>
      <c r="L96" s="8"/>
      <c r="M96" s="8"/>
      <c r="N96" s="8"/>
      <c r="O96" s="8"/>
      <c r="P96" s="13" t="s">
        <v>17</v>
      </c>
      <c r="Q96" s="13">
        <f>Q95*0.99</f>
        <v>0</v>
      </c>
      <c r="R96" s="10"/>
      <c r="S96" s="10"/>
    </row>
    <row r="97" spans="1:19" ht="15.75" x14ac:dyDescent="0.25">
      <c r="F97" s="219" t="s">
        <v>18</v>
      </c>
      <c r="G97" s="220"/>
      <c r="H97" s="221"/>
      <c r="I97" s="42">
        <f>G96-I95</f>
        <v>196.5</v>
      </c>
      <c r="P97" s="219" t="s">
        <v>18</v>
      </c>
      <c r="Q97" s="220"/>
      <c r="R97" s="221"/>
      <c r="S97" s="42">
        <f>Q96-S95</f>
        <v>0</v>
      </c>
    </row>
    <row r="102" spans="1:19" ht="26.25" x14ac:dyDescent="0.4">
      <c r="C102" s="231" t="s">
        <v>92</v>
      </c>
      <c r="D102" s="231"/>
      <c r="E102" s="231"/>
      <c r="M102" s="231" t="s">
        <v>93</v>
      </c>
      <c r="N102" s="231"/>
      <c r="O102" s="231"/>
    </row>
    <row r="103" spans="1:19" x14ac:dyDescent="0.25">
      <c r="A103" s="5" t="s">
        <v>1</v>
      </c>
      <c r="B103" s="5" t="s">
        <v>42</v>
      </c>
      <c r="C103" s="5" t="s">
        <v>3</v>
      </c>
      <c r="D103" s="5" t="s">
        <v>4</v>
      </c>
      <c r="E103" s="5" t="s">
        <v>5</v>
      </c>
      <c r="F103" s="5" t="s">
        <v>6</v>
      </c>
      <c r="G103" s="5" t="s">
        <v>7</v>
      </c>
      <c r="H103" s="5" t="s">
        <v>43</v>
      </c>
      <c r="I103" s="5" t="s">
        <v>33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37"/>
      <c r="B104" s="38"/>
      <c r="C104" s="38"/>
      <c r="D104" s="38"/>
      <c r="E104" s="38"/>
      <c r="F104" s="38"/>
      <c r="G104" s="48"/>
      <c r="H104" s="48"/>
      <c r="I104" s="49"/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7"/>
      <c r="B122" s="8"/>
      <c r="C122" s="8"/>
      <c r="D122" s="8"/>
      <c r="E122" s="8"/>
      <c r="F122" s="8"/>
      <c r="G122" s="49"/>
      <c r="H122" s="49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10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3" t="s">
        <v>14</v>
      </c>
      <c r="G127" s="13">
        <f>SUM(G104:G126)</f>
        <v>0</v>
      </c>
      <c r="H127" s="13">
        <f>SUM(H120:H126)</f>
        <v>0</v>
      </c>
      <c r="I127" s="13">
        <f>SUM(I104:I126)</f>
        <v>0</v>
      </c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17</v>
      </c>
      <c r="G128" s="13">
        <f>G127*0.99</f>
        <v>0</v>
      </c>
      <c r="H128" s="10"/>
      <c r="I128" s="10"/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F129" s="219" t="s">
        <v>18</v>
      </c>
      <c r="G129" s="220"/>
      <c r="H129" s="221"/>
      <c r="I129" s="42">
        <f>G128-I127</f>
        <v>0</v>
      </c>
      <c r="P129" s="219" t="s">
        <v>18</v>
      </c>
      <c r="Q129" s="220"/>
      <c r="R129" s="221"/>
      <c r="S129" s="42">
        <f>Q128-S127</f>
        <v>0</v>
      </c>
    </row>
    <row r="134" spans="1:19" ht="26.25" x14ac:dyDescent="0.4">
      <c r="C134" s="231" t="s">
        <v>94</v>
      </c>
      <c r="D134" s="231"/>
      <c r="E134" s="231"/>
      <c r="M134" s="231" t="s">
        <v>99</v>
      </c>
      <c r="N134" s="231"/>
      <c r="O134" s="231"/>
    </row>
    <row r="135" spans="1:19" x14ac:dyDescent="0.25">
      <c r="A135" s="5" t="s">
        <v>1</v>
      </c>
      <c r="B135" s="5" t="s">
        <v>42</v>
      </c>
      <c r="C135" s="5" t="s">
        <v>3</v>
      </c>
      <c r="D135" s="5" t="s">
        <v>4</v>
      </c>
      <c r="E135" s="5" t="s">
        <v>5</v>
      </c>
      <c r="F135" s="5" t="s">
        <v>6</v>
      </c>
      <c r="G135" s="5" t="s">
        <v>7</v>
      </c>
      <c r="H135" s="5" t="s">
        <v>43</v>
      </c>
      <c r="I135" s="5" t="s">
        <v>33</v>
      </c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37"/>
      <c r="B136" s="38"/>
      <c r="C136" s="38"/>
      <c r="D136" s="38"/>
      <c r="E136" s="38"/>
      <c r="F136" s="38"/>
      <c r="G136" s="48"/>
      <c r="H136" s="48"/>
      <c r="I136" s="49"/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7"/>
      <c r="B154" s="8"/>
      <c r="C154" s="8"/>
      <c r="D154" s="8"/>
      <c r="E154" s="8"/>
      <c r="F154" s="8"/>
      <c r="G154" s="49"/>
      <c r="H154" s="49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10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3" t="s">
        <v>14</v>
      </c>
      <c r="G159" s="13">
        <f>SUM(G136:G158)</f>
        <v>0</v>
      </c>
      <c r="H159" s="13">
        <f>SUM(H152:H158)</f>
        <v>0</v>
      </c>
      <c r="I159" s="13">
        <f>SUM(I136:I158)</f>
        <v>0</v>
      </c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17</v>
      </c>
      <c r="G160" s="13">
        <f>G159*0.99</f>
        <v>0</v>
      </c>
      <c r="H160" s="10"/>
      <c r="I160" s="10"/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F161" s="219" t="s">
        <v>18</v>
      </c>
      <c r="G161" s="220"/>
      <c r="H161" s="221"/>
      <c r="I161" s="42">
        <f>G160-I159</f>
        <v>0</v>
      </c>
      <c r="P161" s="219" t="s">
        <v>18</v>
      </c>
      <c r="Q161" s="220"/>
      <c r="R161" s="221"/>
      <c r="S161" s="42">
        <f>Q160-S159</f>
        <v>0</v>
      </c>
    </row>
    <row r="167" spans="1:19" ht="26.25" x14ac:dyDescent="0.4">
      <c r="C167" s="231" t="s">
        <v>96</v>
      </c>
      <c r="D167" s="231"/>
      <c r="E167" s="231"/>
      <c r="M167" s="231" t="s">
        <v>0</v>
      </c>
      <c r="N167" s="231"/>
      <c r="O167" s="231"/>
    </row>
    <row r="168" spans="1:19" x14ac:dyDescent="0.25">
      <c r="A168" s="5" t="s">
        <v>1</v>
      </c>
      <c r="B168" s="5" t="s">
        <v>42</v>
      </c>
      <c r="C168" s="5" t="s">
        <v>3</v>
      </c>
      <c r="D168" s="5" t="s">
        <v>4</v>
      </c>
      <c r="E168" s="5" t="s">
        <v>5</v>
      </c>
      <c r="F168" s="5" t="s">
        <v>6</v>
      </c>
      <c r="G168" s="5" t="s">
        <v>7</v>
      </c>
      <c r="H168" s="5" t="s">
        <v>43</v>
      </c>
      <c r="I168" s="5" t="s">
        <v>33</v>
      </c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37"/>
      <c r="B169" s="38"/>
      <c r="C169" s="38"/>
      <c r="D169" s="38"/>
      <c r="E169" s="38"/>
      <c r="F169" s="38"/>
      <c r="G169" s="48"/>
      <c r="H169" s="48"/>
      <c r="I169" s="49"/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7"/>
      <c r="B187" s="8"/>
      <c r="C187" s="8"/>
      <c r="D187" s="8"/>
      <c r="E187" s="8"/>
      <c r="F187" s="8"/>
      <c r="G187" s="49"/>
      <c r="H187" s="49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10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3" t="s">
        <v>14</v>
      </c>
      <c r="G192" s="13">
        <f>SUM(G169:G191)</f>
        <v>0</v>
      </c>
      <c r="H192" s="13">
        <f>SUM(H185:H191)</f>
        <v>0</v>
      </c>
      <c r="I192" s="13">
        <f>SUM(I169:I191)</f>
        <v>0</v>
      </c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17</v>
      </c>
      <c r="G193" s="13">
        <f>G192*0.99</f>
        <v>0</v>
      </c>
      <c r="H193" s="10"/>
      <c r="I193" s="10"/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F194" s="219" t="s">
        <v>18</v>
      </c>
      <c r="G194" s="220"/>
      <c r="H194" s="221"/>
      <c r="I194" s="42">
        <f>G193-I192</f>
        <v>0</v>
      </c>
      <c r="P194" s="219" t="s">
        <v>18</v>
      </c>
      <c r="Q194" s="220"/>
      <c r="R194" s="221"/>
      <c r="S194" s="42">
        <f>Q193-S192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7:H97"/>
    <mergeCell ref="P97:R97"/>
    <mergeCell ref="C102:E102"/>
    <mergeCell ref="M102:O102"/>
    <mergeCell ref="F129:H129"/>
    <mergeCell ref="P129:R129"/>
    <mergeCell ref="C134:E134"/>
    <mergeCell ref="M134:O134"/>
    <mergeCell ref="F161:H161"/>
    <mergeCell ref="P161:R161"/>
    <mergeCell ref="C167:E167"/>
    <mergeCell ref="M167:O167"/>
    <mergeCell ref="F194:H194"/>
    <mergeCell ref="P194:R19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52" zoomScale="112" zoomScaleNormal="112" workbookViewId="0">
      <selection activeCell="F68" sqref="F68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32" t="s">
        <v>24</v>
      </c>
      <c r="D1" s="232"/>
      <c r="E1" s="232"/>
      <c r="F1" s="232"/>
      <c r="N1" s="232" t="s">
        <v>87</v>
      </c>
      <c r="O1" s="232"/>
      <c r="P1" s="232"/>
      <c r="Q1" s="23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ht="14.45" x14ac:dyDescent="0.3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6" x14ac:dyDescent="0.3">
      <c r="F26" s="219" t="s">
        <v>18</v>
      </c>
      <c r="G26" s="220"/>
      <c r="H26" s="221"/>
      <c r="I26" s="51"/>
      <c r="J26" s="42">
        <f>G25-J24</f>
        <v>37.899999999999977</v>
      </c>
      <c r="Q26" s="219" t="s">
        <v>18</v>
      </c>
      <c r="R26" s="220"/>
      <c r="S26" s="221"/>
      <c r="T26" s="51"/>
      <c r="U26" s="42">
        <f>R25-U24</f>
        <v>77.200000000000045</v>
      </c>
    </row>
    <row r="30" spans="1:21" ht="23.45" x14ac:dyDescent="0.45">
      <c r="C30" s="232" t="s">
        <v>101</v>
      </c>
      <c r="D30" s="232"/>
      <c r="E30" s="232"/>
      <c r="F30" s="232"/>
      <c r="N30" s="232" t="s">
        <v>89</v>
      </c>
      <c r="O30" s="232"/>
      <c r="P30" s="232"/>
      <c r="Q30" s="232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ht="14.45" x14ac:dyDescent="0.3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ht="14.45" x14ac:dyDescent="0.3">
      <c r="A33" s="7"/>
      <c r="B33" s="8"/>
      <c r="C33" s="8"/>
      <c r="D33" s="8"/>
      <c r="E33" s="8"/>
      <c r="F33" s="8"/>
      <c r="G33" s="49">
        <v>80</v>
      </c>
      <c r="H33" s="8">
        <v>504</v>
      </c>
      <c r="I33" s="49" t="s">
        <v>440</v>
      </c>
      <c r="J33" s="49">
        <v>75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ht="14.45" x14ac:dyDescent="0.3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526</v>
      </c>
      <c r="P34" s="8" t="s">
        <v>131</v>
      </c>
      <c r="Q34" s="8" t="s">
        <v>527</v>
      </c>
      <c r="R34" s="49">
        <v>80</v>
      </c>
      <c r="S34" s="49"/>
      <c r="T34" s="49" t="s">
        <v>530</v>
      </c>
      <c r="U34" s="49">
        <v>75</v>
      </c>
    </row>
    <row r="35" spans="1:21" ht="14.45" x14ac:dyDescent="0.3">
      <c r="A35" s="7"/>
      <c r="B35" s="8"/>
      <c r="C35" s="8"/>
      <c r="D35" s="8"/>
      <c r="E35" s="8"/>
      <c r="F35" s="8"/>
      <c r="G35" s="49">
        <v>80</v>
      </c>
      <c r="H35" s="8">
        <v>504</v>
      </c>
      <c r="I35" s="49" t="s">
        <v>440</v>
      </c>
      <c r="J35" s="49">
        <v>75</v>
      </c>
      <c r="L35" s="7"/>
      <c r="M35" s="8" t="s">
        <v>116</v>
      </c>
      <c r="N35" s="8"/>
      <c r="O35" s="8" t="s">
        <v>526</v>
      </c>
      <c r="P35" s="8" t="s">
        <v>131</v>
      </c>
      <c r="Q35" s="8" t="s">
        <v>528</v>
      </c>
      <c r="R35" s="49">
        <v>160</v>
      </c>
      <c r="S35" s="49"/>
      <c r="T35" s="49" t="s">
        <v>530</v>
      </c>
      <c r="U35" s="49">
        <v>150</v>
      </c>
    </row>
    <row r="36" spans="1:21" ht="14.45" x14ac:dyDescent="0.3">
      <c r="A36" s="7"/>
      <c r="B36" s="8"/>
      <c r="C36" s="8"/>
      <c r="D36" s="8"/>
      <c r="E36" s="8"/>
      <c r="F36" s="8"/>
      <c r="G36" s="49">
        <v>80</v>
      </c>
      <c r="H36" s="8">
        <v>504</v>
      </c>
      <c r="I36" s="49" t="s">
        <v>440</v>
      </c>
      <c r="J36" s="49">
        <v>75</v>
      </c>
      <c r="L36" s="7"/>
      <c r="M36" s="8" t="s">
        <v>116</v>
      </c>
      <c r="N36" s="8"/>
      <c r="O36" s="8" t="s">
        <v>526</v>
      </c>
      <c r="P36" s="8" t="s">
        <v>131</v>
      </c>
      <c r="Q36" s="8" t="s">
        <v>527</v>
      </c>
      <c r="R36" s="49">
        <v>80</v>
      </c>
      <c r="S36" s="49"/>
      <c r="T36" s="49" t="s">
        <v>530</v>
      </c>
      <c r="U36" s="49">
        <v>75</v>
      </c>
    </row>
    <row r="37" spans="1:21" ht="14.45" x14ac:dyDescent="0.3">
      <c r="A37" s="7"/>
      <c r="B37" s="8"/>
      <c r="C37" s="8"/>
      <c r="D37" s="8"/>
      <c r="E37" s="8"/>
      <c r="F37" s="8"/>
      <c r="G37" s="49">
        <v>240</v>
      </c>
      <c r="H37" s="8">
        <v>504</v>
      </c>
      <c r="I37" s="49" t="s">
        <v>440</v>
      </c>
      <c r="J37" s="49">
        <v>225</v>
      </c>
      <c r="L37" s="7"/>
      <c r="M37" s="8" t="s">
        <v>116</v>
      </c>
      <c r="N37" s="8"/>
      <c r="O37" s="8" t="s">
        <v>526</v>
      </c>
      <c r="P37" s="8" t="s">
        <v>131</v>
      </c>
      <c r="Q37" s="8" t="s">
        <v>529</v>
      </c>
      <c r="R37" s="49">
        <v>80</v>
      </c>
      <c r="S37" s="49"/>
      <c r="T37" s="49" t="s">
        <v>530</v>
      </c>
      <c r="U37" s="49">
        <v>75</v>
      </c>
    </row>
    <row r="38" spans="1:21" ht="14.45" x14ac:dyDescent="0.3">
      <c r="A38" s="7"/>
      <c r="B38" s="8"/>
      <c r="C38" s="8"/>
      <c r="D38" s="8"/>
      <c r="E38" s="8"/>
      <c r="F38" s="8"/>
      <c r="G38" s="49">
        <v>80</v>
      </c>
      <c r="H38" s="8">
        <v>504</v>
      </c>
      <c r="I38" s="49" t="s">
        <v>440</v>
      </c>
      <c r="J38" s="49">
        <v>75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ht="14.45" x14ac:dyDescent="0.3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ht="14.45" x14ac:dyDescent="0.3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ht="14.45" x14ac:dyDescent="0.3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ht="14.45" x14ac:dyDescent="0.3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ht="14.45" x14ac:dyDescent="0.3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ht="14.45" x14ac:dyDescent="0.3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ht="14.45" x14ac:dyDescent="0.3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ht="14.45" x14ac:dyDescent="0.3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800</v>
      </c>
      <c r="H53" s="13">
        <f>SUM(H46:H52)</f>
        <v>0</v>
      </c>
      <c r="I53" s="13"/>
      <c r="J53" s="13">
        <f>SUM(J32:J52)</f>
        <v>750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792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19" t="s">
        <v>18</v>
      </c>
      <c r="G55" s="220"/>
      <c r="H55" s="221"/>
      <c r="I55" s="51"/>
      <c r="J55" s="42">
        <f>G54-J53</f>
        <v>42</v>
      </c>
      <c r="Q55" s="219" t="s">
        <v>18</v>
      </c>
      <c r="R55" s="220"/>
      <c r="S55" s="221"/>
      <c r="T55" s="51"/>
      <c r="U55" s="42">
        <f>R54-U53</f>
        <v>43.5</v>
      </c>
    </row>
    <row r="59" spans="1:21" ht="23.25" x14ac:dyDescent="0.35">
      <c r="C59" s="232" t="s">
        <v>97</v>
      </c>
      <c r="D59" s="232"/>
      <c r="E59" s="232"/>
      <c r="F59" s="232"/>
      <c r="N59" s="232" t="s">
        <v>91</v>
      </c>
      <c r="O59" s="232"/>
      <c r="P59" s="232"/>
      <c r="Q59" s="23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45049</v>
      </c>
      <c r="B61" s="8" t="s">
        <v>212</v>
      </c>
      <c r="C61" s="8" t="s">
        <v>117</v>
      </c>
      <c r="D61" s="8" t="s">
        <v>150</v>
      </c>
      <c r="E61" s="8" t="s">
        <v>217</v>
      </c>
      <c r="F61" s="8"/>
      <c r="G61" s="49">
        <v>80</v>
      </c>
      <c r="H61" s="49"/>
      <c r="I61" s="49"/>
      <c r="J61" s="49">
        <v>75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80</v>
      </c>
      <c r="H82" s="13">
        <f>SUM(H75:H81)</f>
        <v>0</v>
      </c>
      <c r="I82" s="13"/>
      <c r="J82" s="13">
        <f>SUM(J61:J81)</f>
        <v>75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79.2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9" t="s">
        <v>18</v>
      </c>
      <c r="G84" s="220"/>
      <c r="H84" s="221"/>
      <c r="I84" s="51"/>
      <c r="J84" s="42">
        <f>G83-J82</f>
        <v>4.2000000000000028</v>
      </c>
      <c r="Q84" s="219" t="s">
        <v>18</v>
      </c>
      <c r="R84" s="220"/>
      <c r="S84" s="221"/>
      <c r="T84" s="51"/>
      <c r="U84" s="42">
        <f>R83-U82</f>
        <v>0</v>
      </c>
    </row>
    <row r="87" spans="1:21" ht="23.25" x14ac:dyDescent="0.35">
      <c r="C87" s="232" t="s">
        <v>92</v>
      </c>
      <c r="D87" s="232"/>
      <c r="E87" s="232"/>
      <c r="F87" s="232"/>
      <c r="N87" s="232" t="s">
        <v>93</v>
      </c>
      <c r="O87" s="232"/>
      <c r="P87" s="232"/>
      <c r="Q87" s="23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9" t="s">
        <v>18</v>
      </c>
      <c r="G112" s="220"/>
      <c r="H112" s="221"/>
      <c r="I112" s="51"/>
      <c r="J112" s="42">
        <f>G111-J110</f>
        <v>0</v>
      </c>
      <c r="Q112" s="219" t="s">
        <v>18</v>
      </c>
      <c r="R112" s="220"/>
      <c r="S112" s="221"/>
      <c r="T112" s="51"/>
      <c r="U112" s="42">
        <f>R111-U110</f>
        <v>0</v>
      </c>
    </row>
    <row r="115" spans="1:21" ht="23.25" x14ac:dyDescent="0.35">
      <c r="C115" s="232" t="s">
        <v>94</v>
      </c>
      <c r="D115" s="232"/>
      <c r="E115" s="232"/>
      <c r="F115" s="232"/>
      <c r="N115" s="232" t="s">
        <v>99</v>
      </c>
      <c r="O115" s="232"/>
      <c r="P115" s="232"/>
      <c r="Q115" s="23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9" t="s">
        <v>18</v>
      </c>
      <c r="G140" s="220"/>
      <c r="H140" s="221"/>
      <c r="I140" s="51"/>
      <c r="J140" s="42">
        <f>G139-J138</f>
        <v>0</v>
      </c>
      <c r="Q140" s="219" t="s">
        <v>18</v>
      </c>
      <c r="R140" s="220"/>
      <c r="S140" s="221"/>
      <c r="T140" s="51"/>
      <c r="U140" s="42">
        <f>R139-U138</f>
        <v>0</v>
      </c>
    </row>
    <row r="143" spans="1:21" ht="23.25" x14ac:dyDescent="0.35">
      <c r="C143" s="232" t="s">
        <v>96</v>
      </c>
      <c r="D143" s="232"/>
      <c r="E143" s="232"/>
      <c r="F143" s="232"/>
      <c r="N143" s="232" t="s">
        <v>0</v>
      </c>
      <c r="O143" s="232"/>
      <c r="P143" s="232"/>
      <c r="Q143" s="23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9" t="s">
        <v>18</v>
      </c>
      <c r="G168" s="220"/>
      <c r="H168" s="221"/>
      <c r="I168" s="51"/>
      <c r="J168" s="42">
        <f>G167-J166</f>
        <v>0</v>
      </c>
      <c r="Q168" s="219" t="s">
        <v>18</v>
      </c>
      <c r="R168" s="220"/>
      <c r="S168" s="22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A57" zoomScale="95" zoomScaleNormal="95" workbookViewId="0">
      <selection activeCell="K65" sqref="K65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32" t="s">
        <v>24</v>
      </c>
      <c r="D1" s="232"/>
      <c r="E1" s="232"/>
      <c r="F1" s="232"/>
      <c r="N1" s="232" t="s">
        <v>87</v>
      </c>
      <c r="O1" s="232"/>
      <c r="P1" s="232"/>
      <c r="Q1" s="23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19" t="s">
        <v>18</v>
      </c>
      <c r="G26" s="220"/>
      <c r="H26" s="221"/>
      <c r="I26" s="51"/>
      <c r="J26" s="42">
        <f>G25-J24</f>
        <v>143.5</v>
      </c>
      <c r="Q26" s="219" t="s">
        <v>18</v>
      </c>
      <c r="R26" s="220"/>
      <c r="S26" s="221"/>
      <c r="T26" s="51"/>
      <c r="U26" s="42">
        <f>R25-U24</f>
        <v>8</v>
      </c>
    </row>
    <row r="30" spans="1:21" ht="23.45" x14ac:dyDescent="0.45">
      <c r="C30" s="232" t="s">
        <v>101</v>
      </c>
      <c r="D30" s="232"/>
      <c r="E30" s="232"/>
      <c r="F30" s="232"/>
      <c r="N30" s="232" t="s">
        <v>89</v>
      </c>
      <c r="O30" s="232"/>
      <c r="P30" s="232"/>
      <c r="Q30" s="232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3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4">
        <v>350</v>
      </c>
      <c r="AD35" s="69"/>
      <c r="AE35" s="174" t="s">
        <v>390</v>
      </c>
      <c r="AF35" s="174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3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4">
        <v>300</v>
      </c>
      <c r="AD37" s="174"/>
      <c r="AE37" s="174" t="s">
        <v>390</v>
      </c>
      <c r="AF37" s="174">
        <v>280</v>
      </c>
    </row>
    <row r="38" spans="1:32" ht="14.45" x14ac:dyDescent="0.3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ht="14.45" x14ac:dyDescent="0.3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/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220</v>
      </c>
      <c r="S39" s="49"/>
      <c r="T39" s="49" t="s">
        <v>468</v>
      </c>
      <c r="U39" s="49">
        <v>210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ht="14.45" x14ac:dyDescent="0.3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ht="14.45" x14ac:dyDescent="0.3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  <c r="Y41">
        <v>0</v>
      </c>
    </row>
    <row r="42" spans="1:32" ht="14.45" x14ac:dyDescent="0.3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ht="14.45" x14ac:dyDescent="0.3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ht="14.45" x14ac:dyDescent="0.3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ht="14.45" x14ac:dyDescent="0.3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ht="14.45" x14ac:dyDescent="0.3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ht="14.45" x14ac:dyDescent="0.3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ht="14.45" x14ac:dyDescent="0.3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ht="14.45" x14ac:dyDescent="0.3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ht="14.45" x14ac:dyDescent="0.3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ht="14.45" x14ac:dyDescent="0.3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ht="14.45" x14ac:dyDescent="0.3">
      <c r="G52" s="50"/>
      <c r="H52" s="50"/>
      <c r="I52" s="50"/>
      <c r="J52" s="50"/>
      <c r="R52" s="50"/>
      <c r="S52" s="50"/>
      <c r="T52" s="50"/>
      <c r="U52" s="50"/>
    </row>
    <row r="53" spans="1:21" ht="14.45" x14ac:dyDescent="0.3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2150</v>
      </c>
      <c r="S53" s="13">
        <f>SUM(S46:S52)</f>
        <v>0</v>
      </c>
      <c r="T53" s="13"/>
      <c r="U53" s="13">
        <f>SUM(U32:U52)</f>
        <v>1980</v>
      </c>
    </row>
    <row r="54" spans="1:21" ht="14.45" x14ac:dyDescent="0.3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2128.5</v>
      </c>
      <c r="S54" s="10"/>
      <c r="T54" s="10"/>
      <c r="U54" s="10"/>
    </row>
    <row r="55" spans="1:21" ht="15.6" x14ac:dyDescent="0.3">
      <c r="F55" s="219" t="s">
        <v>18</v>
      </c>
      <c r="G55" s="220"/>
      <c r="H55" s="221"/>
      <c r="I55" s="51"/>
      <c r="J55" s="42">
        <f>G54-J53</f>
        <v>84.800000000000182</v>
      </c>
      <c r="Q55" s="219" t="s">
        <v>18</v>
      </c>
      <c r="R55" s="220"/>
      <c r="S55" s="221"/>
      <c r="T55" s="51"/>
      <c r="U55" s="42">
        <f>R54-U53</f>
        <v>148.5</v>
      </c>
    </row>
    <row r="59" spans="1:21" ht="23.45" x14ac:dyDescent="0.45">
      <c r="C59" s="232" t="s">
        <v>97</v>
      </c>
      <c r="D59" s="232"/>
      <c r="E59" s="232"/>
      <c r="F59" s="232"/>
      <c r="N59" s="232" t="s">
        <v>91</v>
      </c>
      <c r="O59" s="232"/>
      <c r="P59" s="232"/>
      <c r="Q59" s="23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ht="14.45" x14ac:dyDescent="0.3">
      <c r="A61" s="7">
        <v>45052</v>
      </c>
      <c r="B61" s="8" t="s">
        <v>143</v>
      </c>
      <c r="C61" s="8" t="s">
        <v>164</v>
      </c>
      <c r="D61" s="8" t="s">
        <v>519</v>
      </c>
      <c r="E61" s="8" t="s">
        <v>132</v>
      </c>
      <c r="F61" s="8">
        <v>7961</v>
      </c>
      <c r="G61" s="49">
        <v>220</v>
      </c>
      <c r="H61" s="49"/>
      <c r="I61" s="49"/>
      <c r="J61" s="49">
        <v>210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532</v>
      </c>
      <c r="E62" s="8" t="s">
        <v>533</v>
      </c>
      <c r="F62" s="8">
        <v>10942</v>
      </c>
      <c r="G62" s="49">
        <v>130</v>
      </c>
      <c r="H62" s="49"/>
      <c r="I62" s="49"/>
      <c r="J62" s="49">
        <v>120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577</v>
      </c>
      <c r="E63" s="8" t="s">
        <v>171</v>
      </c>
      <c r="F63" s="8"/>
      <c r="G63" s="49">
        <v>650</v>
      </c>
      <c r="H63" s="49"/>
      <c r="I63" s="49" t="s">
        <v>578</v>
      </c>
      <c r="J63" s="49">
        <v>620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591</v>
      </c>
      <c r="F64" s="7">
        <v>2336282</v>
      </c>
      <c r="G64" s="49">
        <v>350</v>
      </c>
      <c r="H64" s="49"/>
      <c r="I64" s="49"/>
      <c r="J64" s="49">
        <v>330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45070</v>
      </c>
      <c r="B65" s="8" t="s">
        <v>589</v>
      </c>
      <c r="C65" s="8" t="s">
        <v>126</v>
      </c>
      <c r="D65" s="8" t="s">
        <v>605</v>
      </c>
      <c r="E65" s="8" t="s">
        <v>114</v>
      </c>
      <c r="F65" s="8"/>
      <c r="G65" s="49">
        <v>150</v>
      </c>
      <c r="H65" s="49"/>
      <c r="I65" s="49"/>
      <c r="J65" s="49">
        <v>140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1500</v>
      </c>
      <c r="H82" s="13">
        <f>SUM(H75:H81)</f>
        <v>0</v>
      </c>
      <c r="I82" s="13"/>
      <c r="J82" s="13">
        <f>SUM(J61:J81)</f>
        <v>1420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1485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9" t="s">
        <v>18</v>
      </c>
      <c r="G84" s="220"/>
      <c r="H84" s="221"/>
      <c r="I84" s="51"/>
      <c r="J84" s="42">
        <f>G83-J82</f>
        <v>65</v>
      </c>
      <c r="Q84" s="219" t="s">
        <v>18</v>
      </c>
      <c r="R84" s="220"/>
      <c r="S84" s="221"/>
      <c r="T84" s="51"/>
      <c r="U84" s="42">
        <f>R83-U82</f>
        <v>0</v>
      </c>
    </row>
    <row r="87" spans="1:21" ht="23.25" x14ac:dyDescent="0.35">
      <c r="C87" s="232" t="s">
        <v>92</v>
      </c>
      <c r="D87" s="232"/>
      <c r="E87" s="232"/>
      <c r="F87" s="232"/>
      <c r="N87" s="232" t="s">
        <v>93</v>
      </c>
      <c r="O87" s="232"/>
      <c r="P87" s="232"/>
      <c r="Q87" s="23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9" t="s">
        <v>18</v>
      </c>
      <c r="G112" s="220"/>
      <c r="H112" s="221"/>
      <c r="I112" s="51"/>
      <c r="J112" s="42">
        <f>G111-J110</f>
        <v>0</v>
      </c>
      <c r="Q112" s="219" t="s">
        <v>18</v>
      </c>
      <c r="R112" s="220"/>
      <c r="S112" s="221"/>
      <c r="T112" s="51"/>
      <c r="U112" s="42">
        <f>R111-U110</f>
        <v>0</v>
      </c>
    </row>
    <row r="115" spans="1:21" ht="23.25" x14ac:dyDescent="0.35">
      <c r="C115" s="232" t="s">
        <v>94</v>
      </c>
      <c r="D115" s="232"/>
      <c r="E115" s="232"/>
      <c r="F115" s="232"/>
      <c r="N115" s="232" t="s">
        <v>99</v>
      </c>
      <c r="O115" s="232"/>
      <c r="P115" s="232"/>
      <c r="Q115" s="23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9" t="s">
        <v>18</v>
      </c>
      <c r="G140" s="220"/>
      <c r="H140" s="221"/>
      <c r="I140" s="51"/>
      <c r="J140" s="42">
        <f>G139-J138</f>
        <v>0</v>
      </c>
      <c r="Q140" s="219" t="s">
        <v>18</v>
      </c>
      <c r="R140" s="220"/>
      <c r="S140" s="221"/>
      <c r="T140" s="51"/>
      <c r="U140" s="42">
        <f>R139-U138</f>
        <v>0</v>
      </c>
    </row>
    <row r="143" spans="1:21" ht="23.25" x14ac:dyDescent="0.35">
      <c r="C143" s="232" t="s">
        <v>96</v>
      </c>
      <c r="D143" s="232"/>
      <c r="E143" s="232"/>
      <c r="F143" s="232"/>
      <c r="N143" s="232" t="s">
        <v>0</v>
      </c>
      <c r="O143" s="232"/>
      <c r="P143" s="232"/>
      <c r="Q143" s="23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9" t="s">
        <v>18</v>
      </c>
      <c r="G168" s="220"/>
      <c r="H168" s="221"/>
      <c r="I168" s="51"/>
      <c r="J168" s="42">
        <f>G167-J166</f>
        <v>0</v>
      </c>
      <c r="Q168" s="219" t="s">
        <v>18</v>
      </c>
      <c r="R168" s="220"/>
      <c r="S168" s="22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68"/>
  <sheetViews>
    <sheetView topLeftCell="A57" workbookViewId="0">
      <selection activeCell="F66" sqref="F6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32" t="s">
        <v>24</v>
      </c>
      <c r="D1" s="232"/>
      <c r="E1" s="232"/>
      <c r="F1" s="232"/>
      <c r="N1" s="232" t="s">
        <v>87</v>
      </c>
      <c r="O1" s="232"/>
      <c r="P1" s="232"/>
      <c r="Q1" s="23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21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21" ht="15.75" x14ac:dyDescent="0.25">
      <c r="F26" s="219" t="s">
        <v>18</v>
      </c>
      <c r="G26" s="220"/>
      <c r="H26" s="221"/>
      <c r="I26" s="51"/>
      <c r="J26" s="42">
        <f>G25-J24</f>
        <v>18</v>
      </c>
      <c r="Q26" s="219" t="s">
        <v>18</v>
      </c>
      <c r="R26" s="220"/>
      <c r="S26" s="221"/>
      <c r="T26" s="51"/>
      <c r="U26" s="42">
        <f>R25-U24</f>
        <v>31</v>
      </c>
    </row>
    <row r="30" spans="1:21" ht="26.25" x14ac:dyDescent="0.4">
      <c r="C30" s="232" t="s">
        <v>101</v>
      </c>
      <c r="D30" s="232"/>
      <c r="E30" s="232"/>
      <c r="F30" s="232"/>
      <c r="H30" s="194" t="s">
        <v>585</v>
      </c>
      <c r="I30" s="194">
        <v>544</v>
      </c>
      <c r="N30" s="232" t="s">
        <v>89</v>
      </c>
      <c r="O30" s="232"/>
      <c r="P30" s="232"/>
      <c r="Q30" s="23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350</v>
      </c>
      <c r="S32" s="49"/>
      <c r="T32" s="49"/>
      <c r="U32" s="49">
        <v>330</v>
      </c>
    </row>
    <row r="33" spans="1:21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447</v>
      </c>
      <c r="P33" s="8" t="s">
        <v>148</v>
      </c>
      <c r="Q33" s="8"/>
      <c r="R33" s="49">
        <v>350</v>
      </c>
      <c r="S33" s="49"/>
      <c r="T33" s="49"/>
      <c r="U33" s="49">
        <v>320</v>
      </c>
    </row>
    <row r="34" spans="1:21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280</v>
      </c>
      <c r="S34" s="49"/>
      <c r="T34" s="49"/>
      <c r="U34" s="49">
        <v>250</v>
      </c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330</v>
      </c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1780</v>
      </c>
      <c r="S53" s="13">
        <f>SUM(S46:S52)</f>
        <v>0</v>
      </c>
      <c r="T53" s="13"/>
      <c r="U53" s="13">
        <f>SUM(U32:U52)</f>
        <v>1620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1691</v>
      </c>
      <c r="S54" s="10"/>
      <c r="T54" s="10"/>
      <c r="U54" s="10"/>
    </row>
    <row r="55" spans="1:21" ht="15.75" x14ac:dyDescent="0.25">
      <c r="F55" s="219" t="s">
        <v>18</v>
      </c>
      <c r="G55" s="220"/>
      <c r="H55" s="221"/>
      <c r="I55" s="51"/>
      <c r="J55" s="42">
        <f>G54-J53</f>
        <v>28.5</v>
      </c>
      <c r="Q55" s="219" t="s">
        <v>18</v>
      </c>
      <c r="R55" s="220"/>
      <c r="S55" s="221"/>
      <c r="T55" s="51"/>
      <c r="U55" s="42">
        <f>R54-U53</f>
        <v>71</v>
      </c>
    </row>
    <row r="59" spans="1:21" ht="23.25" x14ac:dyDescent="0.35">
      <c r="C59" s="232" t="s">
        <v>97</v>
      </c>
      <c r="D59" s="232"/>
      <c r="E59" s="232"/>
      <c r="F59" s="232"/>
      <c r="N59" s="232" t="s">
        <v>91</v>
      </c>
      <c r="O59" s="232"/>
      <c r="P59" s="232"/>
      <c r="Q59" s="23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93" t="s">
        <v>579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593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593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600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19" t="s">
        <v>18</v>
      </c>
      <c r="G84" s="220"/>
      <c r="H84" s="221"/>
      <c r="I84" s="51"/>
      <c r="J84" s="42">
        <f>G83-J82</f>
        <v>53.5</v>
      </c>
      <c r="Q84" s="219" t="s">
        <v>18</v>
      </c>
      <c r="R84" s="220"/>
      <c r="S84" s="221"/>
      <c r="T84" s="51"/>
      <c r="U84" s="42">
        <f>R83-U82</f>
        <v>0</v>
      </c>
    </row>
    <row r="87" spans="1:21" ht="23.25" x14ac:dyDescent="0.35">
      <c r="C87" s="232" t="s">
        <v>92</v>
      </c>
      <c r="D87" s="232"/>
      <c r="E87" s="232"/>
      <c r="F87" s="232"/>
      <c r="N87" s="232" t="s">
        <v>93</v>
      </c>
      <c r="O87" s="232"/>
      <c r="P87" s="232"/>
      <c r="Q87" s="23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9" t="s">
        <v>18</v>
      </c>
      <c r="G112" s="220"/>
      <c r="H112" s="221"/>
      <c r="I112" s="51"/>
      <c r="J112" s="42">
        <f>G111-J110</f>
        <v>0</v>
      </c>
      <c r="Q112" s="219" t="s">
        <v>18</v>
      </c>
      <c r="R112" s="220"/>
      <c r="S112" s="221"/>
      <c r="T112" s="51"/>
      <c r="U112" s="42">
        <f>R111-U110</f>
        <v>0</v>
      </c>
    </row>
    <row r="115" spans="1:21" ht="23.25" x14ac:dyDescent="0.35">
      <c r="C115" s="232" t="s">
        <v>94</v>
      </c>
      <c r="D115" s="232"/>
      <c r="E115" s="232"/>
      <c r="F115" s="232"/>
      <c r="N115" s="232" t="s">
        <v>99</v>
      </c>
      <c r="O115" s="232"/>
      <c r="P115" s="232"/>
      <c r="Q115" s="23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9" t="s">
        <v>18</v>
      </c>
      <c r="G140" s="220"/>
      <c r="H140" s="221"/>
      <c r="I140" s="51"/>
      <c r="J140" s="42">
        <f>G139-J138</f>
        <v>0</v>
      </c>
      <c r="Q140" s="219" t="s">
        <v>18</v>
      </c>
      <c r="R140" s="220"/>
      <c r="S140" s="221"/>
      <c r="T140" s="51"/>
      <c r="U140" s="42">
        <f>R139-U138</f>
        <v>0</v>
      </c>
    </row>
    <row r="143" spans="1:21" ht="23.25" x14ac:dyDescent="0.35">
      <c r="C143" s="232" t="s">
        <v>96</v>
      </c>
      <c r="D143" s="232"/>
      <c r="E143" s="232"/>
      <c r="F143" s="232"/>
      <c r="N143" s="232" t="s">
        <v>0</v>
      </c>
      <c r="O143" s="232"/>
      <c r="P143" s="232"/>
      <c r="Q143" s="23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9" t="s">
        <v>18</v>
      </c>
      <c r="G168" s="220"/>
      <c r="H168" s="221"/>
      <c r="I168" s="51"/>
      <c r="J168" s="42">
        <f>G167-J166</f>
        <v>0</v>
      </c>
      <c r="Q168" s="219" t="s">
        <v>18</v>
      </c>
      <c r="R168" s="220"/>
      <c r="S168" s="22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A55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32" t="s">
        <v>0</v>
      </c>
      <c r="D1" s="232"/>
      <c r="E1" s="232"/>
      <c r="F1" s="232"/>
      <c r="N1" s="232" t="s">
        <v>87</v>
      </c>
      <c r="O1" s="232"/>
      <c r="P1" s="232"/>
      <c r="Q1" s="23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19" t="s">
        <v>18</v>
      </c>
      <c r="G26" s="220"/>
      <c r="H26" s="221"/>
      <c r="I26" s="51"/>
      <c r="J26" s="42">
        <f>G25-J24</f>
        <v>58.549999999999955</v>
      </c>
      <c r="Q26" s="219" t="s">
        <v>18</v>
      </c>
      <c r="R26" s="220"/>
      <c r="S26" s="221"/>
      <c r="T26" s="51"/>
      <c r="U26" s="42">
        <f>T24-U24</f>
        <v>115</v>
      </c>
    </row>
    <row r="30" spans="1:21" ht="23.25" x14ac:dyDescent="0.35">
      <c r="C30" s="232" t="s">
        <v>101</v>
      </c>
      <c r="D30" s="232"/>
      <c r="E30" s="232"/>
      <c r="F30" s="232"/>
      <c r="N30" s="232" t="s">
        <v>89</v>
      </c>
      <c r="O30" s="232"/>
      <c r="P30" s="232"/>
      <c r="Q30" s="23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19" t="s">
        <v>18</v>
      </c>
      <c r="G55" s="220"/>
      <c r="H55" s="221"/>
      <c r="I55" s="51"/>
      <c r="J55" s="42">
        <f>G54-J53</f>
        <v>0</v>
      </c>
      <c r="Q55" s="219" t="s">
        <v>18</v>
      </c>
      <c r="R55" s="220"/>
      <c r="S55" s="221"/>
      <c r="T55" s="51"/>
      <c r="U55" s="42">
        <f>R54-U53</f>
        <v>0</v>
      </c>
    </row>
    <row r="59" spans="1:21" ht="23.25" x14ac:dyDescent="0.35">
      <c r="C59" s="232" t="s">
        <v>97</v>
      </c>
      <c r="D59" s="232"/>
      <c r="E59" s="232"/>
      <c r="F59" s="232"/>
      <c r="N59" s="232" t="s">
        <v>91</v>
      </c>
      <c r="O59" s="232"/>
      <c r="P59" s="232"/>
      <c r="Q59" s="23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9" t="s">
        <v>18</v>
      </c>
      <c r="G84" s="220"/>
      <c r="H84" s="221"/>
      <c r="I84" s="51"/>
      <c r="J84" s="42">
        <f>G83-J82</f>
        <v>0</v>
      </c>
      <c r="Q84" s="219" t="s">
        <v>18</v>
      </c>
      <c r="R84" s="220"/>
      <c r="S84" s="221"/>
      <c r="T84" s="51"/>
      <c r="U84" s="42">
        <f>R83-U82</f>
        <v>0</v>
      </c>
    </row>
    <row r="87" spans="1:21" ht="23.25" x14ac:dyDescent="0.35">
      <c r="C87" s="232" t="s">
        <v>92</v>
      </c>
      <c r="D87" s="232"/>
      <c r="E87" s="232"/>
      <c r="F87" s="232"/>
      <c r="N87" s="232" t="s">
        <v>93</v>
      </c>
      <c r="O87" s="232"/>
      <c r="P87" s="232"/>
      <c r="Q87" s="23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9" t="s">
        <v>18</v>
      </c>
      <c r="G112" s="220"/>
      <c r="H112" s="221"/>
      <c r="I112" s="51"/>
      <c r="J112" s="42">
        <f>G111-J110</f>
        <v>0</v>
      </c>
      <c r="Q112" s="219" t="s">
        <v>18</v>
      </c>
      <c r="R112" s="220"/>
      <c r="S112" s="221"/>
      <c r="T112" s="51"/>
      <c r="U112" s="42">
        <f>R111-U110</f>
        <v>0</v>
      </c>
    </row>
    <row r="115" spans="1:21" ht="23.25" x14ac:dyDescent="0.35">
      <c r="C115" s="232" t="s">
        <v>94</v>
      </c>
      <c r="D115" s="232"/>
      <c r="E115" s="232"/>
      <c r="F115" s="232"/>
      <c r="N115" s="232" t="s">
        <v>99</v>
      </c>
      <c r="O115" s="232"/>
      <c r="P115" s="232"/>
      <c r="Q115" s="23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9" t="s">
        <v>18</v>
      </c>
      <c r="G140" s="220"/>
      <c r="H140" s="221"/>
      <c r="I140" s="51"/>
      <c r="J140" s="42">
        <f>G139-J138</f>
        <v>0</v>
      </c>
      <c r="Q140" s="219" t="s">
        <v>18</v>
      </c>
      <c r="R140" s="220"/>
      <c r="S140" s="221"/>
      <c r="T140" s="51"/>
      <c r="U140" s="42">
        <f>R139-U138</f>
        <v>0</v>
      </c>
    </row>
    <row r="143" spans="1:21" ht="23.25" x14ac:dyDescent="0.35">
      <c r="C143" s="232" t="s">
        <v>96</v>
      </c>
      <c r="D143" s="232"/>
      <c r="E143" s="232"/>
      <c r="F143" s="232"/>
      <c r="N143" s="232" t="s">
        <v>0</v>
      </c>
      <c r="O143" s="232"/>
      <c r="P143" s="232"/>
      <c r="Q143" s="23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9" t="s">
        <v>18</v>
      </c>
      <c r="G168" s="220"/>
      <c r="H168" s="221"/>
      <c r="I168" s="51"/>
      <c r="J168" s="42">
        <f>G167-J166</f>
        <v>0</v>
      </c>
      <c r="Q168" s="219" t="s">
        <v>18</v>
      </c>
      <c r="R168" s="220"/>
      <c r="S168" s="22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A52" workbookViewId="0">
      <selection activeCell="G69" sqref="G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6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41" t="s">
        <v>24</v>
      </c>
      <c r="D1" s="241"/>
      <c r="E1" s="241"/>
      <c r="F1" s="54"/>
      <c r="L1" s="241" t="s">
        <v>87</v>
      </c>
      <c r="M1" s="241"/>
      <c r="N1" s="241"/>
      <c r="O1" s="54"/>
    </row>
    <row r="2" spans="2:17" ht="27" x14ac:dyDescent="0.35">
      <c r="C2" s="241"/>
      <c r="D2" s="241"/>
      <c r="E2" s="241"/>
      <c r="F2" s="54"/>
      <c r="L2" s="241"/>
      <c r="M2" s="241"/>
      <c r="N2" s="241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33" t="s">
        <v>40</v>
      </c>
      <c r="D21" s="234"/>
      <c r="E21" s="234"/>
      <c r="F21" s="235"/>
      <c r="G21" s="239">
        <f>SUM(G5:G20)</f>
        <v>510</v>
      </c>
      <c r="H21" s="8"/>
      <c r="K21" s="8"/>
      <c r="L21" s="233" t="s">
        <v>40</v>
      </c>
      <c r="M21" s="234"/>
      <c r="N21" s="234"/>
      <c r="O21" s="235"/>
      <c r="P21" s="239">
        <f>SUM(P5:P20)</f>
        <v>510</v>
      </c>
      <c r="Q21" s="8"/>
    </row>
    <row r="22" spans="2:17" ht="15" customHeight="1" x14ac:dyDescent="0.25">
      <c r="B22" s="8"/>
      <c r="C22" s="236"/>
      <c r="D22" s="237"/>
      <c r="E22" s="237"/>
      <c r="F22" s="238"/>
      <c r="G22" s="240"/>
      <c r="H22" s="8"/>
      <c r="K22" s="8"/>
      <c r="L22" s="236"/>
      <c r="M22" s="237"/>
      <c r="N22" s="237"/>
      <c r="O22" s="238"/>
      <c r="P22" s="240"/>
      <c r="Q22" s="8"/>
    </row>
    <row r="28" spans="2:17" ht="27" x14ac:dyDescent="0.35">
      <c r="C28" s="241" t="s">
        <v>88</v>
      </c>
      <c r="D28" s="241"/>
      <c r="E28" s="241"/>
      <c r="F28" s="54"/>
      <c r="L28" s="241" t="s">
        <v>89</v>
      </c>
      <c r="M28" s="241"/>
      <c r="N28" s="241"/>
      <c r="O28" s="54"/>
    </row>
    <row r="29" spans="2:17" ht="27" x14ac:dyDescent="0.35">
      <c r="C29" s="241"/>
      <c r="D29" s="241"/>
      <c r="E29" s="241"/>
      <c r="F29" s="54"/>
      <c r="L29" s="241"/>
      <c r="M29" s="241"/>
      <c r="N29" s="241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33" t="s">
        <v>40</v>
      </c>
      <c r="D48" s="234"/>
      <c r="E48" s="234"/>
      <c r="F48" s="235"/>
      <c r="G48" s="239">
        <f>SUM(G32:G47)</f>
        <v>540</v>
      </c>
      <c r="H48" s="8"/>
      <c r="K48" s="8"/>
      <c r="L48" s="233" t="s">
        <v>40</v>
      </c>
      <c r="M48" s="234"/>
      <c r="N48" s="234"/>
      <c r="O48" s="235"/>
      <c r="P48" s="239">
        <f>SUM(P32:P47)</f>
        <v>570</v>
      </c>
      <c r="Q48" s="8"/>
    </row>
    <row r="49" spans="2:17" x14ac:dyDescent="0.25">
      <c r="B49" s="8"/>
      <c r="C49" s="236"/>
      <c r="D49" s="237"/>
      <c r="E49" s="237"/>
      <c r="F49" s="238"/>
      <c r="G49" s="240"/>
      <c r="H49" s="8"/>
      <c r="K49" s="8"/>
      <c r="L49" s="236"/>
      <c r="M49" s="237"/>
      <c r="N49" s="237"/>
      <c r="O49" s="238"/>
      <c r="P49" s="240"/>
      <c r="Q49" s="8"/>
    </row>
    <row r="55" spans="2:17" ht="27" x14ac:dyDescent="0.35">
      <c r="C55" s="241" t="s">
        <v>97</v>
      </c>
      <c r="D55" s="241"/>
      <c r="E55" s="241"/>
      <c r="F55" s="54"/>
      <c r="L55" s="241" t="s">
        <v>91</v>
      </c>
      <c r="M55" s="241"/>
      <c r="N55" s="241"/>
      <c r="O55" s="54"/>
    </row>
    <row r="56" spans="2:17" ht="27" x14ac:dyDescent="0.35">
      <c r="C56" s="241"/>
      <c r="D56" s="241"/>
      <c r="E56" s="241"/>
      <c r="F56" s="54"/>
      <c r="L56" s="241"/>
      <c r="M56" s="241"/>
      <c r="N56" s="241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f>O59+L59</f>
        <v>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:P61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f t="shared" si="10"/>
        <v>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f>N62+L62</f>
        <v>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f>N63+L63</f>
        <v>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f>N64*M64+L64</f>
        <v>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f>N65*M65+L65</f>
        <v>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f>N67*M67+L67</f>
        <v>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33" t="s">
        <v>40</v>
      </c>
      <c r="D75" s="234"/>
      <c r="E75" s="234"/>
      <c r="F75" s="235"/>
      <c r="G75" s="239">
        <f>SUM(G59:G74)</f>
        <v>500</v>
      </c>
      <c r="H75" s="8"/>
      <c r="K75" s="8"/>
      <c r="L75" s="233" t="s">
        <v>40</v>
      </c>
      <c r="M75" s="234"/>
      <c r="N75" s="234"/>
      <c r="O75" s="235"/>
      <c r="P75" s="239">
        <f>SUM(P59:P74)</f>
        <v>0</v>
      </c>
      <c r="Q75" s="8"/>
    </row>
    <row r="76" spans="2:17" x14ac:dyDescent="0.25">
      <c r="B76" s="8"/>
      <c r="C76" s="236"/>
      <c r="D76" s="237"/>
      <c r="E76" s="237"/>
      <c r="F76" s="238"/>
      <c r="G76" s="240"/>
      <c r="H76" s="8"/>
      <c r="K76" s="8"/>
      <c r="L76" s="236"/>
      <c r="M76" s="237"/>
      <c r="N76" s="237"/>
      <c r="O76" s="238"/>
      <c r="P76" s="240"/>
      <c r="Q76" s="8"/>
    </row>
    <row r="82" spans="2:17" ht="27" x14ac:dyDescent="0.35">
      <c r="C82" s="241" t="s">
        <v>92</v>
      </c>
      <c r="D82" s="241"/>
      <c r="E82" s="241"/>
      <c r="F82" s="54"/>
      <c r="L82" s="241" t="s">
        <v>93</v>
      </c>
      <c r="M82" s="241"/>
      <c r="N82" s="241"/>
      <c r="O82" s="54"/>
    </row>
    <row r="83" spans="2:17" ht="27" x14ac:dyDescent="0.35">
      <c r="C83" s="241"/>
      <c r="D83" s="241"/>
      <c r="E83" s="241"/>
      <c r="F83" s="54"/>
      <c r="L83" s="241"/>
      <c r="M83" s="241"/>
      <c r="N83" s="241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33" t="s">
        <v>40</v>
      </c>
      <c r="D102" s="234"/>
      <c r="E102" s="234"/>
      <c r="F102" s="235"/>
      <c r="G102" s="239">
        <f>SUM(G86:G101)</f>
        <v>0</v>
      </c>
      <c r="H102" s="8"/>
      <c r="K102" s="8"/>
      <c r="L102" s="233" t="s">
        <v>40</v>
      </c>
      <c r="M102" s="234"/>
      <c r="N102" s="234"/>
      <c r="O102" s="235"/>
      <c r="P102" s="239">
        <f>SUM(P86:P101)</f>
        <v>0</v>
      </c>
      <c r="Q102" s="8"/>
    </row>
    <row r="103" spans="2:17" x14ac:dyDescent="0.25">
      <c r="B103" s="8"/>
      <c r="C103" s="236"/>
      <c r="D103" s="237"/>
      <c r="E103" s="237"/>
      <c r="F103" s="238"/>
      <c r="G103" s="240"/>
      <c r="H103" s="8"/>
      <c r="K103" s="8"/>
      <c r="L103" s="236"/>
      <c r="M103" s="237"/>
      <c r="N103" s="237"/>
      <c r="O103" s="238"/>
      <c r="P103" s="240"/>
      <c r="Q103" s="8"/>
    </row>
    <row r="110" spans="2:17" ht="27" x14ac:dyDescent="0.35">
      <c r="C110" s="241" t="s">
        <v>94</v>
      </c>
      <c r="D110" s="241"/>
      <c r="E110" s="241"/>
      <c r="F110" s="54"/>
      <c r="L110" s="241" t="s">
        <v>99</v>
      </c>
      <c r="M110" s="241"/>
      <c r="N110" s="241"/>
      <c r="O110" s="54"/>
    </row>
    <row r="111" spans="2:17" ht="27" x14ac:dyDescent="0.35">
      <c r="C111" s="241"/>
      <c r="D111" s="241"/>
      <c r="E111" s="241"/>
      <c r="F111" s="54"/>
      <c r="L111" s="241"/>
      <c r="M111" s="241"/>
      <c r="N111" s="241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33" t="s">
        <v>40</v>
      </c>
      <c r="D130" s="234"/>
      <c r="E130" s="234"/>
      <c r="F130" s="235"/>
      <c r="G130" s="239">
        <f>SUM(G114:G129)</f>
        <v>0</v>
      </c>
      <c r="H130" s="8"/>
      <c r="K130" s="8"/>
      <c r="L130" s="233" t="s">
        <v>40</v>
      </c>
      <c r="M130" s="234"/>
      <c r="N130" s="234"/>
      <c r="O130" s="235"/>
      <c r="P130" s="239">
        <f>SUM(P114:P129)</f>
        <v>0</v>
      </c>
      <c r="Q130" s="8"/>
    </row>
    <row r="131" spans="2:17" x14ac:dyDescent="0.25">
      <c r="B131" s="8"/>
      <c r="C131" s="236"/>
      <c r="D131" s="237"/>
      <c r="E131" s="237"/>
      <c r="F131" s="238"/>
      <c r="G131" s="240"/>
      <c r="H131" s="8"/>
      <c r="K131" s="8"/>
      <c r="L131" s="236"/>
      <c r="M131" s="237"/>
      <c r="N131" s="237"/>
      <c r="O131" s="238"/>
      <c r="P131" s="240"/>
      <c r="Q131" s="8"/>
    </row>
    <row r="138" spans="2:17" ht="27" x14ac:dyDescent="0.35">
      <c r="C138" s="241" t="s">
        <v>96</v>
      </c>
      <c r="D138" s="241"/>
      <c r="E138" s="241"/>
      <c r="F138" s="54"/>
      <c r="L138" s="241" t="s">
        <v>0</v>
      </c>
      <c r="M138" s="241"/>
      <c r="N138" s="241"/>
      <c r="O138" s="54"/>
    </row>
    <row r="139" spans="2:17" ht="27" x14ac:dyDescent="0.35">
      <c r="C139" s="241"/>
      <c r="D139" s="241"/>
      <c r="E139" s="241"/>
      <c r="F139" s="54"/>
      <c r="L139" s="241"/>
      <c r="M139" s="241"/>
      <c r="N139" s="241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33" t="s">
        <v>40</v>
      </c>
      <c r="D158" s="234"/>
      <c r="E158" s="234"/>
      <c r="F158" s="235"/>
      <c r="G158" s="239">
        <f>SUM(G142:G157)</f>
        <v>0</v>
      </c>
      <c r="H158" s="8"/>
      <c r="K158" s="8"/>
      <c r="L158" s="233" t="s">
        <v>40</v>
      </c>
      <c r="M158" s="234"/>
      <c r="N158" s="234"/>
      <c r="O158" s="235"/>
      <c r="P158" s="239">
        <f>SUM(P142:P157)</f>
        <v>0</v>
      </c>
      <c r="Q158" s="8"/>
    </row>
    <row r="159" spans="2:17" x14ac:dyDescent="0.25">
      <c r="B159" s="8"/>
      <c r="C159" s="236"/>
      <c r="D159" s="237"/>
      <c r="E159" s="237"/>
      <c r="F159" s="238"/>
      <c r="G159" s="240"/>
      <c r="H159" s="8"/>
      <c r="K159" s="8"/>
      <c r="L159" s="236"/>
      <c r="M159" s="237"/>
      <c r="N159" s="237"/>
      <c r="O159" s="238"/>
      <c r="P159" s="240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C42" sqref="C42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1" t="s">
        <v>24</v>
      </c>
      <c r="B1" s="241"/>
      <c r="C1" s="241"/>
      <c r="E1" s="241" t="s">
        <v>87</v>
      </c>
      <c r="F1" s="241"/>
      <c r="G1" s="241"/>
      <c r="I1" s="241" t="s">
        <v>88</v>
      </c>
      <c r="J1" s="241"/>
      <c r="K1" s="241"/>
      <c r="M1" s="241" t="s">
        <v>103</v>
      </c>
      <c r="N1" s="241"/>
      <c r="O1" s="241"/>
    </row>
    <row r="2" spans="1:15" ht="15" customHeight="1" x14ac:dyDescent="0.25">
      <c r="A2" s="241"/>
      <c r="B2" s="241"/>
      <c r="C2" s="241"/>
      <c r="E2" s="241"/>
      <c r="F2" s="241"/>
      <c r="G2" s="241"/>
      <c r="I2" s="241"/>
      <c r="J2" s="241"/>
      <c r="K2" s="241"/>
      <c r="M2" s="241"/>
      <c r="N2" s="241"/>
      <c r="O2" s="24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41" t="s">
        <v>97</v>
      </c>
      <c r="B22" s="241"/>
      <c r="C22" s="241"/>
      <c r="E22" s="241" t="s">
        <v>91</v>
      </c>
      <c r="F22" s="241"/>
      <c r="G22" s="241"/>
      <c r="I22" s="241" t="s">
        <v>92</v>
      </c>
      <c r="J22" s="241"/>
      <c r="K22" s="241"/>
      <c r="M22" s="241" t="s">
        <v>93</v>
      </c>
      <c r="N22" s="241"/>
      <c r="O22" s="241"/>
    </row>
    <row r="23" spans="1:15" x14ac:dyDescent="0.25">
      <c r="A23" s="241"/>
      <c r="B23" s="241"/>
      <c r="C23" s="241"/>
      <c r="E23" s="241"/>
      <c r="F23" s="241"/>
      <c r="G23" s="241"/>
      <c r="I23" s="241"/>
      <c r="J23" s="241"/>
      <c r="K23" s="241"/>
      <c r="M23" s="241"/>
      <c r="N23" s="241"/>
      <c r="O23" s="241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1" t="s">
        <v>94</v>
      </c>
      <c r="B43" s="241"/>
      <c r="C43" s="241"/>
      <c r="E43" s="241" t="s">
        <v>99</v>
      </c>
      <c r="F43" s="241"/>
      <c r="G43" s="241"/>
      <c r="I43" s="241" t="s">
        <v>96</v>
      </c>
      <c r="J43" s="241"/>
      <c r="K43" s="241"/>
      <c r="M43" s="241" t="s">
        <v>0</v>
      </c>
      <c r="N43" s="241"/>
      <c r="O43" s="241"/>
    </row>
    <row r="44" spans="1:15" x14ac:dyDescent="0.25">
      <c r="A44" s="241"/>
      <c r="B44" s="241"/>
      <c r="C44" s="241"/>
      <c r="E44" s="241"/>
      <c r="F44" s="241"/>
      <c r="G44" s="241"/>
      <c r="I44" s="241"/>
      <c r="J44" s="241"/>
      <c r="K44" s="241"/>
      <c r="M44" s="241"/>
      <c r="N44" s="241"/>
      <c r="O44" s="24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A10" workbookViewId="0">
      <selection activeCell="N6" sqref="N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1" t="s">
        <v>0</v>
      </c>
      <c r="B1" s="241"/>
      <c r="C1" s="241"/>
      <c r="E1" s="241" t="s">
        <v>24</v>
      </c>
      <c r="F1" s="241"/>
      <c r="G1" s="241"/>
      <c r="I1" s="241" t="s">
        <v>87</v>
      </c>
      <c r="J1" s="241"/>
      <c r="K1" s="241"/>
      <c r="M1" s="241" t="s">
        <v>88</v>
      </c>
      <c r="N1" s="241"/>
      <c r="O1" s="241"/>
    </row>
    <row r="2" spans="1:15" ht="15" customHeight="1" x14ac:dyDescent="0.25">
      <c r="A2" s="241"/>
      <c r="B2" s="241"/>
      <c r="C2" s="241"/>
      <c r="E2" s="241"/>
      <c r="F2" s="241"/>
      <c r="G2" s="241"/>
      <c r="I2" s="241"/>
      <c r="J2" s="241"/>
      <c r="K2" s="241"/>
      <c r="M2" s="241"/>
      <c r="N2" s="241"/>
      <c r="O2" s="24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 t="s">
        <v>72</v>
      </c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41" t="s">
        <v>97</v>
      </c>
      <c r="B22" s="241"/>
      <c r="C22" s="241"/>
      <c r="E22" s="241" t="s">
        <v>91</v>
      </c>
      <c r="F22" s="241"/>
      <c r="G22" s="241"/>
      <c r="I22" s="241" t="s">
        <v>92</v>
      </c>
      <c r="J22" s="241"/>
      <c r="K22" s="241"/>
      <c r="M22" s="241" t="s">
        <v>93</v>
      </c>
      <c r="N22" s="241"/>
      <c r="O22" s="241"/>
    </row>
    <row r="23" spans="1:15" x14ac:dyDescent="0.25">
      <c r="A23" s="241"/>
      <c r="B23" s="241"/>
      <c r="C23" s="241"/>
      <c r="E23" s="241"/>
      <c r="F23" s="241"/>
      <c r="G23" s="241"/>
      <c r="I23" s="241"/>
      <c r="J23" s="241"/>
      <c r="K23" s="241"/>
      <c r="M23" s="241"/>
      <c r="N23" s="241"/>
      <c r="O23" s="24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/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0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1" t="s">
        <v>94</v>
      </c>
      <c r="B43" s="241"/>
      <c r="C43" s="241"/>
      <c r="E43" s="241" t="s">
        <v>99</v>
      </c>
      <c r="F43" s="241"/>
      <c r="G43" s="241"/>
      <c r="I43" s="241" t="s">
        <v>96</v>
      </c>
      <c r="J43" s="241"/>
      <c r="K43" s="241"/>
      <c r="M43" s="241" t="s">
        <v>0</v>
      </c>
      <c r="N43" s="241"/>
      <c r="O43" s="241"/>
    </row>
    <row r="44" spans="1:15" x14ac:dyDescent="0.25">
      <c r="A44" s="241"/>
      <c r="B44" s="241"/>
      <c r="C44" s="241"/>
      <c r="E44" s="241"/>
      <c r="F44" s="241"/>
      <c r="G44" s="241"/>
      <c r="I44" s="241"/>
      <c r="J44" s="241"/>
      <c r="K44" s="241"/>
      <c r="M44" s="241"/>
      <c r="N44" s="241"/>
      <c r="O44" s="24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opLeftCell="A131" zoomScale="115" zoomScaleNormal="115" workbookViewId="0">
      <selection activeCell="A144" sqref="A144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3.2851562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16" t="s">
        <v>24</v>
      </c>
      <c r="C1" s="217"/>
      <c r="D1" s="217"/>
      <c r="E1" s="217"/>
      <c r="F1" s="218"/>
      <c r="G1" s="8"/>
      <c r="H1" s="8"/>
      <c r="I1" s="8"/>
      <c r="J1" s="22"/>
      <c r="M1" s="7"/>
      <c r="N1" s="216" t="s">
        <v>87</v>
      </c>
      <c r="O1" s="217"/>
      <c r="P1" s="217"/>
      <c r="Q1" s="217"/>
      <c r="R1" s="218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19" t="s">
        <v>18</v>
      </c>
      <c r="F53" s="220"/>
      <c r="G53" s="220"/>
      <c r="H53" s="221"/>
      <c r="I53" s="18">
        <f>F52-I51</f>
        <v>429.39999999999964</v>
      </c>
      <c r="Q53" s="219" t="s">
        <v>18</v>
      </c>
      <c r="R53" s="220"/>
      <c r="S53" s="220"/>
      <c r="T53" s="221"/>
      <c r="U53" s="18">
        <f>R52-U51</f>
        <v>508.6230000000005</v>
      </c>
    </row>
    <row r="59" spans="1:22" ht="31.15" x14ac:dyDescent="0.6">
      <c r="A59" s="7"/>
      <c r="B59" s="216" t="s">
        <v>88</v>
      </c>
      <c r="C59" s="217"/>
      <c r="D59" s="217"/>
      <c r="E59" s="217"/>
      <c r="F59" s="218"/>
      <c r="G59" s="8"/>
      <c r="H59" s="8"/>
      <c r="I59" s="8"/>
      <c r="J59" s="22"/>
      <c r="M59" s="7"/>
      <c r="N59" s="216" t="s">
        <v>89</v>
      </c>
      <c r="O59" s="217"/>
      <c r="P59" s="217"/>
      <c r="Q59" s="217"/>
      <c r="R59" s="218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19" t="s">
        <v>18</v>
      </c>
      <c r="R110" s="220"/>
      <c r="S110" s="220"/>
      <c r="T110" s="221"/>
      <c r="U110" s="18">
        <f>R109-U108</f>
        <v>419.80000000000018</v>
      </c>
    </row>
    <row r="111" spans="1:22" ht="14.45" x14ac:dyDescent="0.3">
      <c r="E111" s="219" t="s">
        <v>18</v>
      </c>
      <c r="F111" s="220"/>
      <c r="G111" s="220"/>
      <c r="H111" s="221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ht="14.45" x14ac:dyDescent="0.3">
      <c r="M112" s="1"/>
      <c r="Q112" s="64"/>
      <c r="R112" s="33"/>
    </row>
    <row r="113" spans="1:22" ht="14.45" x14ac:dyDescent="0.3">
      <c r="Q113" s="222"/>
      <c r="R113" s="222"/>
      <c r="S113" s="222"/>
      <c r="T113" s="222"/>
      <c r="U113" s="165"/>
    </row>
    <row r="117" spans="1:22" ht="31.15" x14ac:dyDescent="0.6">
      <c r="A117" s="7"/>
      <c r="B117" s="216" t="s">
        <v>97</v>
      </c>
      <c r="C117" s="217"/>
      <c r="D117" s="217"/>
      <c r="E117" s="217"/>
      <c r="F117" s="218"/>
      <c r="G117" s="8"/>
      <c r="H117" s="8"/>
      <c r="I117" s="8"/>
      <c r="J117" s="22"/>
      <c r="M117" s="7"/>
      <c r="N117" s="216" t="s">
        <v>91</v>
      </c>
      <c r="O117" s="217"/>
      <c r="P117" s="217"/>
      <c r="Q117" s="217"/>
      <c r="R117" s="218"/>
      <c r="S117" s="8"/>
      <c r="T117" s="8"/>
      <c r="U117" s="8"/>
      <c r="V117" s="22"/>
    </row>
    <row r="118" spans="1:22" ht="14.45" x14ac:dyDescent="0.3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ht="14.45" x14ac:dyDescent="0.3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/>
      <c r="N119" s="8"/>
      <c r="O119" s="8"/>
      <c r="P119" s="8"/>
      <c r="Q119" s="8"/>
      <c r="R119" s="14"/>
      <c r="S119" s="8"/>
      <c r="T119" s="8"/>
      <c r="U119" s="14"/>
      <c r="V119" s="22"/>
    </row>
    <row r="120" spans="1:22" ht="14.45" x14ac:dyDescent="0.3">
      <c r="A120" s="7">
        <v>45051</v>
      </c>
      <c r="B120" s="8" t="s">
        <v>516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/>
      <c r="N120" s="8"/>
      <c r="O120" s="8"/>
      <c r="P120" s="8"/>
      <c r="Q120" s="8"/>
      <c r="R120" s="14"/>
      <c r="S120" s="8"/>
      <c r="T120" s="8"/>
      <c r="U120" s="14"/>
      <c r="V120" s="22"/>
    </row>
    <row r="121" spans="1:22" ht="14.45" x14ac:dyDescent="0.3">
      <c r="A121" s="7">
        <v>45051</v>
      </c>
      <c r="B121" s="8" t="s">
        <v>517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/>
      <c r="N121" s="8"/>
      <c r="O121" s="8"/>
      <c r="P121" s="8"/>
      <c r="Q121" s="8"/>
      <c r="R121" s="21"/>
      <c r="S121" s="8"/>
      <c r="T121" s="8"/>
      <c r="U121" s="14"/>
      <c r="V121" s="22"/>
    </row>
    <row r="122" spans="1:22" ht="14.45" x14ac:dyDescent="0.3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/>
      <c r="N122" s="8"/>
      <c r="O122" s="8"/>
      <c r="P122" s="8"/>
      <c r="Q122" s="8"/>
      <c r="R122" s="21"/>
      <c r="S122" s="8"/>
      <c r="T122" s="8"/>
      <c r="U122" s="14"/>
      <c r="V122" s="22"/>
    </row>
    <row r="123" spans="1:22" ht="14.45" x14ac:dyDescent="0.3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/>
      <c r="N123" s="8"/>
      <c r="O123" s="8"/>
      <c r="P123" s="8"/>
      <c r="Q123" s="8"/>
      <c r="R123" s="21"/>
      <c r="S123" s="8"/>
      <c r="T123" s="8"/>
      <c r="U123" s="14"/>
      <c r="V123" s="8"/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/>
      <c r="N124" s="8"/>
      <c r="O124" s="8"/>
      <c r="P124" s="8"/>
      <c r="Q124" s="8"/>
      <c r="R124" s="21"/>
      <c r="S124" s="8"/>
      <c r="T124" s="8"/>
      <c r="U124" s="14"/>
      <c r="V124" s="8"/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574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/>
      <c r="N125" s="8"/>
      <c r="O125" s="8"/>
      <c r="P125" s="8"/>
      <c r="Q125" s="8"/>
      <c r="R125" s="21"/>
      <c r="S125" s="8"/>
      <c r="T125" s="8"/>
      <c r="U125" s="14"/>
      <c r="V125" s="8"/>
    </row>
    <row r="126" spans="1:22" x14ac:dyDescent="0.25">
      <c r="A126" s="7">
        <v>45056</v>
      </c>
      <c r="B126" s="8" t="s">
        <v>575</v>
      </c>
      <c r="C126" s="8" t="s">
        <v>140</v>
      </c>
      <c r="D126" s="8" t="s">
        <v>574</v>
      </c>
      <c r="E126" s="8">
        <v>834</v>
      </c>
      <c r="F126" s="21">
        <v>600</v>
      </c>
      <c r="G126" s="8" t="s">
        <v>576</v>
      </c>
      <c r="H126" s="8"/>
      <c r="I126" s="14">
        <v>550</v>
      </c>
      <c r="J126" s="8">
        <v>541</v>
      </c>
      <c r="M126" s="7"/>
      <c r="N126" s="8"/>
      <c r="O126" s="8"/>
      <c r="P126" s="8"/>
      <c r="Q126" s="8"/>
      <c r="R126" s="21"/>
      <c r="S126" s="8"/>
      <c r="T126" s="8"/>
      <c r="U126" s="14"/>
      <c r="V126" s="8"/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/>
      <c r="N127" s="8"/>
      <c r="O127" s="8"/>
      <c r="P127" s="8"/>
      <c r="Q127" s="8"/>
      <c r="R127" s="21"/>
      <c r="S127" s="8"/>
      <c r="T127" s="8"/>
      <c r="U127" s="14"/>
      <c r="V127" s="8"/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/>
      <c r="N128" s="8"/>
      <c r="O128" s="8"/>
      <c r="P128" s="8"/>
      <c r="Q128" s="8"/>
      <c r="R128" s="21"/>
      <c r="S128" s="8"/>
      <c r="T128" s="8"/>
      <c r="U128" s="14"/>
      <c r="V128" s="8"/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586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/>
      <c r="N129" s="8"/>
      <c r="O129" s="8"/>
      <c r="P129" s="8"/>
      <c r="Q129" s="8"/>
      <c r="R129" s="21"/>
      <c r="S129" s="8"/>
      <c r="T129" s="8"/>
      <c r="U129" s="14"/>
      <c r="V129" s="31"/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/>
      <c r="N130" s="8"/>
      <c r="O130" s="8"/>
      <c r="P130" s="8"/>
      <c r="Q130" s="8"/>
      <c r="R130" s="21"/>
      <c r="S130" s="8"/>
      <c r="T130" s="8"/>
      <c r="U130" s="14"/>
      <c r="V130" s="31"/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574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204">
        <v>549</v>
      </c>
      <c r="M131" s="7"/>
      <c r="N131" s="8"/>
      <c r="O131" s="8"/>
      <c r="P131" s="8"/>
      <c r="Q131" s="8"/>
      <c r="R131" s="21"/>
      <c r="S131" s="8"/>
      <c r="T131" s="8"/>
      <c r="U131" s="14"/>
      <c r="V131" s="31"/>
      <c r="X131" s="202"/>
      <c r="Y131" s="64"/>
      <c r="Z131" s="64"/>
      <c r="AA131" s="64"/>
      <c r="AB131" s="64"/>
      <c r="AC131" s="64"/>
      <c r="AD131" s="64"/>
      <c r="AE131" s="64"/>
      <c r="AF131" s="64"/>
      <c r="AG131" s="203"/>
    </row>
    <row r="132" spans="1:45" x14ac:dyDescent="0.25">
      <c r="A132" s="7">
        <v>45063</v>
      </c>
      <c r="B132" s="8" t="s">
        <v>517</v>
      </c>
      <c r="C132" s="8" t="s">
        <v>140</v>
      </c>
      <c r="D132" s="8" t="s">
        <v>574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204">
        <v>549</v>
      </c>
      <c r="M132" s="7"/>
      <c r="N132" s="8"/>
      <c r="O132" s="8"/>
      <c r="P132" s="8"/>
      <c r="Q132" s="8"/>
      <c r="R132" s="21"/>
      <c r="S132" s="8"/>
      <c r="T132" s="8"/>
      <c r="U132" s="14"/>
      <c r="V132" s="31"/>
      <c r="X132" s="1"/>
      <c r="AC132" s="168"/>
      <c r="AF132" s="168"/>
      <c r="AH132" s="201"/>
      <c r="AJ132" s="202"/>
      <c r="AK132" s="64"/>
      <c r="AL132" s="64"/>
      <c r="AM132" s="64"/>
      <c r="AN132" s="64"/>
      <c r="AO132" s="64"/>
      <c r="AP132" s="64"/>
      <c r="AQ132" s="64"/>
      <c r="AR132" s="64"/>
      <c r="AS132" s="203"/>
    </row>
    <row r="133" spans="1:45" x14ac:dyDescent="0.25">
      <c r="A133" s="7">
        <v>45003</v>
      </c>
      <c r="B133" s="8" t="s">
        <v>590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204">
        <v>549</v>
      </c>
      <c r="M133" s="7"/>
      <c r="N133" s="8"/>
      <c r="O133" s="8"/>
      <c r="P133" s="8"/>
      <c r="Q133" s="8"/>
      <c r="R133" s="21"/>
      <c r="S133" s="8"/>
      <c r="T133" s="8"/>
      <c r="U133" s="14"/>
      <c r="V133" s="31"/>
      <c r="X133" s="1"/>
      <c r="AC133" s="168"/>
      <c r="AF133" s="168"/>
    </row>
    <row r="134" spans="1:45" x14ac:dyDescent="0.25">
      <c r="A134" s="7">
        <v>45066</v>
      </c>
      <c r="B134" s="8" t="s">
        <v>590</v>
      </c>
      <c r="C134" s="8" t="s">
        <v>140</v>
      </c>
      <c r="D134" s="8" t="s">
        <v>131</v>
      </c>
      <c r="E134" s="8">
        <v>23405</v>
      </c>
      <c r="F134" s="21">
        <v>180</v>
      </c>
      <c r="G134" s="8" t="s">
        <v>126</v>
      </c>
      <c r="H134" s="8"/>
      <c r="I134" s="14">
        <v>170</v>
      </c>
      <c r="J134" s="204">
        <v>549</v>
      </c>
      <c r="M134" s="7"/>
      <c r="N134" s="8"/>
      <c r="O134" s="8"/>
      <c r="P134" s="8"/>
      <c r="Q134" s="8"/>
      <c r="R134" s="21"/>
      <c r="S134" s="8"/>
      <c r="T134" s="8"/>
      <c r="U134" s="14"/>
      <c r="V134" s="31"/>
      <c r="X134" s="1"/>
      <c r="AC134" s="168"/>
      <c r="AF134" s="168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204">
        <v>549</v>
      </c>
      <c r="M135" s="7"/>
      <c r="N135" s="8"/>
      <c r="O135" s="8"/>
      <c r="P135" s="8"/>
      <c r="Q135" s="8"/>
      <c r="R135" s="21"/>
      <c r="S135" s="8"/>
      <c r="T135" s="8"/>
      <c r="U135" s="14"/>
      <c r="V135" s="31"/>
      <c r="X135" s="1"/>
      <c r="AC135" s="168"/>
      <c r="AF135" s="168"/>
    </row>
    <row r="136" spans="1:45" x14ac:dyDescent="0.25">
      <c r="A136" s="7">
        <v>45068</v>
      </c>
      <c r="B136" s="8" t="s">
        <v>517</v>
      </c>
      <c r="C136" s="8" t="s">
        <v>140</v>
      </c>
      <c r="D136" s="8" t="s">
        <v>409</v>
      </c>
      <c r="E136" s="8"/>
      <c r="F136" s="21">
        <v>550</v>
      </c>
      <c r="G136" s="8" t="s">
        <v>543</v>
      </c>
      <c r="H136" s="8"/>
      <c r="I136" s="14">
        <v>530</v>
      </c>
      <c r="J136" s="8"/>
      <c r="M136" s="7"/>
      <c r="N136" s="8"/>
      <c r="O136" s="8"/>
      <c r="P136" s="8"/>
      <c r="Q136" s="8"/>
      <c r="R136" s="21"/>
      <c r="S136" s="8"/>
      <c r="T136" s="8"/>
      <c r="U136" s="14"/>
      <c r="V136" s="31"/>
      <c r="X136" s="1"/>
      <c r="AC136" s="168"/>
      <c r="AF136" s="168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/>
      <c r="F137" s="21">
        <v>600</v>
      </c>
      <c r="G137" s="8" t="s">
        <v>133</v>
      </c>
      <c r="H137" s="8"/>
      <c r="I137" s="14">
        <v>580</v>
      </c>
      <c r="J137" s="8"/>
      <c r="M137" s="7"/>
      <c r="N137" s="8"/>
      <c r="O137" s="8"/>
      <c r="P137" s="8"/>
      <c r="Q137" s="8"/>
      <c r="R137" s="21"/>
      <c r="S137" s="8"/>
      <c r="T137" s="8"/>
      <c r="U137" s="14"/>
      <c r="V137" s="31"/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/>
      <c r="F138" s="21">
        <v>220</v>
      </c>
      <c r="G138" s="8" t="s">
        <v>181</v>
      </c>
      <c r="H138" s="8"/>
      <c r="I138" s="14">
        <v>200</v>
      </c>
      <c r="J138" s="8"/>
      <c r="M138" s="7"/>
      <c r="N138" s="8"/>
      <c r="O138" s="8"/>
      <c r="P138" s="8"/>
      <c r="Q138" s="8"/>
      <c r="R138" s="21"/>
      <c r="S138" s="8"/>
      <c r="T138" s="8"/>
      <c r="U138" s="14"/>
      <c r="V138" s="8"/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/>
      <c r="F139" s="21">
        <v>220</v>
      </c>
      <c r="G139" s="8" t="s">
        <v>117</v>
      </c>
      <c r="H139" s="8"/>
      <c r="I139" s="14">
        <v>200</v>
      </c>
      <c r="J139" s="8"/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/>
      <c r="F140" s="21">
        <v>180</v>
      </c>
      <c r="G140" s="8" t="s">
        <v>213</v>
      </c>
      <c r="H140" s="8"/>
      <c r="I140" s="14">
        <v>170</v>
      </c>
      <c r="J140" s="8"/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/>
      <c r="F141" s="21">
        <v>180</v>
      </c>
      <c r="G141" s="8" t="s">
        <v>141</v>
      </c>
      <c r="H141" s="8"/>
      <c r="I141" s="14">
        <v>170</v>
      </c>
      <c r="J141" s="8"/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574</v>
      </c>
      <c r="E142" s="8"/>
      <c r="F142" s="21">
        <v>600</v>
      </c>
      <c r="G142" s="8" t="s">
        <v>181</v>
      </c>
      <c r="H142" s="8"/>
      <c r="I142" s="14">
        <v>580</v>
      </c>
      <c r="J142" s="8"/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574</v>
      </c>
      <c r="E143" s="8"/>
      <c r="F143" s="21">
        <v>600</v>
      </c>
      <c r="G143" s="8" t="s">
        <v>604</v>
      </c>
      <c r="H143" s="8"/>
      <c r="I143" s="14">
        <v>580</v>
      </c>
      <c r="J143" s="8"/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45" x14ac:dyDescent="0.25">
      <c r="A144" s="7"/>
      <c r="B144" s="8"/>
      <c r="C144" s="8"/>
      <c r="D144" s="8"/>
      <c r="E144" s="8"/>
      <c r="F144" s="21"/>
      <c r="G144" s="8"/>
      <c r="H144" s="8"/>
      <c r="I144" s="14"/>
      <c r="J144" s="8"/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/>
      <c r="B145" s="8"/>
      <c r="C145" s="8"/>
      <c r="D145" s="8"/>
      <c r="E145" s="8"/>
      <c r="F145" s="14"/>
      <c r="G145" s="8"/>
      <c r="H145" s="8"/>
      <c r="I145" s="14"/>
      <c r="J145" s="8"/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/>
      <c r="B146" s="8"/>
      <c r="C146" s="8"/>
      <c r="D146" s="8"/>
      <c r="E146" s="8"/>
      <c r="F146" s="14"/>
      <c r="G146" s="8"/>
      <c r="H146" s="8"/>
      <c r="I146" s="14"/>
      <c r="J146" s="8"/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/>
      <c r="B147" s="8"/>
      <c r="C147" s="8"/>
      <c r="D147" s="8"/>
      <c r="E147" s="8"/>
      <c r="F147" s="14"/>
      <c r="G147" s="8"/>
      <c r="H147" s="8"/>
      <c r="I147" s="14"/>
      <c r="J147" s="8"/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/>
      <c r="B148" s="8"/>
      <c r="C148" s="8"/>
      <c r="D148" s="8"/>
      <c r="E148" s="8"/>
      <c r="F148" s="14"/>
      <c r="G148" s="8"/>
      <c r="H148" s="8"/>
      <c r="I148" s="14"/>
      <c r="J148" s="8"/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/>
      <c r="B149" s="8"/>
      <c r="C149" s="8"/>
      <c r="D149" s="8"/>
      <c r="E149" s="8"/>
      <c r="F149" s="14"/>
      <c r="G149" s="8"/>
      <c r="H149" s="8"/>
      <c r="I149" s="14"/>
      <c r="J149" s="8"/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/>
      <c r="B150" s="8"/>
      <c r="C150" s="8"/>
      <c r="D150" s="8"/>
      <c r="E150" s="8"/>
      <c r="F150" s="14"/>
      <c r="G150" s="8"/>
      <c r="H150" s="8"/>
      <c r="I150" s="14"/>
      <c r="J150" s="8"/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8450</v>
      </c>
      <c r="G166" s="14"/>
      <c r="H166" s="14"/>
      <c r="I166" s="16">
        <f>SUM(I119:I165)</f>
        <v>7990</v>
      </c>
      <c r="M166" s="1"/>
      <c r="Q166" s="12" t="s">
        <v>14</v>
      </c>
      <c r="R166" s="13">
        <f>SUM(R119:R165)</f>
        <v>0</v>
      </c>
      <c r="S166" s="14"/>
      <c r="T166" s="14"/>
      <c r="U166" s="16">
        <f>SUM(U119:U165)</f>
        <v>0</v>
      </c>
    </row>
    <row r="167" spans="1:22" x14ac:dyDescent="0.25">
      <c r="A167" s="1"/>
      <c r="E167" s="12" t="s">
        <v>17</v>
      </c>
      <c r="F167" s="13">
        <f>F166*0.99</f>
        <v>8365.5</v>
      </c>
      <c r="M167" s="1"/>
      <c r="Q167" s="12" t="s">
        <v>17</v>
      </c>
      <c r="R167" s="13">
        <f>R166*0.99</f>
        <v>0</v>
      </c>
    </row>
    <row r="168" spans="1:22" x14ac:dyDescent="0.25">
      <c r="E168" s="219" t="s">
        <v>18</v>
      </c>
      <c r="F168" s="220"/>
      <c r="G168" s="220"/>
      <c r="H168" s="221"/>
      <c r="I168" s="18">
        <f>F167-I166</f>
        <v>375.5</v>
      </c>
      <c r="Q168" s="219" t="s">
        <v>18</v>
      </c>
      <c r="R168" s="220"/>
      <c r="S168" s="220"/>
      <c r="T168" s="221"/>
      <c r="U168" s="18">
        <f>R167-U166</f>
        <v>0</v>
      </c>
    </row>
    <row r="175" spans="1:22" ht="31.5" x14ac:dyDescent="0.5">
      <c r="A175" s="7"/>
      <c r="B175" s="216" t="s">
        <v>98</v>
      </c>
      <c r="C175" s="217"/>
      <c r="D175" s="217"/>
      <c r="E175" s="217"/>
      <c r="F175" s="218"/>
      <c r="G175" s="8"/>
      <c r="H175" s="8"/>
      <c r="I175" s="8"/>
      <c r="J175" s="22"/>
      <c r="M175" s="7"/>
      <c r="N175" s="216" t="s">
        <v>93</v>
      </c>
      <c r="O175" s="217"/>
      <c r="P175" s="217"/>
      <c r="Q175" s="217"/>
      <c r="R175" s="218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19" t="s">
        <v>18</v>
      </c>
      <c r="F227" s="220"/>
      <c r="G227" s="220"/>
      <c r="H227" s="221"/>
      <c r="I227" s="18">
        <f>F226-I225</f>
        <v>0</v>
      </c>
      <c r="Q227" s="219" t="s">
        <v>18</v>
      </c>
      <c r="R227" s="220"/>
      <c r="S227" s="220"/>
      <c r="T227" s="221"/>
      <c r="U227" s="18">
        <f>R226-U225</f>
        <v>0</v>
      </c>
    </row>
    <row r="234" spans="1:22" ht="31.5" x14ac:dyDescent="0.5">
      <c r="A234" s="7"/>
      <c r="B234" s="216" t="s">
        <v>94</v>
      </c>
      <c r="C234" s="217"/>
      <c r="D234" s="217"/>
      <c r="E234" s="217"/>
      <c r="F234" s="218"/>
      <c r="G234" s="8"/>
      <c r="H234" s="8"/>
      <c r="I234" s="8"/>
      <c r="J234" s="22"/>
      <c r="M234" s="7"/>
      <c r="N234" s="216" t="s">
        <v>99</v>
      </c>
      <c r="O234" s="217"/>
      <c r="P234" s="217"/>
      <c r="Q234" s="217"/>
      <c r="R234" s="218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19" t="s">
        <v>18</v>
      </c>
      <c r="F286" s="220"/>
      <c r="G286" s="220"/>
      <c r="H286" s="221"/>
      <c r="I286" s="18">
        <f>F285-I284</f>
        <v>0</v>
      </c>
      <c r="Q286" s="219" t="s">
        <v>18</v>
      </c>
      <c r="R286" s="220"/>
      <c r="S286" s="220"/>
      <c r="T286" s="221"/>
      <c r="U286" s="18">
        <f>R285-U284</f>
        <v>0</v>
      </c>
    </row>
    <row r="293" spans="1:22" ht="31.5" x14ac:dyDescent="0.5">
      <c r="A293" s="7"/>
      <c r="B293" s="216" t="s">
        <v>96</v>
      </c>
      <c r="C293" s="217"/>
      <c r="D293" s="217"/>
      <c r="E293" s="217"/>
      <c r="F293" s="218"/>
      <c r="G293" s="8"/>
      <c r="H293" s="8"/>
      <c r="I293" s="8"/>
      <c r="J293" s="22"/>
      <c r="M293" s="7"/>
      <c r="N293" s="216" t="s">
        <v>0</v>
      </c>
      <c r="O293" s="217"/>
      <c r="P293" s="217"/>
      <c r="Q293" s="217"/>
      <c r="R293" s="218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19" t="s">
        <v>18</v>
      </c>
      <c r="F345" s="220"/>
      <c r="G345" s="220"/>
      <c r="H345" s="221"/>
      <c r="I345" s="18">
        <f>F344-I343</f>
        <v>0</v>
      </c>
      <c r="Q345" s="219" t="s">
        <v>18</v>
      </c>
      <c r="R345" s="220"/>
      <c r="S345" s="220"/>
      <c r="T345" s="221"/>
      <c r="U345" s="18">
        <f>R344-U343</f>
        <v>0</v>
      </c>
    </row>
  </sheetData>
  <mergeCells count="25"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B34" sqref="B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1" t="s">
        <v>24</v>
      </c>
      <c r="B1" s="241"/>
      <c r="C1" s="241"/>
      <c r="E1" s="241" t="s">
        <v>87</v>
      </c>
      <c r="F1" s="241"/>
      <c r="G1" s="241"/>
      <c r="I1" s="241" t="s">
        <v>88</v>
      </c>
      <c r="J1" s="241"/>
      <c r="K1" s="241"/>
      <c r="M1" s="241" t="s">
        <v>89</v>
      </c>
      <c r="N1" s="241"/>
      <c r="O1" s="241"/>
    </row>
    <row r="2" spans="1:15" ht="15" customHeight="1" x14ac:dyDescent="0.25">
      <c r="A2" s="241"/>
      <c r="B2" s="241"/>
      <c r="C2" s="241"/>
      <c r="E2" s="241"/>
      <c r="F2" s="241"/>
      <c r="G2" s="241"/>
      <c r="I2" s="241"/>
      <c r="J2" s="241"/>
      <c r="K2" s="241"/>
      <c r="M2" s="241"/>
      <c r="N2" s="241"/>
      <c r="O2" s="24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41" t="s">
        <v>97</v>
      </c>
      <c r="B22" s="241"/>
      <c r="C22" s="241"/>
      <c r="E22" s="241" t="s">
        <v>91</v>
      </c>
      <c r="F22" s="241"/>
      <c r="G22" s="241"/>
      <c r="I22" s="241" t="s">
        <v>92</v>
      </c>
      <c r="J22" s="241"/>
      <c r="K22" s="241"/>
      <c r="M22" s="241" t="s">
        <v>93</v>
      </c>
      <c r="N22" s="241"/>
      <c r="O22" s="241"/>
    </row>
    <row r="23" spans="1:15" x14ac:dyDescent="0.25">
      <c r="A23" s="241"/>
      <c r="B23" s="241"/>
      <c r="C23" s="241"/>
      <c r="E23" s="241"/>
      <c r="F23" s="241"/>
      <c r="G23" s="241"/>
      <c r="I23" s="241"/>
      <c r="J23" s="241"/>
      <c r="K23" s="241"/>
      <c r="M23" s="241"/>
      <c r="N23" s="241"/>
      <c r="O23" s="241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1" t="s">
        <v>94</v>
      </c>
      <c r="B43" s="241"/>
      <c r="C43" s="241"/>
      <c r="E43" s="241" t="s">
        <v>99</v>
      </c>
      <c r="F43" s="241"/>
      <c r="G43" s="241"/>
      <c r="I43" s="241" t="s">
        <v>96</v>
      </c>
      <c r="J43" s="241"/>
      <c r="K43" s="241"/>
      <c r="M43" s="241" t="s">
        <v>0</v>
      </c>
      <c r="N43" s="241"/>
      <c r="O43" s="241"/>
    </row>
    <row r="44" spans="1:15" x14ac:dyDescent="0.25">
      <c r="A44" s="241"/>
      <c r="B44" s="241"/>
      <c r="C44" s="241"/>
      <c r="E44" s="241"/>
      <c r="F44" s="241"/>
      <c r="G44" s="241"/>
      <c r="I44" s="241"/>
      <c r="J44" s="241"/>
      <c r="K44" s="241"/>
      <c r="M44" s="241"/>
      <c r="N44" s="241"/>
      <c r="O44" s="24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29" workbookViewId="0">
      <selection activeCell="B49" sqref="B4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41" t="s">
        <v>346</v>
      </c>
      <c r="B1" s="241"/>
      <c r="C1" s="241"/>
      <c r="E1" s="241" t="s">
        <v>347</v>
      </c>
      <c r="F1" s="241"/>
      <c r="G1" s="241"/>
      <c r="I1" s="241" t="s">
        <v>348</v>
      </c>
      <c r="J1" s="241"/>
      <c r="K1" s="241"/>
      <c r="M1" s="241" t="s">
        <v>101</v>
      </c>
      <c r="N1" s="241"/>
      <c r="O1" s="241"/>
    </row>
    <row r="2" spans="1:15" ht="15" customHeight="1" x14ac:dyDescent="0.25">
      <c r="A2" s="241"/>
      <c r="B2" s="241"/>
      <c r="C2" s="241"/>
      <c r="E2" s="241"/>
      <c r="F2" s="241"/>
      <c r="G2" s="241"/>
      <c r="I2" s="241"/>
      <c r="J2" s="241"/>
      <c r="K2" s="241"/>
      <c r="M2" s="241"/>
      <c r="N2" s="241"/>
      <c r="O2" s="24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41" t="s">
        <v>97</v>
      </c>
      <c r="B25" s="241"/>
      <c r="C25" s="241"/>
      <c r="E25" s="241" t="s">
        <v>91</v>
      </c>
      <c r="F25" s="241"/>
      <c r="G25" s="241"/>
      <c r="I25" s="241" t="s">
        <v>92</v>
      </c>
      <c r="J25" s="241"/>
      <c r="K25" s="241"/>
      <c r="O25" s="143"/>
    </row>
    <row r="26" spans="1:15" ht="15" customHeight="1" x14ac:dyDescent="0.35">
      <c r="A26" s="241"/>
      <c r="B26" s="241"/>
      <c r="C26" s="241"/>
      <c r="E26" s="241"/>
      <c r="F26" s="241"/>
      <c r="G26" s="241"/>
      <c r="I26" s="241"/>
      <c r="J26" s="241"/>
      <c r="K26" s="241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ht="14.45" x14ac:dyDescent="0.3">
      <c r="A29" s="146" t="s">
        <v>12</v>
      </c>
      <c r="B29" s="10">
        <v>95.36</v>
      </c>
      <c r="C29" s="8"/>
      <c r="E29" s="8" t="s">
        <v>12</v>
      </c>
      <c r="F29" s="10"/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ht="14.45" x14ac:dyDescent="0.3">
      <c r="A30" s="146" t="s">
        <v>69</v>
      </c>
      <c r="B30" s="10">
        <v>45.91</v>
      </c>
      <c r="C30" s="8"/>
      <c r="E30" s="8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ht="14.45" x14ac:dyDescent="0.3">
      <c r="A31" s="117" t="s">
        <v>22</v>
      </c>
      <c r="B31" s="10">
        <v>58.92</v>
      </c>
      <c r="C31" s="8"/>
      <c r="E31" s="8" t="s">
        <v>22</v>
      </c>
      <c r="F31" s="10"/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ht="14.45" x14ac:dyDescent="0.3">
      <c r="A32" s="146" t="s">
        <v>13</v>
      </c>
      <c r="B32" s="10">
        <v>45.91</v>
      </c>
      <c r="C32" s="8"/>
      <c r="E32" s="8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ht="14.45" x14ac:dyDescent="0.3">
      <c r="A33" s="146" t="s">
        <v>70</v>
      </c>
      <c r="B33" s="10">
        <v>98.62</v>
      </c>
      <c r="C33" s="8"/>
      <c r="E33" s="8" t="s">
        <v>70</v>
      </c>
      <c r="F33" s="10"/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ht="14.45" x14ac:dyDescent="0.3">
      <c r="A34" s="146" t="s">
        <v>23</v>
      </c>
      <c r="B34" s="10"/>
      <c r="C34" s="8"/>
      <c r="E34" s="8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ht="14.45" x14ac:dyDescent="0.3">
      <c r="A35" s="117" t="s">
        <v>34</v>
      </c>
      <c r="B35" s="10">
        <v>58.92</v>
      </c>
      <c r="C35" s="8"/>
      <c r="E35" s="8" t="s">
        <v>34</v>
      </c>
      <c r="F35" s="10"/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ht="14.45" x14ac:dyDescent="0.3">
      <c r="A36" s="146" t="s">
        <v>273</v>
      </c>
      <c r="B36" s="10">
        <v>95.36</v>
      </c>
      <c r="C36" s="8"/>
      <c r="E36" s="8" t="s">
        <v>71</v>
      </c>
      <c r="F36" s="10"/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ht="14.45" x14ac:dyDescent="0.3">
      <c r="A37" s="146" t="s">
        <v>274</v>
      </c>
      <c r="B37" s="10"/>
      <c r="C37" s="8"/>
      <c r="E37" s="8" t="s">
        <v>72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ht="14.45" x14ac:dyDescent="0.3">
      <c r="A38" s="117" t="s">
        <v>275</v>
      </c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ht="14.45" x14ac:dyDescent="0.3">
      <c r="A39" s="117" t="s">
        <v>214</v>
      </c>
      <c r="B39" s="10">
        <v>58.92</v>
      </c>
      <c r="C39" s="8"/>
      <c r="E39" s="8"/>
      <c r="F39" s="10"/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8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8"/>
      <c r="F41" s="10"/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8"/>
      <c r="F42" s="10"/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8"/>
      <c r="F43" s="10"/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570</v>
      </c>
      <c r="B44" s="10">
        <v>24.66</v>
      </c>
      <c r="C44" s="8"/>
      <c r="E44" s="8"/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/>
      <c r="F45" s="10"/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567</v>
      </c>
      <c r="B46" s="10">
        <v>39.590000000000003</v>
      </c>
      <c r="C46" s="8"/>
      <c r="E46" s="8"/>
      <c r="F46" s="10"/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8"/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581</v>
      </c>
      <c r="B48" s="10">
        <v>24.06</v>
      </c>
      <c r="C48" s="8"/>
      <c r="E48" s="8"/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0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41" t="s">
        <v>94</v>
      </c>
      <c r="B54" s="241"/>
      <c r="C54" s="241"/>
      <c r="E54" s="241" t="s">
        <v>99</v>
      </c>
      <c r="F54" s="241"/>
      <c r="G54" s="241"/>
      <c r="I54" s="241" t="s">
        <v>96</v>
      </c>
      <c r="J54" s="241"/>
      <c r="K54" s="241"/>
      <c r="O54" s="143"/>
    </row>
    <row r="55" spans="1:15" ht="15" customHeight="1" x14ac:dyDescent="0.35">
      <c r="A55" s="241"/>
      <c r="B55" s="241"/>
      <c r="C55" s="241"/>
      <c r="E55" s="241"/>
      <c r="F55" s="241"/>
      <c r="G55" s="241"/>
      <c r="I55" s="241"/>
      <c r="J55" s="241"/>
      <c r="K55" s="241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A31" workbookViewId="0">
      <selection activeCell="C40" sqref="C40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41" t="s">
        <v>24</v>
      </c>
      <c r="B1" s="241"/>
      <c r="C1" s="241"/>
      <c r="F1" s="241" t="s">
        <v>87</v>
      </c>
      <c r="G1" s="241"/>
      <c r="H1" s="241"/>
      <c r="K1" s="241" t="s">
        <v>88</v>
      </c>
      <c r="L1" s="241"/>
      <c r="M1" s="241"/>
      <c r="O1" s="241" t="s">
        <v>103</v>
      </c>
      <c r="P1" s="241"/>
      <c r="Q1" s="241"/>
    </row>
    <row r="2" spans="1:17" x14ac:dyDescent="0.25">
      <c r="A2" s="241"/>
      <c r="B2" s="241"/>
      <c r="C2" s="241"/>
      <c r="F2" s="241"/>
      <c r="G2" s="241"/>
      <c r="H2" s="241"/>
      <c r="K2" s="241"/>
      <c r="L2" s="241"/>
      <c r="M2" s="241"/>
      <c r="O2" s="241"/>
      <c r="P2" s="241"/>
      <c r="Q2" s="241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 t="s">
        <v>366</v>
      </c>
      <c r="L6" s="76">
        <v>90</v>
      </c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 t="s">
        <v>366</v>
      </c>
      <c r="G12" s="76">
        <v>100</v>
      </c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947.88</v>
      </c>
      <c r="H18" s="8"/>
      <c r="K18" s="8" t="s">
        <v>40</v>
      </c>
      <c r="L18" s="10">
        <f>SUM(L5:L17)</f>
        <v>849.08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41" t="s">
        <v>97</v>
      </c>
      <c r="B22" s="241"/>
      <c r="C22" s="241"/>
      <c r="F22" s="241" t="s">
        <v>91</v>
      </c>
      <c r="G22" s="241"/>
      <c r="H22" s="241"/>
      <c r="K22" s="241" t="s">
        <v>92</v>
      </c>
      <c r="L22" s="241"/>
      <c r="M22" s="241"/>
      <c r="O22" s="241" t="s">
        <v>93</v>
      </c>
      <c r="P22" s="241"/>
      <c r="Q22" s="241"/>
    </row>
    <row r="23" spans="1:17" ht="15" customHeight="1" x14ac:dyDescent="0.25">
      <c r="A23" s="241"/>
      <c r="B23" s="241"/>
      <c r="C23" s="241"/>
      <c r="F23" s="241"/>
      <c r="G23" s="241"/>
      <c r="H23" s="241"/>
      <c r="K23" s="241"/>
      <c r="L23" s="241"/>
      <c r="M23" s="241"/>
      <c r="O23" s="241"/>
      <c r="P23" s="241"/>
      <c r="Q23" s="241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508</v>
      </c>
      <c r="B27" s="76">
        <v>100</v>
      </c>
      <c r="C27" s="8"/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522</v>
      </c>
      <c r="B29" s="76">
        <v>50</v>
      </c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523</v>
      </c>
      <c r="B30" s="77">
        <v>20</v>
      </c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 t="s">
        <v>524</v>
      </c>
      <c r="B31" s="76">
        <v>10</v>
      </c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525</v>
      </c>
      <c r="B32" s="77">
        <v>7</v>
      </c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566</v>
      </c>
      <c r="B33" s="76">
        <v>58.92</v>
      </c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568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569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571</v>
      </c>
      <c r="B36" s="10">
        <v>95.36</v>
      </c>
      <c r="C36" s="8"/>
      <c r="F36" s="8"/>
      <c r="G36" s="77"/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524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601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602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603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/>
      <c r="B41" s="10"/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854.41</v>
      </c>
      <c r="C42" s="8"/>
      <c r="F42" s="8" t="s">
        <v>40</v>
      </c>
      <c r="G42" s="10">
        <f>SUM(G26:G41)</f>
        <v>0</v>
      </c>
      <c r="H42" s="8"/>
      <c r="K42" s="8" t="s">
        <v>40</v>
      </c>
      <c r="L42" s="10">
        <f>SUM(L26:L41)</f>
        <v>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41" t="s">
        <v>94</v>
      </c>
      <c r="B45" s="241"/>
      <c r="C45" s="241"/>
      <c r="F45" s="241" t="s">
        <v>99</v>
      </c>
      <c r="G45" s="241"/>
      <c r="H45" s="241"/>
      <c r="K45" s="241" t="s">
        <v>96</v>
      </c>
      <c r="L45" s="241"/>
      <c r="M45" s="241"/>
      <c r="O45" s="241" t="s">
        <v>0</v>
      </c>
      <c r="P45" s="241"/>
      <c r="Q45" s="241"/>
    </row>
    <row r="46" spans="1:17" x14ac:dyDescent="0.25">
      <c r="A46" s="241"/>
      <c r="B46" s="241"/>
      <c r="C46" s="241"/>
      <c r="F46" s="241"/>
      <c r="G46" s="241"/>
      <c r="H46" s="241"/>
      <c r="K46" s="241"/>
      <c r="L46" s="241"/>
      <c r="M46" s="241"/>
      <c r="O46" s="241"/>
      <c r="P46" s="241"/>
      <c r="Q46" s="241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31" workbookViewId="0">
      <selection activeCell="E45" sqref="E45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41"/>
      <c r="D1" s="241"/>
      <c r="E1" s="54"/>
    </row>
    <row r="2" spans="2:13" ht="27" x14ac:dyDescent="0.35">
      <c r="C2" s="241"/>
      <c r="D2" s="241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26" t="s">
        <v>40</v>
      </c>
      <c r="C14" s="227"/>
      <c r="D14" s="228"/>
      <c r="E14" s="13">
        <f>SUM(E5:E13)</f>
        <v>300</v>
      </c>
      <c r="F14" s="8"/>
      <c r="I14" s="226" t="s">
        <v>40</v>
      </c>
      <c r="J14" s="227"/>
      <c r="K14" s="228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26" t="s">
        <v>40</v>
      </c>
      <c r="C31" s="227"/>
      <c r="D31" s="228"/>
      <c r="E31" s="13">
        <f>SUM(E22:E30)</f>
        <v>60</v>
      </c>
      <c r="F31" s="8"/>
      <c r="I31" s="226" t="s">
        <v>40</v>
      </c>
      <c r="J31" s="227"/>
      <c r="K31" s="228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f>J39*K39</f>
        <v>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:L46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f t="shared" si="5"/>
        <v>0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f t="shared" si="5"/>
        <v>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f t="shared" si="5"/>
        <v>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f t="shared" si="5"/>
        <v>0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f t="shared" si="5"/>
        <v>0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71</v>
      </c>
      <c r="J46" s="8">
        <v>1</v>
      </c>
      <c r="K46" s="10"/>
      <c r="L46" s="10">
        <f t="shared" si="5"/>
        <v>0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26" t="s">
        <v>40</v>
      </c>
      <c r="C48" s="227"/>
      <c r="D48" s="228"/>
      <c r="E48" s="13">
        <f>SUM(E39:E47)</f>
        <v>165</v>
      </c>
      <c r="F48" s="8"/>
      <c r="I48" s="226" t="s">
        <v>40</v>
      </c>
      <c r="J48" s="227"/>
      <c r="K48" s="228"/>
      <c r="L48" s="13">
        <f>SUM(L39:L47)</f>
        <v>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26" t="s">
        <v>40</v>
      </c>
      <c r="C65" s="227"/>
      <c r="D65" s="228"/>
      <c r="E65" s="13">
        <f>SUM(E56:E64)</f>
        <v>0</v>
      </c>
      <c r="F65" s="8"/>
      <c r="I65" s="226" t="s">
        <v>40</v>
      </c>
      <c r="J65" s="227"/>
      <c r="K65" s="228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26" t="s">
        <v>40</v>
      </c>
      <c r="C83" s="227"/>
      <c r="D83" s="228"/>
      <c r="E83" s="13">
        <f>SUM(E74:E82)</f>
        <v>0</v>
      </c>
      <c r="F83" s="8"/>
      <c r="I83" s="226" t="s">
        <v>40</v>
      </c>
      <c r="J83" s="227"/>
      <c r="K83" s="228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26" t="s">
        <v>40</v>
      </c>
      <c r="C101" s="227"/>
      <c r="D101" s="228"/>
      <c r="E101" s="13">
        <f>SUM(E92:E100)</f>
        <v>0</v>
      </c>
      <c r="F101" s="8"/>
      <c r="I101" s="226" t="s">
        <v>40</v>
      </c>
      <c r="J101" s="227"/>
      <c r="K101" s="228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A19" workbookViewId="0">
      <selection activeCell="D29" sqref="D2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41" t="s">
        <v>24</v>
      </c>
      <c r="B1" s="241"/>
      <c r="C1" s="241"/>
      <c r="F1" s="241" t="s">
        <v>87</v>
      </c>
      <c r="G1" s="241"/>
      <c r="H1" s="241"/>
      <c r="K1" s="241" t="s">
        <v>88</v>
      </c>
      <c r="L1" s="241"/>
      <c r="M1" s="241"/>
      <c r="O1" s="241" t="s">
        <v>103</v>
      </c>
      <c r="P1" s="241"/>
      <c r="Q1" s="241"/>
    </row>
    <row r="2" spans="1:17" x14ac:dyDescent="0.25">
      <c r="A2" s="241"/>
      <c r="B2" s="241"/>
      <c r="C2" s="241"/>
      <c r="F2" s="241"/>
      <c r="G2" s="241"/>
      <c r="H2" s="241"/>
      <c r="K2" s="241"/>
      <c r="L2" s="241"/>
      <c r="M2" s="241"/>
      <c r="O2" s="241"/>
      <c r="P2" s="241"/>
      <c r="Q2" s="241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41" t="s">
        <v>97</v>
      </c>
      <c r="B22" s="241"/>
      <c r="C22" s="241"/>
      <c r="F22" s="241" t="s">
        <v>91</v>
      </c>
      <c r="G22" s="241"/>
      <c r="H22" s="241"/>
      <c r="K22" s="241" t="s">
        <v>92</v>
      </c>
      <c r="L22" s="241"/>
      <c r="M22" s="241"/>
      <c r="O22" s="241" t="s">
        <v>93</v>
      </c>
      <c r="P22" s="241"/>
      <c r="Q22" s="241"/>
    </row>
    <row r="23" spans="1:17" ht="15" customHeight="1" x14ac:dyDescent="0.25">
      <c r="A23" s="241"/>
      <c r="B23" s="241"/>
      <c r="C23" s="241"/>
      <c r="F23" s="241"/>
      <c r="G23" s="241"/>
      <c r="H23" s="241"/>
      <c r="K23" s="241"/>
      <c r="L23" s="241"/>
      <c r="M23" s="241"/>
      <c r="O23" s="241"/>
      <c r="P23" s="241"/>
      <c r="Q23" s="241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565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/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/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/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f>SUM(B26:B38)</f>
        <v>0</v>
      </c>
      <c r="C39" s="8"/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41" t="s">
        <v>94</v>
      </c>
      <c r="B42" s="241"/>
      <c r="C42" s="241"/>
      <c r="F42" s="241" t="s">
        <v>99</v>
      </c>
      <c r="G42" s="241"/>
      <c r="H42" s="241"/>
      <c r="K42" s="241" t="s">
        <v>96</v>
      </c>
      <c r="L42" s="241"/>
      <c r="M42" s="241"/>
      <c r="O42" s="241" t="s">
        <v>0</v>
      </c>
      <c r="P42" s="241"/>
      <c r="Q42" s="241"/>
    </row>
    <row r="43" spans="1:17" x14ac:dyDescent="0.25">
      <c r="A43" s="241"/>
      <c r="B43" s="241"/>
      <c r="C43" s="241"/>
      <c r="F43" s="241"/>
      <c r="G43" s="241"/>
      <c r="H43" s="241"/>
      <c r="K43" s="241"/>
      <c r="L43" s="241"/>
      <c r="M43" s="241"/>
      <c r="O43" s="241"/>
      <c r="P43" s="241"/>
      <c r="Q43" s="241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33" zoomScale="96" zoomScaleNormal="96" workbookViewId="0">
      <selection activeCell="D101" sqref="D101:E101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44" t="s">
        <v>46</v>
      </c>
      <c r="J2" s="244"/>
      <c r="K2" s="244"/>
    </row>
    <row r="3" spans="4:12" ht="14.45" x14ac:dyDescent="0.3">
      <c r="D3" s="246" t="s">
        <v>24</v>
      </c>
      <c r="E3" s="246"/>
      <c r="H3" s="245" t="s">
        <v>24</v>
      </c>
      <c r="I3" s="245"/>
      <c r="J3" s="245"/>
      <c r="K3" s="245"/>
      <c r="L3" s="245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47" t="s">
        <v>67</v>
      </c>
      <c r="E32" s="249">
        <f>SUM(E5:E31)</f>
        <v>4479.1264000000001</v>
      </c>
      <c r="H32" s="8"/>
      <c r="I32" s="8"/>
      <c r="J32" s="251">
        <f>SUM(J5:J31)</f>
        <v>3313.67</v>
      </c>
      <c r="K32" s="8"/>
      <c r="L32" s="8"/>
    </row>
    <row r="33" spans="4:12" x14ac:dyDescent="0.25">
      <c r="D33" s="248"/>
      <c r="E33" s="250"/>
      <c r="H33" s="242" t="s">
        <v>40</v>
      </c>
      <c r="I33" s="243"/>
      <c r="J33" s="252"/>
      <c r="K33" s="8"/>
      <c r="L33" s="8"/>
    </row>
    <row r="38" spans="4:12" x14ac:dyDescent="0.25">
      <c r="D38" s="64" t="s">
        <v>46</v>
      </c>
      <c r="I38" s="244" t="s">
        <v>46</v>
      </c>
      <c r="J38" s="244"/>
      <c r="K38" s="244"/>
    </row>
    <row r="39" spans="4:12" ht="14.45" x14ac:dyDescent="0.3">
      <c r="D39" s="246" t="s">
        <v>87</v>
      </c>
      <c r="E39" s="246"/>
      <c r="H39" s="245" t="s">
        <v>87</v>
      </c>
      <c r="I39" s="245"/>
      <c r="J39" s="245"/>
      <c r="K39" s="245"/>
      <c r="L39" s="245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947.88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47" t="s">
        <v>67</v>
      </c>
      <c r="E63" s="249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48"/>
      <c r="E64" s="250"/>
      <c r="H64" s="242" t="s">
        <v>40</v>
      </c>
      <c r="I64" s="243"/>
      <c r="J64" s="65">
        <f>SUM(J41:J63)</f>
        <v>3876.38</v>
      </c>
      <c r="K64" s="8"/>
      <c r="L64" s="8"/>
    </row>
    <row r="68" spans="4:12" x14ac:dyDescent="0.25">
      <c r="D68" s="64" t="s">
        <v>582</v>
      </c>
      <c r="I68" s="244" t="s">
        <v>46</v>
      </c>
      <c r="J68" s="244"/>
      <c r="K68" s="244"/>
    </row>
    <row r="69" spans="4:12" ht="14.45" x14ac:dyDescent="0.3">
      <c r="D69" s="246" t="s">
        <v>88</v>
      </c>
      <c r="E69" s="246"/>
      <c r="H69" s="245" t="s">
        <v>88</v>
      </c>
      <c r="I69" s="245"/>
      <c r="J69" s="245"/>
      <c r="K69" s="245"/>
      <c r="L69" s="245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849.08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42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47" t="s">
        <v>67</v>
      </c>
      <c r="E94" s="249">
        <f>SUM(E71:E93)</f>
        <v>4867.5713000000014</v>
      </c>
      <c r="H94" s="242" t="s">
        <v>40</v>
      </c>
      <c r="I94" s="243"/>
      <c r="J94" s="65">
        <f>SUM(J71:J93)</f>
        <v>3783.35</v>
      </c>
      <c r="K94" s="8"/>
      <c r="L94" s="8"/>
    </row>
    <row r="95" spans="4:12" x14ac:dyDescent="0.25">
      <c r="D95" s="248"/>
      <c r="E95" s="250"/>
    </row>
    <row r="99" spans="4:12" x14ac:dyDescent="0.25">
      <c r="I99" s="244" t="s">
        <v>46</v>
      </c>
      <c r="J99" s="244"/>
      <c r="K99" s="244"/>
    </row>
    <row r="100" spans="4:12" x14ac:dyDescent="0.25">
      <c r="D100" s="64" t="s">
        <v>584</v>
      </c>
      <c r="H100" s="245" t="s">
        <v>89</v>
      </c>
      <c r="I100" s="245"/>
      <c r="J100" s="245"/>
      <c r="K100" s="245"/>
      <c r="L100" s="245"/>
    </row>
    <row r="101" spans="4:12" ht="14.45" x14ac:dyDescent="0.3">
      <c r="D101" s="246" t="s">
        <v>89</v>
      </c>
      <c r="E101" s="246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148.5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71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42" t="s">
        <v>40</v>
      </c>
      <c r="I125" s="243"/>
      <c r="J125" s="65">
        <f>SUM(J102:J124)</f>
        <v>3644.8100000000004</v>
      </c>
      <c r="K125" s="8"/>
      <c r="L125" s="8"/>
    </row>
    <row r="126" spans="4:12" x14ac:dyDescent="0.25">
      <c r="D126" s="247" t="s">
        <v>67</v>
      </c>
      <c r="E126" s="249">
        <f>SUM(E103:E125)</f>
        <v>4805.1834999999992</v>
      </c>
    </row>
    <row r="127" spans="4:12" x14ac:dyDescent="0.25">
      <c r="D127" s="248"/>
      <c r="E127" s="250"/>
    </row>
    <row r="129" spans="4:12" x14ac:dyDescent="0.25">
      <c r="I129" s="244" t="s">
        <v>46</v>
      </c>
      <c r="J129" s="244"/>
      <c r="K129" s="244"/>
    </row>
    <row r="130" spans="4:12" x14ac:dyDescent="0.25">
      <c r="D130" s="64" t="s">
        <v>583</v>
      </c>
      <c r="H130" s="245" t="s">
        <v>97</v>
      </c>
      <c r="I130" s="245"/>
      <c r="J130" s="245"/>
      <c r="K130" s="245"/>
      <c r="L130" s="245"/>
    </row>
    <row r="131" spans="4:12" ht="14.45" x14ac:dyDescent="0.3">
      <c r="D131" s="246" t="s">
        <v>97</v>
      </c>
      <c r="E131" s="246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/>
      <c r="K132" s="8"/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303.23999999999978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375.5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25.699999999999989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0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60.899999999999977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72.799999999999955</v>
      </c>
      <c r="H139" s="8"/>
      <c r="I139" s="8" t="s">
        <v>294</v>
      </c>
      <c r="J139" s="9"/>
      <c r="K139" s="8"/>
      <c r="L139" s="8"/>
    </row>
    <row r="140" spans="4:12" x14ac:dyDescent="0.25">
      <c r="D140" s="12" t="s">
        <v>62</v>
      </c>
      <c r="E140" s="10">
        <f>nestle!I199</f>
        <v>622.5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854.41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29.660399999999754</v>
      </c>
      <c r="H144" s="8"/>
      <c r="I144" s="8" t="s">
        <v>478</v>
      </c>
      <c r="J144" s="9"/>
      <c r="K144" s="8"/>
      <c r="L144" s="8"/>
    </row>
    <row r="145" spans="4:12" x14ac:dyDescent="0.25">
      <c r="D145" s="12" t="s">
        <v>66</v>
      </c>
      <c r="E145" s="10">
        <f>'plasticos Ester'!I97</f>
        <v>196.5</v>
      </c>
      <c r="H145" s="8"/>
      <c r="I145" s="8" t="s">
        <v>506</v>
      </c>
      <c r="J145" s="9"/>
      <c r="K145" s="8"/>
      <c r="L145" s="8"/>
    </row>
    <row r="146" spans="4:12" x14ac:dyDescent="0.25">
      <c r="D146" s="12" t="s">
        <v>85</v>
      </c>
      <c r="E146" s="10">
        <f>'OTROS CLIENTES '!J84</f>
        <v>4.2000000000000028</v>
      </c>
      <c r="H146" s="8"/>
      <c r="I146" s="8"/>
      <c r="J146" s="9"/>
      <c r="K146" s="8"/>
      <c r="L146" s="8"/>
    </row>
    <row r="147" spans="4:12" x14ac:dyDescent="0.25">
      <c r="D147" s="12" t="s">
        <v>204</v>
      </c>
      <c r="E147" s="10">
        <f>'OTROS CLIENTES 2.'!J84</f>
        <v>65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0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47" t="s">
        <v>67</v>
      </c>
      <c r="E156" s="249">
        <f>SUM(E133:E155)</f>
        <v>3594.9703999999992</v>
      </c>
      <c r="H156" s="242" t="s">
        <v>40</v>
      </c>
      <c r="I156" s="243"/>
      <c r="J156" s="65">
        <f>SUM(J132:J155)</f>
        <v>2442.19</v>
      </c>
      <c r="K156" s="8"/>
      <c r="L156" s="8"/>
    </row>
    <row r="157" spans="4:12" x14ac:dyDescent="0.25">
      <c r="D157" s="248"/>
      <c r="E157" s="250"/>
    </row>
    <row r="160" spans="4:12" x14ac:dyDescent="0.25">
      <c r="I160" s="244" t="s">
        <v>46</v>
      </c>
      <c r="J160" s="244"/>
      <c r="K160" s="244"/>
    </row>
    <row r="161" spans="4:12" x14ac:dyDescent="0.25">
      <c r="D161" s="64" t="s">
        <v>46</v>
      </c>
      <c r="H161" s="245" t="s">
        <v>91</v>
      </c>
      <c r="I161" s="245"/>
      <c r="J161" s="245"/>
      <c r="K161" s="245"/>
      <c r="L161" s="245"/>
    </row>
    <row r="162" spans="4:12" x14ac:dyDescent="0.25">
      <c r="D162" s="246" t="s">
        <v>91</v>
      </c>
      <c r="E162" s="246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mensualidades!G173</f>
        <v>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agripac!J206</f>
        <v>0</v>
      </c>
      <c r="H165" s="8"/>
      <c r="I165" s="8" t="s">
        <v>55</v>
      </c>
      <c r="J165" s="9"/>
      <c r="K165" s="8"/>
      <c r="L165" s="8"/>
    </row>
    <row r="166" spans="4:12" x14ac:dyDescent="0.25">
      <c r="D166" s="12" t="s">
        <v>21</v>
      </c>
      <c r="E166" s="10">
        <f>'yupi '!I204</f>
        <v>0</v>
      </c>
      <c r="H166" s="8"/>
      <c r="I166" s="8" t="s">
        <v>56</v>
      </c>
      <c r="J166" s="9"/>
      <c r="K166" s="8"/>
      <c r="L166" s="8"/>
    </row>
    <row r="167" spans="4:12" x14ac:dyDescent="0.25">
      <c r="D167" s="12" t="s">
        <v>57</v>
      </c>
      <c r="E167" s="10">
        <f>inpaecsa!I189</f>
        <v>0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familia!J176</f>
        <v>0</v>
      </c>
      <c r="H168" s="8"/>
      <c r="I168" s="8"/>
      <c r="J168" s="9"/>
      <c r="K168" s="8"/>
      <c r="L168" s="8"/>
    </row>
    <row r="169" spans="4:12" x14ac:dyDescent="0.25">
      <c r="D169" s="12" t="s">
        <v>60</v>
      </c>
      <c r="E169" s="10">
        <f>yobel!J176</f>
        <v>0</v>
      </c>
      <c r="H169" s="8"/>
      <c r="I169" s="8"/>
      <c r="J169" s="9"/>
      <c r="K169" s="8"/>
      <c r="L169" s="8"/>
    </row>
    <row r="170" spans="4:12" x14ac:dyDescent="0.25">
      <c r="D170" s="12" t="s">
        <v>61</v>
      </c>
      <c r="E170" s="10">
        <f>holtrans!J167</f>
        <v>0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nestle!I215</f>
        <v>0</v>
      </c>
      <c r="H171" s="8"/>
      <c r="I171" s="8"/>
      <c r="J171" s="9"/>
      <c r="K171" s="8"/>
      <c r="L171" s="8"/>
    </row>
    <row r="172" spans="4:12" x14ac:dyDescent="0.25">
      <c r="D172" s="12" t="s">
        <v>63</v>
      </c>
      <c r="E172" s="10">
        <f>'detergente '!I169</f>
        <v>0</v>
      </c>
      <c r="H172" s="8"/>
      <c r="I172" s="8"/>
      <c r="J172" s="9"/>
      <c r="K172" s="8"/>
      <c r="L172" s="8"/>
    </row>
    <row r="173" spans="4:12" x14ac:dyDescent="0.25">
      <c r="D173" s="12" t="s">
        <v>37</v>
      </c>
      <c r="E173" s="10">
        <f>PARAISO!J169</f>
        <v>0</v>
      </c>
      <c r="H173" s="8"/>
      <c r="I173" s="8"/>
      <c r="J173" s="9"/>
      <c r="K173" s="8"/>
      <c r="L173" s="8"/>
    </row>
    <row r="174" spans="4:12" x14ac:dyDescent="0.25">
      <c r="D174" s="12" t="s">
        <v>64</v>
      </c>
      <c r="E174" s="10">
        <f>Alrimala!I171</f>
        <v>0</v>
      </c>
      <c r="H174" s="8"/>
      <c r="I174" s="8"/>
      <c r="J174" s="9"/>
      <c r="K174" s="8"/>
      <c r="L174" s="8"/>
    </row>
    <row r="175" spans="4:12" x14ac:dyDescent="0.25">
      <c r="D175" s="12" t="s">
        <v>65</v>
      </c>
      <c r="E175" s="10">
        <f>aldia!L177</f>
        <v>0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Ester'!I185</f>
        <v>0</v>
      </c>
      <c r="H176" s="8"/>
      <c r="I176" s="8"/>
      <c r="J176" s="9"/>
      <c r="K176" s="8"/>
      <c r="L176" s="8"/>
    </row>
    <row r="177" spans="4:12" x14ac:dyDescent="0.25">
      <c r="D177" s="12" t="s">
        <v>85</v>
      </c>
      <c r="E177" s="10">
        <f>'OTROS CLIENTES '!J178</f>
        <v>0</v>
      </c>
      <c r="H177" s="8"/>
      <c r="I177" s="8"/>
      <c r="J177" s="9"/>
      <c r="K177" s="8"/>
      <c r="L177" s="8"/>
    </row>
    <row r="178" spans="4:12" x14ac:dyDescent="0.25">
      <c r="D178" s="12" t="s">
        <v>86</v>
      </c>
      <c r="E178" s="10">
        <f>'OTROS CLIENTES 2.'!J178</f>
        <v>0</v>
      </c>
      <c r="H178" s="8"/>
      <c r="I178" s="8"/>
      <c r="J178" s="9"/>
      <c r="K178" s="8"/>
      <c r="L178" s="8"/>
    </row>
    <row r="179" spans="4:12" x14ac:dyDescent="0.25">
      <c r="D179" s="12" t="s">
        <v>85</v>
      </c>
      <c r="E179" s="10">
        <f>empetrans!J178</f>
        <v>0</v>
      </c>
      <c r="H179" s="8"/>
      <c r="I179" s="8"/>
      <c r="J179" s="9"/>
      <c r="K179" s="8"/>
      <c r="L179" s="8"/>
    </row>
    <row r="180" spans="4:12" x14ac:dyDescent="0.25">
      <c r="D180" s="12" t="s">
        <v>85</v>
      </c>
      <c r="E180" s="10">
        <f>'Dream fig'!J178</f>
        <v>0</v>
      </c>
      <c r="H180" s="8"/>
      <c r="I180" s="8"/>
      <c r="J180" s="9"/>
      <c r="K180" s="8"/>
      <c r="L180" s="8"/>
    </row>
    <row r="181" spans="4:12" x14ac:dyDescent="0.25">
      <c r="D181" s="12" t="s">
        <v>85</v>
      </c>
      <c r="E181" s="10">
        <f>'Dream fig'!J178</f>
        <v>0</v>
      </c>
      <c r="H181" s="8"/>
      <c r="I181" s="8"/>
      <c r="J181" s="9"/>
      <c r="K181" s="8"/>
      <c r="L181" s="8"/>
    </row>
    <row r="182" spans="4:12" x14ac:dyDescent="0.25">
      <c r="D182" s="12"/>
      <c r="E182" s="10"/>
      <c r="H182" s="8"/>
      <c r="I182" s="8"/>
      <c r="J182" s="9"/>
      <c r="K182" s="8"/>
      <c r="L182" s="8"/>
    </row>
    <row r="183" spans="4:12" x14ac:dyDescent="0.25">
      <c r="D183" s="12"/>
      <c r="E183" s="10"/>
      <c r="H183" s="8"/>
      <c r="I183" s="8"/>
      <c r="J183" s="9"/>
      <c r="K183" s="8"/>
      <c r="L183" s="8"/>
    </row>
    <row r="184" spans="4:12" x14ac:dyDescent="0.25">
      <c r="D184" s="12"/>
      <c r="E184" s="10"/>
      <c r="H184" s="8"/>
      <c r="I184" s="8"/>
      <c r="J184" s="9"/>
      <c r="K184" s="8"/>
      <c r="L184" s="8"/>
    </row>
    <row r="185" spans="4:12" x14ac:dyDescent="0.25">
      <c r="D185" s="66"/>
      <c r="E185" s="67"/>
      <c r="H185" s="8"/>
      <c r="I185" s="8"/>
      <c r="J185" s="9"/>
      <c r="K185" s="8"/>
      <c r="L185" s="8"/>
    </row>
    <row r="186" spans="4:12" x14ac:dyDescent="0.25">
      <c r="D186" s="247" t="s">
        <v>67</v>
      </c>
      <c r="E186" s="249">
        <f>SUM(E164:E184)</f>
        <v>0</v>
      </c>
      <c r="H186" s="242" t="s">
        <v>40</v>
      </c>
      <c r="I186" s="243"/>
      <c r="J186" s="65">
        <f>SUM(J163:J185)</f>
        <v>0</v>
      </c>
      <c r="K186" s="8"/>
      <c r="L186" s="8"/>
    </row>
    <row r="187" spans="4:12" x14ac:dyDescent="0.25">
      <c r="D187" s="248"/>
      <c r="E187" s="250"/>
    </row>
    <row r="190" spans="4:12" x14ac:dyDescent="0.25">
      <c r="I190" s="244" t="s">
        <v>46</v>
      </c>
      <c r="J190" s="244"/>
      <c r="K190" s="244"/>
    </row>
    <row r="191" spans="4:12" x14ac:dyDescent="0.25">
      <c r="D191" s="64" t="s">
        <v>46</v>
      </c>
      <c r="H191" s="245" t="s">
        <v>92</v>
      </c>
      <c r="I191" s="245"/>
      <c r="J191" s="245"/>
      <c r="K191" s="245"/>
      <c r="L191" s="245"/>
    </row>
    <row r="192" spans="4:12" x14ac:dyDescent="0.25">
      <c r="D192" s="246" t="s">
        <v>92</v>
      </c>
      <c r="E192" s="246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Ester'!I215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47" t="s">
        <v>67</v>
      </c>
      <c r="E216" s="249">
        <f>SUM(E194:E214)</f>
        <v>0</v>
      </c>
      <c r="H216" s="242" t="s">
        <v>40</v>
      </c>
      <c r="I216" s="243"/>
      <c r="J216" s="65">
        <f>SUM(J193:J215)</f>
        <v>0</v>
      </c>
      <c r="K216" s="8"/>
      <c r="L216" s="8"/>
    </row>
    <row r="217" spans="4:12" x14ac:dyDescent="0.25">
      <c r="D217" s="248"/>
      <c r="E217" s="250"/>
    </row>
    <row r="220" spans="4:12" x14ac:dyDescent="0.25">
      <c r="I220" s="244" t="s">
        <v>46</v>
      </c>
      <c r="J220" s="244"/>
      <c r="K220" s="244"/>
    </row>
    <row r="221" spans="4:12" x14ac:dyDescent="0.25">
      <c r="D221" s="64" t="s">
        <v>46</v>
      </c>
      <c r="H221" s="245" t="s">
        <v>93</v>
      </c>
      <c r="I221" s="245"/>
      <c r="J221" s="245"/>
      <c r="K221" s="245"/>
      <c r="L221" s="245"/>
    </row>
    <row r="222" spans="4:12" x14ac:dyDescent="0.25">
      <c r="D222" s="246" t="s">
        <v>93</v>
      </c>
      <c r="E222" s="246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Ester'!I245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47" t="s">
        <v>67</v>
      </c>
      <c r="E246" s="249">
        <f>SUM(E224:E244)</f>
        <v>0</v>
      </c>
      <c r="H246" s="242" t="s">
        <v>40</v>
      </c>
      <c r="I246" s="243"/>
      <c r="J246" s="65">
        <f>SUM(J223:J245)</f>
        <v>0</v>
      </c>
      <c r="K246" s="8"/>
      <c r="L246" s="8"/>
    </row>
    <row r="247" spans="4:12" x14ac:dyDescent="0.25">
      <c r="D247" s="248"/>
      <c r="E247" s="250"/>
    </row>
    <row r="250" spans="4:12" x14ac:dyDescent="0.25">
      <c r="I250" s="244" t="s">
        <v>46</v>
      </c>
      <c r="J250" s="244"/>
      <c r="K250" s="244"/>
    </row>
    <row r="251" spans="4:12" x14ac:dyDescent="0.25">
      <c r="D251" s="64" t="s">
        <v>46</v>
      </c>
      <c r="H251" s="245" t="s">
        <v>94</v>
      </c>
      <c r="I251" s="245"/>
      <c r="J251" s="245"/>
      <c r="K251" s="245"/>
      <c r="L251" s="245"/>
    </row>
    <row r="252" spans="4:12" x14ac:dyDescent="0.25">
      <c r="D252" s="246" t="s">
        <v>94</v>
      </c>
      <c r="E252" s="246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47" t="s">
        <v>67</v>
      </c>
      <c r="E276" s="249">
        <f>SUM(E254:E274)</f>
        <v>0</v>
      </c>
      <c r="H276" s="242" t="s">
        <v>40</v>
      </c>
      <c r="I276" s="243"/>
      <c r="J276" s="65">
        <f>SUM(J253:J275)</f>
        <v>0</v>
      </c>
      <c r="K276" s="8"/>
      <c r="L276" s="8"/>
    </row>
    <row r="277" spans="4:12" x14ac:dyDescent="0.25">
      <c r="D277" s="248"/>
      <c r="E277" s="250"/>
    </row>
    <row r="281" spans="4:12" x14ac:dyDescent="0.25">
      <c r="I281" s="244" t="s">
        <v>46</v>
      </c>
      <c r="J281" s="244"/>
      <c r="K281" s="244"/>
    </row>
    <row r="282" spans="4:12" x14ac:dyDescent="0.25">
      <c r="D282" s="64" t="s">
        <v>46</v>
      </c>
      <c r="H282" s="245" t="s">
        <v>99</v>
      </c>
      <c r="I282" s="245"/>
      <c r="J282" s="245"/>
      <c r="K282" s="245"/>
      <c r="L282" s="245"/>
    </row>
    <row r="283" spans="4:12" x14ac:dyDescent="0.25">
      <c r="D283" s="246" t="s">
        <v>99</v>
      </c>
      <c r="E283" s="246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47" t="s">
        <v>67</v>
      </c>
      <c r="E307" s="249">
        <f>SUM(E285:E305)</f>
        <v>0</v>
      </c>
      <c r="H307" s="242" t="s">
        <v>40</v>
      </c>
      <c r="I307" s="243"/>
      <c r="J307" s="65">
        <f>SUM(J284:J306)</f>
        <v>0</v>
      </c>
      <c r="K307" s="8"/>
      <c r="L307" s="8"/>
    </row>
    <row r="308" spans="4:12" x14ac:dyDescent="0.25">
      <c r="D308" s="248"/>
      <c r="E308" s="250"/>
    </row>
    <row r="312" spans="4:12" x14ac:dyDescent="0.25">
      <c r="I312" s="244" t="s">
        <v>46</v>
      </c>
      <c r="J312" s="244"/>
      <c r="K312" s="244"/>
    </row>
    <row r="313" spans="4:12" x14ac:dyDescent="0.25">
      <c r="D313" s="64" t="s">
        <v>46</v>
      </c>
      <c r="H313" s="245" t="s">
        <v>96</v>
      </c>
      <c r="I313" s="245"/>
      <c r="J313" s="245"/>
      <c r="K313" s="245"/>
      <c r="L313" s="245"/>
    </row>
    <row r="314" spans="4:12" x14ac:dyDescent="0.25">
      <c r="D314" s="246" t="s">
        <v>96</v>
      </c>
      <c r="E314" s="246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47" t="s">
        <v>67</v>
      </c>
      <c r="E338" s="249">
        <f>SUM(E316:E336)</f>
        <v>0</v>
      </c>
      <c r="H338" s="242" t="s">
        <v>40</v>
      </c>
      <c r="I338" s="243"/>
      <c r="J338" s="65">
        <f>SUM(J315:J337)</f>
        <v>0</v>
      </c>
      <c r="K338" s="8"/>
      <c r="L338" s="8"/>
    </row>
    <row r="339" spans="4:12" x14ac:dyDescent="0.25">
      <c r="D339" s="248"/>
      <c r="E339" s="250"/>
    </row>
    <row r="343" spans="4:12" x14ac:dyDescent="0.25">
      <c r="I343" s="244" t="s">
        <v>46</v>
      </c>
      <c r="J343" s="244"/>
      <c r="K343" s="244"/>
    </row>
    <row r="344" spans="4:12" x14ac:dyDescent="0.25">
      <c r="D344" s="64" t="s">
        <v>46</v>
      </c>
      <c r="H344" s="245" t="s">
        <v>0</v>
      </c>
      <c r="I344" s="245"/>
      <c r="J344" s="245"/>
      <c r="K344" s="245"/>
      <c r="L344" s="245"/>
    </row>
    <row r="345" spans="4:12" x14ac:dyDescent="0.25">
      <c r="D345" s="246" t="s">
        <v>0</v>
      </c>
      <c r="E345" s="246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47" t="s">
        <v>67</v>
      </c>
      <c r="E369" s="249">
        <f>SUM(E347:E367)</f>
        <v>0</v>
      </c>
      <c r="H369" s="242" t="s">
        <v>40</v>
      </c>
      <c r="I369" s="243"/>
      <c r="J369" s="65">
        <f>SUM(J346:J368)</f>
        <v>0</v>
      </c>
      <c r="K369" s="8"/>
      <c r="L369" s="8"/>
    </row>
    <row r="370" spans="4:12" x14ac:dyDescent="0.25">
      <c r="D370" s="248"/>
      <c r="E370" s="250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D246:D247"/>
    <mergeCell ref="E246:E247"/>
    <mergeCell ref="H246:I246"/>
    <mergeCell ref="I190:K190"/>
    <mergeCell ref="D192:E192"/>
    <mergeCell ref="H191:L191"/>
    <mergeCell ref="D216:D217"/>
    <mergeCell ref="E216:E217"/>
    <mergeCell ref="H216:I216"/>
    <mergeCell ref="I160:K160"/>
    <mergeCell ref="D162:E162"/>
    <mergeCell ref="H161:L161"/>
    <mergeCell ref="D186:D187"/>
    <mergeCell ref="E186:E187"/>
    <mergeCell ref="H186:I186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F19" sqref="F19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53" t="s">
        <v>102</v>
      </c>
      <c r="H1" s="253"/>
      <c r="I1" s="253"/>
      <c r="J1" s="253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4867.5713000000014</v>
      </c>
      <c r="F3" s="69">
        <f>utilidad!E126</f>
        <v>4805.1834999999992</v>
      </c>
      <c r="G3" s="69">
        <f>utilidad!E156</f>
        <v>3594.9703999999992</v>
      </c>
      <c r="H3" s="69">
        <f>utilidad!E186</f>
        <v>0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4867.5713000000014</v>
      </c>
      <c r="F6" s="70">
        <f t="shared" si="0"/>
        <v>4805.1834999999992</v>
      </c>
      <c r="G6" s="70">
        <f t="shared" si="0"/>
        <v>3594.9703999999992</v>
      </c>
      <c r="H6" s="70">
        <f t="shared" si="0"/>
        <v>0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3876.38</v>
      </c>
      <c r="E8" s="71">
        <f>utilidad!J94</f>
        <v>3783.35</v>
      </c>
      <c r="F8" s="71">
        <f>utilidad!J125</f>
        <v>3644.8100000000004</v>
      </c>
      <c r="G8" s="71">
        <f>utilidad!J156</f>
        <v>2442.19</v>
      </c>
      <c r="H8" s="71">
        <f>utilidad!J186</f>
        <v>0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3876.38</v>
      </c>
      <c r="E12" s="72">
        <f t="shared" ref="E12:F12" si="1">SUM(E8:E11)</f>
        <v>3783.35</v>
      </c>
      <c r="F12" s="72">
        <f t="shared" si="1"/>
        <v>3644.8100000000004</v>
      </c>
      <c r="G12" s="72">
        <f t="shared" ref="G12" si="2">SUM(G8:G11)</f>
        <v>2442.19</v>
      </c>
      <c r="H12" s="72">
        <f t="shared" ref="H12" si="3">SUM(H8:H11)</f>
        <v>0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612.6232</v>
      </c>
      <c r="E15" s="100">
        <f t="shared" ref="E15:N15" si="10">E6-E8</f>
        <v>1084.2213000000015</v>
      </c>
      <c r="F15" s="100">
        <f t="shared" si="10"/>
        <v>1160.3734999999988</v>
      </c>
      <c r="G15" s="100">
        <f t="shared" si="10"/>
        <v>1152.7803999999992</v>
      </c>
      <c r="H15" s="100">
        <f t="shared" si="10"/>
        <v>0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9"/>
  <sheetViews>
    <sheetView workbookViewId="0">
      <selection activeCell="F10" sqref="F10"/>
    </sheetView>
  </sheetViews>
  <sheetFormatPr baseColWidth="10" defaultRowHeight="15" x14ac:dyDescent="0.25"/>
  <cols>
    <col min="6" max="6" width="11.42578125" customWidth="1"/>
  </cols>
  <sheetData>
    <row r="1" spans="1:10" ht="25.9" customHeight="1" x14ac:dyDescent="0.5">
      <c r="A1" s="7"/>
      <c r="B1" s="216" t="s">
        <v>97</v>
      </c>
      <c r="C1" s="217"/>
      <c r="D1" s="217"/>
      <c r="E1" s="217"/>
      <c r="F1" s="218"/>
      <c r="G1" s="8"/>
      <c r="H1" s="8"/>
      <c r="I1" s="8"/>
      <c r="J1" s="22"/>
    </row>
    <row r="2" spans="1:10" ht="14.45" customHeight="1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</row>
    <row r="3" spans="1:10" x14ac:dyDescent="0.25">
      <c r="A3" s="7">
        <v>45056</v>
      </c>
      <c r="B3" s="8" t="s">
        <v>344</v>
      </c>
      <c r="C3" s="8" t="s">
        <v>140</v>
      </c>
      <c r="D3" s="8" t="s">
        <v>574</v>
      </c>
      <c r="E3" s="8">
        <v>834</v>
      </c>
      <c r="F3" s="21">
        <v>600</v>
      </c>
      <c r="G3" s="8" t="s">
        <v>181</v>
      </c>
      <c r="H3" s="8"/>
      <c r="I3" s="14">
        <v>580</v>
      </c>
      <c r="J3" s="8"/>
    </row>
    <row r="4" spans="1:10" x14ac:dyDescent="0.25">
      <c r="A4" s="7">
        <v>45056</v>
      </c>
      <c r="B4" s="8" t="s">
        <v>575</v>
      </c>
      <c r="C4" s="8" t="s">
        <v>140</v>
      </c>
      <c r="D4" s="8" t="s">
        <v>574</v>
      </c>
      <c r="E4" s="8">
        <v>834</v>
      </c>
      <c r="F4" s="21">
        <v>600</v>
      </c>
      <c r="G4" s="8" t="s">
        <v>576</v>
      </c>
      <c r="H4" s="8"/>
      <c r="I4" s="14">
        <v>550</v>
      </c>
      <c r="J4" s="8"/>
    </row>
    <row r="5" spans="1:10" x14ac:dyDescent="0.25">
      <c r="A5" s="7">
        <v>45057</v>
      </c>
      <c r="B5" s="8" t="s">
        <v>125</v>
      </c>
      <c r="C5" s="8" t="s">
        <v>140</v>
      </c>
      <c r="D5" s="8" t="s">
        <v>211</v>
      </c>
      <c r="E5" s="8">
        <v>835</v>
      </c>
      <c r="F5" s="21">
        <v>350</v>
      </c>
      <c r="G5" s="8" t="s">
        <v>133</v>
      </c>
      <c r="H5" s="8"/>
      <c r="I5" s="14">
        <v>330</v>
      </c>
      <c r="J5" s="8"/>
    </row>
    <row r="6" spans="1:10" x14ac:dyDescent="0.25">
      <c r="A6" s="7">
        <v>45058</v>
      </c>
      <c r="B6" s="8" t="s">
        <v>143</v>
      </c>
      <c r="C6" s="8" t="s">
        <v>140</v>
      </c>
      <c r="D6" s="8" t="s">
        <v>132</v>
      </c>
      <c r="E6" s="8">
        <v>837</v>
      </c>
      <c r="F6" s="21">
        <v>220</v>
      </c>
      <c r="G6" s="8" t="s">
        <v>122</v>
      </c>
      <c r="H6" s="8"/>
      <c r="I6" s="14">
        <v>200</v>
      </c>
      <c r="J6" s="8"/>
    </row>
    <row r="7" spans="1:10" x14ac:dyDescent="0.25">
      <c r="A7" s="7">
        <v>45058</v>
      </c>
      <c r="B7" s="8" t="s">
        <v>487</v>
      </c>
      <c r="C7" s="8" t="s">
        <v>140</v>
      </c>
      <c r="D7" s="8" t="s">
        <v>586</v>
      </c>
      <c r="E7" s="8">
        <v>838</v>
      </c>
      <c r="F7" s="21">
        <v>200</v>
      </c>
      <c r="G7" s="8" t="s">
        <v>144</v>
      </c>
      <c r="H7" s="8"/>
      <c r="I7" s="14">
        <v>180</v>
      </c>
      <c r="J7" s="8"/>
    </row>
    <row r="8" spans="1:10" x14ac:dyDescent="0.25">
      <c r="A8" s="7">
        <v>45059</v>
      </c>
      <c r="B8" s="8" t="s">
        <v>143</v>
      </c>
      <c r="C8" s="8" t="s">
        <v>140</v>
      </c>
      <c r="D8" s="8" t="s">
        <v>131</v>
      </c>
      <c r="E8" s="8">
        <v>23357</v>
      </c>
      <c r="F8" s="21">
        <v>180</v>
      </c>
      <c r="G8" s="8" t="s">
        <v>122</v>
      </c>
      <c r="H8" s="8"/>
      <c r="I8" s="14">
        <v>170</v>
      </c>
      <c r="J8" s="8"/>
    </row>
    <row r="9" spans="1:10" x14ac:dyDescent="0.25">
      <c r="A9" s="7"/>
      <c r="B9" s="8"/>
      <c r="C9" s="8"/>
      <c r="D9" s="8"/>
      <c r="E9" s="8"/>
      <c r="F9" s="21">
        <f>SUM(F3:F8)</f>
        <v>2150</v>
      </c>
      <c r="G9" s="8"/>
      <c r="H9" s="8"/>
      <c r="I9" s="14"/>
      <c r="J9" s="8"/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N19"/>
  <sheetViews>
    <sheetView workbookViewId="0">
      <selection activeCell="P17" sqref="P17:P18"/>
    </sheetView>
  </sheetViews>
  <sheetFormatPr baseColWidth="10" defaultRowHeight="15" x14ac:dyDescent="0.25"/>
  <cols>
    <col min="1" max="1" width="9.7109375" customWidth="1"/>
    <col min="3" max="3" width="8.42578125" customWidth="1"/>
    <col min="4" max="4" width="7.7109375" customWidth="1"/>
    <col min="6" max="6" width="0.140625" customWidth="1"/>
    <col min="7" max="7" width="9.28515625" customWidth="1"/>
    <col min="10" max="10" width="2.85546875" customWidth="1"/>
    <col min="11" max="11" width="6.42578125" customWidth="1"/>
    <col min="12" max="12" width="6" customWidth="1"/>
    <col min="13" max="13" width="7.42578125" customWidth="1"/>
    <col min="14" max="14" width="10.5703125" customWidth="1"/>
  </cols>
  <sheetData>
    <row r="1" spans="1:14" ht="26.25" x14ac:dyDescent="0.4">
      <c r="B1" s="224" t="s">
        <v>97</v>
      </c>
      <c r="C1" s="224"/>
      <c r="D1" s="224"/>
      <c r="E1" s="224"/>
      <c r="F1" s="224"/>
    </row>
    <row r="2" spans="1:14" ht="16.5" customHeight="1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ht="14.45" customHeight="1" x14ac:dyDescent="0.25">
      <c r="A3" s="44">
        <v>45058</v>
      </c>
      <c r="B3" s="38" t="s">
        <v>125</v>
      </c>
      <c r="C3" s="38" t="s">
        <v>133</v>
      </c>
      <c r="D3" s="38" t="s">
        <v>333</v>
      </c>
      <c r="E3" s="38" t="s">
        <v>191</v>
      </c>
      <c r="F3" s="38"/>
      <c r="G3" s="45">
        <v>240</v>
      </c>
      <c r="H3" s="45">
        <f t="shared" ref="H3:I5" si="0">G3*0.99</f>
        <v>237.6</v>
      </c>
      <c r="I3" s="45">
        <f t="shared" si="0"/>
        <v>235.22399999999999</v>
      </c>
      <c r="J3" s="45">
        <v>100</v>
      </c>
      <c r="K3" s="45">
        <f t="shared" ref="K3:K5" si="1">H3*0.98</f>
        <v>232.84799999999998</v>
      </c>
      <c r="L3" s="46"/>
      <c r="M3" s="59">
        <f t="shared" ref="M3:M5" si="2">I3-J3</f>
        <v>135.22399999999999</v>
      </c>
      <c r="N3" s="10">
        <f t="shared" ref="N3:N5" si="3">M3*0.99</f>
        <v>133.87175999999999</v>
      </c>
    </row>
    <row r="4" spans="1:14" x14ac:dyDescent="0.25">
      <c r="A4" s="44">
        <v>45062</v>
      </c>
      <c r="B4" s="38" t="s">
        <v>125</v>
      </c>
      <c r="C4" s="38" t="s">
        <v>133</v>
      </c>
      <c r="D4" s="38" t="s">
        <v>333</v>
      </c>
      <c r="E4" s="38" t="s">
        <v>588</v>
      </c>
      <c r="F4" s="38"/>
      <c r="G4" s="45">
        <v>580</v>
      </c>
      <c r="H4" s="45">
        <f t="shared" si="0"/>
        <v>574.20000000000005</v>
      </c>
      <c r="I4" s="45">
        <f t="shared" si="0"/>
        <v>568.45800000000008</v>
      </c>
      <c r="J4" s="45">
        <v>100</v>
      </c>
      <c r="K4" s="45">
        <f t="shared" si="1"/>
        <v>562.71600000000001</v>
      </c>
      <c r="L4" s="46"/>
      <c r="M4" s="59">
        <f t="shared" si="2"/>
        <v>468.45800000000008</v>
      </c>
      <c r="N4" s="10">
        <f t="shared" si="3"/>
        <v>463.7734200000001</v>
      </c>
    </row>
    <row r="5" spans="1:14" x14ac:dyDescent="0.25">
      <c r="A5" s="44">
        <v>45065</v>
      </c>
      <c r="B5" s="38" t="s">
        <v>125</v>
      </c>
      <c r="C5" s="38" t="s">
        <v>133</v>
      </c>
      <c r="D5" s="38" t="s">
        <v>333</v>
      </c>
      <c r="E5" s="38" t="s">
        <v>588</v>
      </c>
      <c r="F5" s="38"/>
      <c r="G5" s="45">
        <v>580</v>
      </c>
      <c r="H5" s="45">
        <f t="shared" si="0"/>
        <v>574.20000000000005</v>
      </c>
      <c r="I5" s="45">
        <f t="shared" si="0"/>
        <v>568.45800000000008</v>
      </c>
      <c r="J5" s="45"/>
      <c r="K5" s="45">
        <f t="shared" si="1"/>
        <v>562.71600000000001</v>
      </c>
      <c r="L5" s="46"/>
      <c r="M5" s="59">
        <f t="shared" si="2"/>
        <v>568.45800000000008</v>
      </c>
      <c r="N5" s="10">
        <f t="shared" si="3"/>
        <v>562.7734200000001</v>
      </c>
    </row>
    <row r="6" spans="1:14" x14ac:dyDescent="0.25">
      <c r="A6" s="44"/>
      <c r="B6" s="38"/>
      <c r="C6" s="38"/>
      <c r="D6" s="38"/>
      <c r="E6" s="38"/>
      <c r="F6" s="38"/>
      <c r="G6" s="45"/>
      <c r="H6" s="45">
        <f t="shared" ref="H6:I9" si="4">G6*0.99</f>
        <v>0</v>
      </c>
      <c r="I6" s="45">
        <f t="shared" si="4"/>
        <v>0</v>
      </c>
      <c r="J6" s="45"/>
      <c r="K6" s="45">
        <f t="shared" ref="K6:K11" si="5">H6*0.98</f>
        <v>0</v>
      </c>
      <c r="L6" s="46"/>
      <c r="M6" s="59">
        <f t="shared" ref="M6:M11" si="6">I6-J6</f>
        <v>0</v>
      </c>
      <c r="N6" s="10">
        <f t="shared" ref="N6" si="7">M6*0.99</f>
        <v>0</v>
      </c>
    </row>
    <row r="7" spans="1:14" x14ac:dyDescent="0.25">
      <c r="A7" s="44"/>
      <c r="B7" s="38"/>
      <c r="C7" s="38"/>
      <c r="D7" s="38"/>
      <c r="E7" s="38"/>
      <c r="F7" s="38"/>
      <c r="G7" s="45"/>
      <c r="H7" s="45">
        <f t="shared" si="4"/>
        <v>0</v>
      </c>
      <c r="I7" s="45">
        <f t="shared" si="4"/>
        <v>0</v>
      </c>
      <c r="J7" s="60"/>
      <c r="K7" s="45">
        <f t="shared" si="5"/>
        <v>0</v>
      </c>
      <c r="L7" s="46"/>
      <c r="M7" s="59">
        <f t="shared" si="6"/>
        <v>0</v>
      </c>
      <c r="N7" s="10">
        <f>M7*0.99</f>
        <v>0</v>
      </c>
    </row>
    <row r="8" spans="1:14" x14ac:dyDescent="0.25">
      <c r="A8" s="44"/>
      <c r="B8" s="38"/>
      <c r="C8" s="38"/>
      <c r="D8" s="38"/>
      <c r="E8" s="38"/>
      <c r="F8" s="38"/>
      <c r="G8" s="45"/>
      <c r="H8" s="45">
        <f t="shared" si="4"/>
        <v>0</v>
      </c>
      <c r="I8" s="45">
        <f t="shared" si="4"/>
        <v>0</v>
      </c>
      <c r="J8" s="60"/>
      <c r="K8" s="45">
        <f t="shared" si="5"/>
        <v>0</v>
      </c>
      <c r="L8" s="46"/>
      <c r="M8" s="59">
        <f t="shared" si="6"/>
        <v>0</v>
      </c>
      <c r="N8" s="10">
        <f t="shared" ref="N8:N11" si="8">M8*0.99</f>
        <v>0</v>
      </c>
    </row>
    <row r="9" spans="1:14" x14ac:dyDescent="0.25">
      <c r="A9" s="44"/>
      <c r="B9" s="38"/>
      <c r="C9" s="38"/>
      <c r="D9" s="38"/>
      <c r="E9" s="38"/>
      <c r="F9" s="38"/>
      <c r="G9" s="45"/>
      <c r="H9" s="45">
        <f t="shared" si="4"/>
        <v>0</v>
      </c>
      <c r="I9" s="45">
        <f t="shared" si="4"/>
        <v>0</v>
      </c>
      <c r="J9" s="45"/>
      <c r="K9" s="45">
        <f t="shared" si="5"/>
        <v>0</v>
      </c>
      <c r="L9" s="46"/>
      <c r="M9" s="59">
        <f t="shared" si="6"/>
        <v>0</v>
      </c>
      <c r="N9" s="10">
        <f t="shared" si="8"/>
        <v>0</v>
      </c>
    </row>
    <row r="10" spans="1:14" x14ac:dyDescent="0.25">
      <c r="A10" s="44"/>
      <c r="B10" s="38"/>
      <c r="C10" s="38"/>
      <c r="D10" s="38"/>
      <c r="E10" s="38"/>
      <c r="F10" s="38"/>
      <c r="G10" s="45"/>
      <c r="H10" s="45">
        <f t="shared" ref="H10:I11" si="9">G10*0.99</f>
        <v>0</v>
      </c>
      <c r="I10" s="45">
        <f t="shared" si="9"/>
        <v>0</v>
      </c>
      <c r="J10" s="38"/>
      <c r="K10" s="45">
        <f t="shared" si="5"/>
        <v>0</v>
      </c>
      <c r="L10" s="46"/>
      <c r="M10" s="59">
        <f t="shared" si="6"/>
        <v>0</v>
      </c>
      <c r="N10" s="10">
        <f t="shared" si="8"/>
        <v>0</v>
      </c>
    </row>
    <row r="11" spans="1:14" x14ac:dyDescent="0.25">
      <c r="A11" s="44"/>
      <c r="B11" s="38"/>
      <c r="C11" s="38"/>
      <c r="D11" s="38"/>
      <c r="E11" s="38"/>
      <c r="F11" s="38"/>
      <c r="G11" s="45"/>
      <c r="H11" s="45">
        <f t="shared" si="9"/>
        <v>0</v>
      </c>
      <c r="I11" s="45">
        <f t="shared" si="9"/>
        <v>0</v>
      </c>
      <c r="J11" s="38"/>
      <c r="K11" s="45">
        <f t="shared" si="5"/>
        <v>0</v>
      </c>
      <c r="L11" s="46"/>
      <c r="M11" s="59">
        <f t="shared" si="6"/>
        <v>0</v>
      </c>
      <c r="N11" s="10">
        <f t="shared" si="8"/>
        <v>0</v>
      </c>
    </row>
    <row r="12" spans="1:14" x14ac:dyDescent="0.25">
      <c r="A12" s="44"/>
      <c r="B12" s="38"/>
      <c r="C12" s="38"/>
      <c r="D12" s="38"/>
      <c r="E12" s="38"/>
      <c r="F12" s="38"/>
      <c r="G12" s="45"/>
      <c r="H12" s="45"/>
      <c r="I12" s="45"/>
      <c r="J12" s="38"/>
      <c r="K12" s="45"/>
      <c r="L12" s="46"/>
      <c r="M12" s="46"/>
      <c r="N12" s="10"/>
    </row>
    <row r="13" spans="1:14" x14ac:dyDescent="0.25">
      <c r="A13" s="44"/>
      <c r="B13" s="38"/>
      <c r="C13" s="38"/>
      <c r="D13" s="38"/>
      <c r="E13" s="38"/>
      <c r="F13" s="38"/>
      <c r="G13" s="12" t="s">
        <v>14</v>
      </c>
      <c r="H13" s="13">
        <f>SUM(H3:H12)</f>
        <v>1386</v>
      </c>
      <c r="I13" s="13"/>
      <c r="J13" s="13" t="s">
        <v>82</v>
      </c>
      <c r="K13" s="13">
        <f>SUM(K3:K12)</f>
        <v>1358.28</v>
      </c>
      <c r="L13" s="13"/>
      <c r="M13" s="13"/>
      <c r="N13" s="13">
        <f>SUM(N3:N12)</f>
        <v>1160.4186000000002</v>
      </c>
    </row>
    <row r="14" spans="1:14" x14ac:dyDescent="0.25">
      <c r="A14" s="44"/>
      <c r="B14" s="38"/>
      <c r="C14" s="38"/>
      <c r="D14" s="38"/>
      <c r="E14" s="38"/>
      <c r="F14" s="38"/>
      <c r="G14" s="12" t="s">
        <v>83</v>
      </c>
      <c r="H14" s="47">
        <f>H13*0.99</f>
        <v>1372.14</v>
      </c>
      <c r="I14" s="47"/>
      <c r="J14" s="8"/>
      <c r="K14" s="8"/>
      <c r="L14" s="10"/>
      <c r="M14" s="10"/>
      <c r="N14" s="10"/>
    </row>
    <row r="15" spans="1:14" ht="15.75" x14ac:dyDescent="0.25">
      <c r="A15" s="37"/>
      <c r="B15" s="38"/>
      <c r="C15" s="38"/>
      <c r="D15" s="38"/>
      <c r="E15" s="38"/>
      <c r="F15" s="38"/>
      <c r="G15" s="226" t="s">
        <v>18</v>
      </c>
      <c r="H15" s="227"/>
      <c r="I15" s="227"/>
      <c r="J15" s="228"/>
      <c r="K15" s="55"/>
      <c r="L15" s="42">
        <f>H14-K13</f>
        <v>13.860000000000127</v>
      </c>
      <c r="M15" s="61"/>
      <c r="N15" s="17"/>
    </row>
    <row r="16" spans="1:14" x14ac:dyDescent="0.25">
      <c r="A16" s="7"/>
      <c r="B16" s="8"/>
      <c r="C16" s="8"/>
      <c r="D16" s="8"/>
      <c r="E16" s="8"/>
      <c r="F16" s="8"/>
      <c r="G16" s="10"/>
      <c r="H16" s="10"/>
      <c r="I16" s="10"/>
    </row>
    <row r="17" spans="1:9" x14ac:dyDescent="0.25">
      <c r="A17" s="7"/>
      <c r="B17" s="8"/>
      <c r="C17" s="8"/>
      <c r="D17" s="8"/>
      <c r="E17" s="8"/>
      <c r="F17" s="13" t="s">
        <v>14</v>
      </c>
      <c r="G17" s="13">
        <f>SUM(G3:G16)</f>
        <v>1400</v>
      </c>
      <c r="H17" s="13">
        <v>40</v>
      </c>
      <c r="I17" s="13">
        <f>SUM(J3:J5)</f>
        <v>200</v>
      </c>
    </row>
    <row r="18" spans="1:9" x14ac:dyDescent="0.25">
      <c r="A18" s="7"/>
      <c r="B18" s="8"/>
      <c r="C18" s="8"/>
      <c r="D18" s="8"/>
      <c r="E18" s="8"/>
      <c r="F18" s="13" t="s">
        <v>17</v>
      </c>
      <c r="G18" s="13">
        <f>G17*0.99</f>
        <v>1386</v>
      </c>
      <c r="H18" s="10"/>
      <c r="I18" s="10"/>
    </row>
    <row r="19" spans="1:9" ht="15.75" x14ac:dyDescent="0.25">
      <c r="F19" s="219" t="s">
        <v>18</v>
      </c>
      <c r="G19" s="220"/>
      <c r="H19" s="221"/>
      <c r="I19" s="42">
        <f>G18-I17</f>
        <v>1186</v>
      </c>
    </row>
  </sheetData>
  <mergeCells count="3">
    <mergeCell ref="F19:H19"/>
    <mergeCell ref="B1:F1"/>
    <mergeCell ref="G15:J15"/>
  </mergeCells>
  <pageMargins left="0.7" right="0.7" top="0.75" bottom="0.75" header="0.3" footer="0.3"/>
  <pageSetup paperSize="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52"/>
  <sheetViews>
    <sheetView topLeftCell="A22" workbookViewId="0">
      <selection activeCell="L49" sqref="L49"/>
    </sheetView>
  </sheetViews>
  <sheetFormatPr baseColWidth="10" defaultRowHeight="15" x14ac:dyDescent="0.25"/>
  <sheetData>
    <row r="1" spans="1:15" ht="28.9" x14ac:dyDescent="0.55000000000000004">
      <c r="B1" s="3"/>
      <c r="C1" s="3" t="s">
        <v>89</v>
      </c>
      <c r="D1" s="3"/>
    </row>
    <row r="2" spans="1:15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</row>
    <row r="3" spans="1:15" ht="14.45" x14ac:dyDescent="0.3">
      <c r="A3" s="7">
        <v>45044</v>
      </c>
      <c r="B3" s="8" t="s">
        <v>194</v>
      </c>
      <c r="C3" s="8" t="s">
        <v>494</v>
      </c>
      <c r="D3" s="8" t="s">
        <v>131</v>
      </c>
      <c r="E3" s="26">
        <v>30327392</v>
      </c>
      <c r="F3" s="14">
        <v>230</v>
      </c>
      <c r="G3" s="8" t="s">
        <v>139</v>
      </c>
      <c r="H3" s="8"/>
      <c r="I3" s="27"/>
      <c r="J3" s="8">
        <v>210</v>
      </c>
      <c r="K3" s="8"/>
    </row>
    <row r="4" spans="1:15" ht="14.45" x14ac:dyDescent="0.3">
      <c r="F4" s="167">
        <f>SUM(F3)</f>
        <v>230</v>
      </c>
    </row>
    <row r="11" spans="1:15" ht="14.45" x14ac:dyDescent="0.3">
      <c r="M11" t="s">
        <v>40</v>
      </c>
    </row>
    <row r="12" spans="1:15" ht="22.9" x14ac:dyDescent="0.3">
      <c r="D12" s="176" t="s">
        <v>542</v>
      </c>
      <c r="E12" s="177">
        <v>24462</v>
      </c>
      <c r="F12" s="178" t="s">
        <v>543</v>
      </c>
      <c r="G12" s="179">
        <v>45037</v>
      </c>
      <c r="H12" s="176">
        <v>2350864985</v>
      </c>
      <c r="I12" s="176" t="s">
        <v>12</v>
      </c>
      <c r="J12" s="178" t="s">
        <v>544</v>
      </c>
      <c r="K12" s="176">
        <v>12345</v>
      </c>
      <c r="L12" s="180">
        <v>27.956</v>
      </c>
      <c r="M12" s="180">
        <v>48.92</v>
      </c>
      <c r="N12" s="181"/>
      <c r="O12" s="176" t="s">
        <v>545</v>
      </c>
    </row>
    <row r="13" spans="1:15" ht="14.45" x14ac:dyDescent="0.3">
      <c r="N13">
        <f>M12</f>
        <v>48.92</v>
      </c>
    </row>
    <row r="14" spans="1:15" ht="22.9" x14ac:dyDescent="0.3">
      <c r="D14" s="176" t="s">
        <v>542</v>
      </c>
      <c r="E14" s="177">
        <v>39775</v>
      </c>
      <c r="F14" s="178" t="s">
        <v>546</v>
      </c>
      <c r="G14" s="179">
        <v>45042</v>
      </c>
      <c r="H14" s="176">
        <v>1718998683</v>
      </c>
      <c r="I14" s="176" t="s">
        <v>547</v>
      </c>
      <c r="J14" s="178" t="s">
        <v>544</v>
      </c>
      <c r="K14" s="176">
        <v>43805</v>
      </c>
      <c r="L14" s="180">
        <v>84.001000000000005</v>
      </c>
      <c r="M14" s="180">
        <v>147</v>
      </c>
      <c r="N14" s="181"/>
      <c r="O14" s="176" t="s">
        <v>545</v>
      </c>
    </row>
    <row r="15" spans="1:15" ht="22.9" x14ac:dyDescent="0.3">
      <c r="D15" s="182" t="s">
        <v>542</v>
      </c>
      <c r="E15" s="183">
        <v>24616</v>
      </c>
      <c r="F15" s="184" t="s">
        <v>548</v>
      </c>
      <c r="G15" s="185">
        <v>45042</v>
      </c>
      <c r="H15" s="182">
        <v>1716325822</v>
      </c>
      <c r="I15" s="182" t="s">
        <v>12</v>
      </c>
      <c r="J15" s="184" t="s">
        <v>544</v>
      </c>
      <c r="K15" s="182">
        <v>9999</v>
      </c>
      <c r="L15" s="186">
        <v>72.569000000000003</v>
      </c>
      <c r="M15" s="186">
        <v>127</v>
      </c>
      <c r="N15" s="187"/>
      <c r="O15" s="182" t="s">
        <v>545</v>
      </c>
    </row>
    <row r="16" spans="1:15" ht="14.45" x14ac:dyDescent="0.3">
      <c r="N16">
        <f>SUM(M14:M15)</f>
        <v>274</v>
      </c>
    </row>
    <row r="17" spans="4:15" ht="22.9" x14ac:dyDescent="0.3">
      <c r="D17" s="176" t="s">
        <v>542</v>
      </c>
      <c r="E17" s="177">
        <v>24465</v>
      </c>
      <c r="F17" s="178" t="s">
        <v>164</v>
      </c>
      <c r="G17" s="179">
        <v>45037</v>
      </c>
      <c r="H17" s="176">
        <v>1716325822</v>
      </c>
      <c r="I17" s="176" t="s">
        <v>12</v>
      </c>
      <c r="J17" s="178" t="s">
        <v>544</v>
      </c>
      <c r="K17" s="176">
        <v>52365</v>
      </c>
      <c r="L17" s="180">
        <v>42.747</v>
      </c>
      <c r="M17" s="180">
        <v>74.81</v>
      </c>
      <c r="N17" s="181"/>
      <c r="O17" s="176" t="s">
        <v>545</v>
      </c>
    </row>
    <row r="18" spans="4:15" ht="14.45" x14ac:dyDescent="0.3">
      <c r="N18">
        <f>M17</f>
        <v>74.81</v>
      </c>
    </row>
    <row r="19" spans="4:15" ht="22.9" x14ac:dyDescent="0.3">
      <c r="D19" s="182" t="s">
        <v>542</v>
      </c>
      <c r="E19" s="183">
        <v>24422</v>
      </c>
      <c r="F19" s="184" t="s">
        <v>549</v>
      </c>
      <c r="G19" s="185">
        <v>45036</v>
      </c>
      <c r="H19" s="182">
        <v>1716325822</v>
      </c>
      <c r="I19" s="182" t="s">
        <v>12</v>
      </c>
      <c r="J19" s="184" t="s">
        <v>544</v>
      </c>
      <c r="K19" s="182">
        <v>565656</v>
      </c>
      <c r="L19" s="186">
        <v>47.432000000000002</v>
      </c>
      <c r="M19" s="186">
        <v>83.01</v>
      </c>
      <c r="N19" s="187"/>
      <c r="O19" s="182" t="s">
        <v>550</v>
      </c>
    </row>
    <row r="20" spans="4:15" ht="22.9" x14ac:dyDescent="0.3">
      <c r="D20" s="176" t="s">
        <v>542</v>
      </c>
      <c r="E20" s="177">
        <v>24520</v>
      </c>
      <c r="F20" s="178" t="s">
        <v>549</v>
      </c>
      <c r="G20" s="179">
        <v>45040</v>
      </c>
      <c r="H20" s="176">
        <v>1716325822</v>
      </c>
      <c r="I20" s="176" t="s">
        <v>551</v>
      </c>
      <c r="J20" s="178" t="s">
        <v>544</v>
      </c>
      <c r="K20" s="176">
        <v>55555</v>
      </c>
      <c r="L20" s="180">
        <v>41.527000000000001</v>
      </c>
      <c r="M20" s="180">
        <v>72.67</v>
      </c>
      <c r="N20" s="181"/>
      <c r="O20" s="176" t="s">
        <v>550</v>
      </c>
    </row>
    <row r="21" spans="4:15" ht="22.9" x14ac:dyDescent="0.3">
      <c r="D21" s="182" t="s">
        <v>542</v>
      </c>
      <c r="E21" s="183">
        <v>24604</v>
      </c>
      <c r="F21" s="184" t="s">
        <v>549</v>
      </c>
      <c r="G21" s="185">
        <v>45042</v>
      </c>
      <c r="H21" s="182">
        <v>1716325822</v>
      </c>
      <c r="I21" s="182" t="s">
        <v>12</v>
      </c>
      <c r="J21" s="184" t="s">
        <v>544</v>
      </c>
      <c r="K21" s="182">
        <v>999</v>
      </c>
      <c r="L21" s="186">
        <v>21.148</v>
      </c>
      <c r="M21" s="186">
        <v>37.01</v>
      </c>
      <c r="N21" s="187"/>
      <c r="O21" s="182" t="s">
        <v>545</v>
      </c>
    </row>
    <row r="22" spans="4:15" ht="14.45" x14ac:dyDescent="0.3">
      <c r="N22">
        <f>SUM(M19:M21)</f>
        <v>192.69</v>
      </c>
    </row>
    <row r="23" spans="4:15" ht="22.9" x14ac:dyDescent="0.3">
      <c r="D23" s="176" t="s">
        <v>552</v>
      </c>
      <c r="E23" s="177">
        <v>373586</v>
      </c>
      <c r="F23" s="178" t="s">
        <v>129</v>
      </c>
      <c r="G23" s="179">
        <v>45035</v>
      </c>
      <c r="H23" s="176">
        <v>2300248628</v>
      </c>
      <c r="I23" s="176" t="s">
        <v>553</v>
      </c>
      <c r="J23" s="178" t="s">
        <v>544</v>
      </c>
      <c r="K23" s="176">
        <v>306404</v>
      </c>
      <c r="L23" s="180">
        <v>77.14</v>
      </c>
      <c r="M23" s="180">
        <v>135</v>
      </c>
      <c r="N23" s="181"/>
      <c r="O23" s="176" t="s">
        <v>550</v>
      </c>
    </row>
    <row r="24" spans="4:15" ht="22.9" x14ac:dyDescent="0.3">
      <c r="D24" s="182" t="s">
        <v>542</v>
      </c>
      <c r="E24" s="183">
        <v>24632</v>
      </c>
      <c r="F24" s="184" t="s">
        <v>129</v>
      </c>
      <c r="G24" s="185">
        <v>45043</v>
      </c>
      <c r="H24" s="182">
        <v>1726019084</v>
      </c>
      <c r="I24" s="182" t="s">
        <v>554</v>
      </c>
      <c r="J24" s="184" t="s">
        <v>544</v>
      </c>
      <c r="K24" s="182">
        <v>307170</v>
      </c>
      <c r="L24" s="186">
        <v>76.28</v>
      </c>
      <c r="M24" s="186">
        <v>133.49</v>
      </c>
      <c r="N24" s="187"/>
      <c r="O24" s="182" t="s">
        <v>545</v>
      </c>
    </row>
    <row r="25" spans="4:15" ht="14.45" x14ac:dyDescent="0.3">
      <c r="N25">
        <f>SUM(M23:M24)</f>
        <v>268.49</v>
      </c>
    </row>
    <row r="26" spans="4:15" ht="14.45" x14ac:dyDescent="0.3">
      <c r="D26" s="188"/>
      <c r="E26" s="188"/>
      <c r="F26" s="188"/>
      <c r="G26" s="188"/>
      <c r="H26" s="188"/>
      <c r="I26" s="188"/>
      <c r="J26" s="188"/>
      <c r="K26" s="188"/>
      <c r="L26" s="188"/>
      <c r="M26" s="188"/>
      <c r="N26" s="188"/>
      <c r="O26" s="188"/>
    </row>
    <row r="27" spans="4:15" ht="22.9" x14ac:dyDescent="0.3">
      <c r="D27" s="176" t="s">
        <v>542</v>
      </c>
      <c r="E27" s="177">
        <v>24419</v>
      </c>
      <c r="F27" s="178" t="s">
        <v>268</v>
      </c>
      <c r="G27" s="179">
        <v>45036</v>
      </c>
      <c r="H27" s="176">
        <v>503970881</v>
      </c>
      <c r="I27" s="176" t="s">
        <v>555</v>
      </c>
      <c r="J27" s="178" t="s">
        <v>544</v>
      </c>
      <c r="K27" s="176">
        <v>117061</v>
      </c>
      <c r="L27" s="180">
        <v>94.245000000000005</v>
      </c>
      <c r="M27" s="180">
        <v>164.93</v>
      </c>
      <c r="N27" s="181"/>
      <c r="O27" s="176" t="s">
        <v>550</v>
      </c>
    </row>
    <row r="28" spans="4:15" ht="22.9" x14ac:dyDescent="0.3">
      <c r="D28" s="182" t="s">
        <v>542</v>
      </c>
      <c r="E28" s="183">
        <v>24596</v>
      </c>
      <c r="F28" s="184" t="s">
        <v>268</v>
      </c>
      <c r="G28" s="185">
        <v>45042</v>
      </c>
      <c r="H28" s="182">
        <v>503970881</v>
      </c>
      <c r="I28" s="182" t="s">
        <v>556</v>
      </c>
      <c r="J28" s="184" t="s">
        <v>544</v>
      </c>
      <c r="K28" s="182">
        <v>117814</v>
      </c>
      <c r="L28" s="186">
        <v>75.186000000000007</v>
      </c>
      <c r="M28" s="186">
        <v>131.58000000000001</v>
      </c>
      <c r="N28" s="187"/>
      <c r="O28" s="182" t="s">
        <v>550</v>
      </c>
    </row>
    <row r="29" spans="4:15" ht="22.9" x14ac:dyDescent="0.3">
      <c r="D29" s="176" t="s">
        <v>557</v>
      </c>
      <c r="E29" s="177">
        <v>120813</v>
      </c>
      <c r="F29" s="178" t="s">
        <v>558</v>
      </c>
      <c r="G29" s="179">
        <v>45036</v>
      </c>
      <c r="H29" s="176">
        <v>1720714904</v>
      </c>
      <c r="I29" s="176" t="s">
        <v>214</v>
      </c>
      <c r="J29" s="178" t="s">
        <v>544</v>
      </c>
      <c r="K29" s="176">
        <v>44349</v>
      </c>
      <c r="L29" s="180">
        <v>75.373000000000005</v>
      </c>
      <c r="M29" s="180">
        <v>131.90299999999999</v>
      </c>
      <c r="N29" s="181"/>
      <c r="O29" s="176" t="s">
        <v>550</v>
      </c>
    </row>
    <row r="30" spans="4:15" ht="24" x14ac:dyDescent="0.25">
      <c r="D30" s="182" t="s">
        <v>542</v>
      </c>
      <c r="E30" s="183">
        <v>1256</v>
      </c>
      <c r="F30" s="184" t="s">
        <v>558</v>
      </c>
      <c r="G30" s="185">
        <v>45033</v>
      </c>
      <c r="H30" s="182"/>
      <c r="I30" s="182"/>
      <c r="J30" s="184" t="s">
        <v>544</v>
      </c>
      <c r="K30" s="182">
        <v>0</v>
      </c>
      <c r="L30" s="186">
        <v>40.570999999999998</v>
      </c>
      <c r="M30" s="186">
        <v>71</v>
      </c>
      <c r="N30" s="187"/>
      <c r="O30" s="182" t="s">
        <v>550</v>
      </c>
    </row>
    <row r="31" spans="4:15" ht="24" x14ac:dyDescent="0.25">
      <c r="D31" s="176" t="s">
        <v>542</v>
      </c>
      <c r="E31" s="177">
        <v>24562</v>
      </c>
      <c r="F31" s="178" t="s">
        <v>558</v>
      </c>
      <c r="G31" s="179">
        <v>45041</v>
      </c>
      <c r="H31" s="176">
        <v>1720714904</v>
      </c>
      <c r="I31" s="176" t="s">
        <v>559</v>
      </c>
      <c r="J31" s="178" t="s">
        <v>544</v>
      </c>
      <c r="K31" s="176">
        <v>44719</v>
      </c>
      <c r="L31" s="180">
        <v>31.427</v>
      </c>
      <c r="M31" s="180">
        <v>55</v>
      </c>
      <c r="N31" s="181"/>
      <c r="O31" s="176" t="s">
        <v>550</v>
      </c>
    </row>
    <row r="32" spans="4:15" x14ac:dyDescent="0.25">
      <c r="N32">
        <f>SUM(M27:M31)</f>
        <v>554.41300000000001</v>
      </c>
    </row>
    <row r="33" spans="4:15" ht="24" x14ac:dyDescent="0.25">
      <c r="D33" s="182" t="s">
        <v>542</v>
      </c>
      <c r="E33" s="183">
        <v>24363</v>
      </c>
      <c r="F33" s="184" t="s">
        <v>510</v>
      </c>
      <c r="G33" s="185">
        <v>45035</v>
      </c>
      <c r="H33" s="182">
        <v>1724600125</v>
      </c>
      <c r="I33" s="182" t="s">
        <v>423</v>
      </c>
      <c r="J33" s="184" t="s">
        <v>544</v>
      </c>
      <c r="K33" s="182">
        <v>9999</v>
      </c>
      <c r="L33" s="186">
        <v>57.143000000000001</v>
      </c>
      <c r="M33" s="186">
        <v>100</v>
      </c>
      <c r="N33" s="187"/>
      <c r="O33" s="182" t="s">
        <v>550</v>
      </c>
    </row>
    <row r="34" spans="4:15" ht="24" x14ac:dyDescent="0.25">
      <c r="D34" s="176" t="s">
        <v>542</v>
      </c>
      <c r="E34" s="177">
        <v>24591</v>
      </c>
      <c r="F34" s="178" t="s">
        <v>510</v>
      </c>
      <c r="G34" s="179">
        <v>45042</v>
      </c>
      <c r="H34" s="176">
        <v>1753640125</v>
      </c>
      <c r="I34" s="176" t="s">
        <v>560</v>
      </c>
      <c r="J34" s="178" t="s">
        <v>544</v>
      </c>
      <c r="K34" s="176">
        <v>9999</v>
      </c>
      <c r="L34" s="180">
        <v>51.426000000000002</v>
      </c>
      <c r="M34" s="180">
        <v>90</v>
      </c>
      <c r="N34" s="181"/>
      <c r="O34" s="176" t="s">
        <v>550</v>
      </c>
    </row>
    <row r="35" spans="4:15" ht="24" x14ac:dyDescent="0.25">
      <c r="D35" s="182" t="s">
        <v>542</v>
      </c>
      <c r="E35" s="183">
        <v>24362</v>
      </c>
      <c r="F35" s="184" t="s">
        <v>561</v>
      </c>
      <c r="G35" s="185">
        <v>45035</v>
      </c>
      <c r="H35" s="182">
        <v>1724600125</v>
      </c>
      <c r="I35" s="182" t="s">
        <v>423</v>
      </c>
      <c r="J35" s="184" t="s">
        <v>544</v>
      </c>
      <c r="K35" s="182">
        <v>9999</v>
      </c>
      <c r="L35" s="186">
        <v>94.284000000000006</v>
      </c>
      <c r="M35" s="186">
        <v>165</v>
      </c>
      <c r="N35" s="187"/>
      <c r="O35" s="182" t="s">
        <v>550</v>
      </c>
    </row>
    <row r="36" spans="4:15" ht="24" x14ac:dyDescent="0.25">
      <c r="D36" s="176" t="s">
        <v>542</v>
      </c>
      <c r="E36" s="177">
        <v>24593</v>
      </c>
      <c r="F36" s="178" t="s">
        <v>561</v>
      </c>
      <c r="G36" s="179">
        <v>45042</v>
      </c>
      <c r="H36" s="176">
        <v>1724600125</v>
      </c>
      <c r="I36" s="176" t="s">
        <v>423</v>
      </c>
      <c r="J36" s="178" t="s">
        <v>544</v>
      </c>
      <c r="K36" s="176">
        <v>9999</v>
      </c>
      <c r="L36" s="180">
        <v>94.287000000000006</v>
      </c>
      <c r="M36" s="180">
        <v>165</v>
      </c>
      <c r="N36" s="181"/>
      <c r="O36" s="176" t="s">
        <v>550</v>
      </c>
    </row>
    <row r="37" spans="4:15" ht="24" x14ac:dyDescent="0.25">
      <c r="D37" s="182" t="s">
        <v>542</v>
      </c>
      <c r="E37" s="183">
        <v>24371</v>
      </c>
      <c r="F37" s="184" t="s">
        <v>490</v>
      </c>
      <c r="G37" s="185">
        <v>45035</v>
      </c>
      <c r="H37" s="182">
        <v>924011786</v>
      </c>
      <c r="I37" s="182" t="s">
        <v>562</v>
      </c>
      <c r="J37" s="184" t="s">
        <v>544</v>
      </c>
      <c r="K37" s="182">
        <v>12345</v>
      </c>
      <c r="L37" s="186">
        <v>81.319000000000003</v>
      </c>
      <c r="M37" s="186">
        <v>142.31</v>
      </c>
      <c r="N37" s="187"/>
      <c r="O37" s="182" t="s">
        <v>550</v>
      </c>
    </row>
    <row r="38" spans="4:15" ht="24" x14ac:dyDescent="0.25">
      <c r="D38" s="176" t="s">
        <v>542</v>
      </c>
      <c r="E38" s="177">
        <v>24524</v>
      </c>
      <c r="F38" s="178" t="s">
        <v>490</v>
      </c>
      <c r="G38" s="179">
        <v>45040</v>
      </c>
      <c r="H38" s="176">
        <v>924011786</v>
      </c>
      <c r="I38" s="176" t="s">
        <v>562</v>
      </c>
      <c r="J38" s="178" t="s">
        <v>544</v>
      </c>
      <c r="K38" s="176">
        <v>12345</v>
      </c>
      <c r="L38" s="180">
        <v>57.143000000000001</v>
      </c>
      <c r="M38" s="180">
        <v>100</v>
      </c>
      <c r="N38" s="181"/>
      <c r="O38" s="176" t="s">
        <v>550</v>
      </c>
    </row>
    <row r="39" spans="4:15" ht="24" x14ac:dyDescent="0.25">
      <c r="D39" s="182" t="s">
        <v>542</v>
      </c>
      <c r="E39" s="183">
        <v>24597</v>
      </c>
      <c r="F39" s="184" t="s">
        <v>490</v>
      </c>
      <c r="G39" s="185">
        <v>45042</v>
      </c>
      <c r="H39" s="182">
        <v>924011786</v>
      </c>
      <c r="I39" s="182" t="s">
        <v>426</v>
      </c>
      <c r="J39" s="184" t="s">
        <v>544</v>
      </c>
      <c r="K39" s="182">
        <v>9999</v>
      </c>
      <c r="L39" s="186">
        <v>50.348999999999997</v>
      </c>
      <c r="M39" s="186">
        <v>88.11</v>
      </c>
      <c r="N39" s="187"/>
      <c r="O39" s="182" t="s">
        <v>550</v>
      </c>
    </row>
    <row r="40" spans="4:15" ht="24" x14ac:dyDescent="0.25">
      <c r="D40" s="176" t="s">
        <v>542</v>
      </c>
      <c r="E40" s="177">
        <v>24598</v>
      </c>
      <c r="F40" s="178" t="s">
        <v>490</v>
      </c>
      <c r="G40" s="179">
        <v>45042</v>
      </c>
      <c r="H40" s="176">
        <v>924011786</v>
      </c>
      <c r="I40" s="176" t="s">
        <v>426</v>
      </c>
      <c r="J40" s="178" t="s">
        <v>544</v>
      </c>
      <c r="K40" s="176">
        <v>999</v>
      </c>
      <c r="L40" s="180">
        <v>7.1420000000000003</v>
      </c>
      <c r="M40" s="180">
        <v>12.5</v>
      </c>
      <c r="N40" s="181"/>
      <c r="O40" s="176" t="s">
        <v>545</v>
      </c>
    </row>
    <row r="41" spans="4:15" x14ac:dyDescent="0.25"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>
        <f>SUM(M33:M40)</f>
        <v>862.92</v>
      </c>
      <c r="O41" s="188"/>
    </row>
    <row r="42" spans="4:15" ht="24" x14ac:dyDescent="0.25">
      <c r="D42" s="176" t="s">
        <v>542</v>
      </c>
      <c r="E42" s="177">
        <v>24303</v>
      </c>
      <c r="F42" s="178" t="s">
        <v>563</v>
      </c>
      <c r="G42" s="179">
        <v>45033</v>
      </c>
      <c r="H42" s="176">
        <v>1720145711</v>
      </c>
      <c r="I42" s="176" t="s">
        <v>564</v>
      </c>
      <c r="J42" s="178" t="s">
        <v>544</v>
      </c>
      <c r="K42" s="176">
        <v>514782</v>
      </c>
      <c r="L42" s="180">
        <v>91.427000000000007</v>
      </c>
      <c r="M42" s="180">
        <v>160</v>
      </c>
      <c r="N42" s="181"/>
      <c r="O42" s="176" t="s">
        <v>550</v>
      </c>
    </row>
    <row r="43" spans="4:15" ht="24" x14ac:dyDescent="0.25">
      <c r="D43" s="182" t="s">
        <v>542</v>
      </c>
      <c r="E43" s="183">
        <v>39476</v>
      </c>
      <c r="F43" s="184" t="s">
        <v>563</v>
      </c>
      <c r="G43" s="185">
        <v>45036</v>
      </c>
      <c r="H43" s="182">
        <v>1720145711</v>
      </c>
      <c r="I43" s="182" t="s">
        <v>564</v>
      </c>
      <c r="J43" s="184" t="s">
        <v>544</v>
      </c>
      <c r="K43" s="182">
        <v>0</v>
      </c>
      <c r="L43" s="186">
        <v>34.293999999999997</v>
      </c>
      <c r="M43" s="186">
        <v>60.01</v>
      </c>
      <c r="N43" s="187"/>
      <c r="O43" s="182" t="s">
        <v>550</v>
      </c>
    </row>
    <row r="44" spans="4:15" ht="24" x14ac:dyDescent="0.25">
      <c r="D44" s="176" t="s">
        <v>542</v>
      </c>
      <c r="E44" s="177">
        <v>24530</v>
      </c>
      <c r="F44" s="178" t="s">
        <v>563</v>
      </c>
      <c r="G44" s="179">
        <v>45040</v>
      </c>
      <c r="H44" s="176">
        <v>1720145711</v>
      </c>
      <c r="I44" s="176" t="s">
        <v>357</v>
      </c>
      <c r="J44" s="178" t="s">
        <v>544</v>
      </c>
      <c r="K44" s="176">
        <v>1234</v>
      </c>
      <c r="L44" s="180">
        <v>45.706000000000003</v>
      </c>
      <c r="M44" s="180">
        <v>79.989999999999995</v>
      </c>
      <c r="N44" s="181"/>
      <c r="O44" s="176" t="s">
        <v>550</v>
      </c>
    </row>
    <row r="45" spans="4:15" ht="24" x14ac:dyDescent="0.25">
      <c r="D45" s="182" t="s">
        <v>542</v>
      </c>
      <c r="E45" s="183">
        <v>24655</v>
      </c>
      <c r="F45" s="184" t="s">
        <v>563</v>
      </c>
      <c r="G45" s="185">
        <v>45044</v>
      </c>
      <c r="H45" s="182">
        <v>1720145711</v>
      </c>
      <c r="I45" s="182" t="s">
        <v>357</v>
      </c>
      <c r="J45" s="184" t="s">
        <v>544</v>
      </c>
      <c r="K45" s="182">
        <v>5555</v>
      </c>
      <c r="L45" s="186">
        <v>41.433</v>
      </c>
      <c r="M45" s="186">
        <v>72.510000000000005</v>
      </c>
      <c r="N45" s="187"/>
      <c r="O45" s="182" t="s">
        <v>550</v>
      </c>
    </row>
    <row r="46" spans="4:15" x14ac:dyDescent="0.25">
      <c r="D46" s="189"/>
      <c r="E46" s="190"/>
      <c r="F46" s="191"/>
      <c r="G46" s="191"/>
      <c r="H46" s="189"/>
      <c r="I46" s="189"/>
      <c r="J46" s="191"/>
      <c r="K46" s="189"/>
      <c r="L46" s="190"/>
      <c r="M46" s="190"/>
      <c r="N46" s="192">
        <f>SUM(M42:M45)</f>
        <v>372.51</v>
      </c>
      <c r="O46" s="189"/>
    </row>
    <row r="47" spans="4:15" x14ac:dyDescent="0.25">
      <c r="D47" s="189"/>
      <c r="E47" s="190"/>
      <c r="F47" s="191"/>
      <c r="G47" s="191"/>
      <c r="H47" s="189"/>
      <c r="I47" s="189"/>
      <c r="J47" s="191"/>
      <c r="K47" s="189"/>
      <c r="L47" s="190"/>
      <c r="M47" s="190">
        <f>SUM(M12:M46)</f>
        <v>2648.7530000000002</v>
      </c>
      <c r="N47" s="192"/>
      <c r="O47" s="189"/>
    </row>
    <row r="48" spans="4:15" x14ac:dyDescent="0.25">
      <c r="D48" s="189"/>
      <c r="E48" s="190"/>
      <c r="F48" s="191"/>
      <c r="G48" s="191"/>
      <c r="H48" s="189"/>
      <c r="I48" s="189"/>
      <c r="J48" s="191"/>
      <c r="K48" s="189"/>
      <c r="L48" s="190"/>
      <c r="M48" s="190"/>
      <c r="N48" s="192"/>
      <c r="O48" s="189"/>
    </row>
    <row r="49" spans="4:15" x14ac:dyDescent="0.25">
      <c r="D49" s="189"/>
      <c r="E49" s="190"/>
      <c r="F49" s="191"/>
      <c r="G49" s="191"/>
      <c r="H49" s="189"/>
      <c r="I49" s="189"/>
      <c r="J49" s="191"/>
      <c r="K49" s="189"/>
      <c r="L49" s="190"/>
      <c r="M49" s="190"/>
      <c r="N49" s="192"/>
      <c r="O49" s="189"/>
    </row>
    <row r="50" spans="4:15" x14ac:dyDescent="0.25">
      <c r="D50" s="189"/>
      <c r="E50" s="190"/>
      <c r="F50" s="191"/>
      <c r="G50" s="191"/>
      <c r="H50" s="189"/>
      <c r="I50" s="189"/>
      <c r="J50" s="191"/>
      <c r="K50" s="189"/>
      <c r="L50" s="190"/>
      <c r="M50" s="190"/>
      <c r="N50" s="192"/>
      <c r="O50" s="189"/>
    </row>
    <row r="51" spans="4:15" x14ac:dyDescent="0.25">
      <c r="D51" s="189"/>
      <c r="E51" s="190"/>
      <c r="F51" s="191"/>
      <c r="G51" s="191"/>
      <c r="H51" s="189"/>
      <c r="I51" s="189"/>
      <c r="J51" s="191"/>
      <c r="K51" s="189"/>
      <c r="L51" s="190"/>
      <c r="M51" s="190"/>
      <c r="N51" s="192"/>
      <c r="O51" s="189"/>
    </row>
    <row r="52" spans="4:15" x14ac:dyDescent="0.25">
      <c r="D52" s="189"/>
      <c r="E52" s="190"/>
      <c r="F52" s="191"/>
      <c r="G52" s="191"/>
      <c r="H52" s="189"/>
      <c r="I52" s="189"/>
      <c r="J52" s="191"/>
      <c r="K52" s="189"/>
      <c r="L52" s="190"/>
      <c r="M52" s="190"/>
      <c r="N52" s="192"/>
      <c r="O52" s="189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80" workbookViewId="0">
      <selection activeCell="A91" sqref="A91"/>
    </sheetView>
  </sheetViews>
  <sheetFormatPr baseColWidth="10" defaultRowHeight="15" x14ac:dyDescent="0.25"/>
  <cols>
    <col min="2" max="2" width="22.7109375" customWidth="1"/>
    <col min="5" max="5" width="16.8554687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19" t="s">
        <v>18</v>
      </c>
      <c r="F38" s="220"/>
      <c r="G38" s="220"/>
      <c r="H38" s="221"/>
      <c r="I38" s="18">
        <f>F37-I36</f>
        <v>73.396400000000085</v>
      </c>
      <c r="J38" s="17"/>
      <c r="R38" s="219" t="s">
        <v>18</v>
      </c>
      <c r="S38" s="220"/>
      <c r="T38" s="220"/>
      <c r="U38" s="221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19" t="s">
        <v>18</v>
      </c>
      <c r="F80" s="220"/>
      <c r="G80" s="220"/>
      <c r="H80" s="221"/>
      <c r="I80" s="18">
        <f>F79-I78</f>
        <v>116.23340000000007</v>
      </c>
      <c r="R80" s="219" t="s">
        <v>18</v>
      </c>
      <c r="S80" s="220"/>
      <c r="T80" s="220"/>
      <c r="U80" s="221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/>
      <c r="N89" s="7"/>
      <c r="O89" s="8"/>
      <c r="P89" s="8"/>
      <c r="Q89" s="8"/>
      <c r="R89" s="26"/>
      <c r="S89" s="14"/>
      <c r="T89" s="8"/>
      <c r="U89" s="8"/>
      <c r="V89" s="27"/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/>
      <c r="N90" s="7"/>
      <c r="O90" s="8"/>
      <c r="P90" s="8"/>
      <c r="Q90" s="8"/>
      <c r="R90" s="26"/>
      <c r="S90" s="14"/>
      <c r="T90" s="8"/>
      <c r="U90" s="8"/>
      <c r="V90" s="27"/>
      <c r="W90" s="8"/>
      <c r="X90" s="8"/>
    </row>
    <row r="91" spans="1:24" x14ac:dyDescent="0.25">
      <c r="A91" s="7"/>
      <c r="B91" s="8"/>
      <c r="C91" s="8"/>
      <c r="D91" s="8"/>
      <c r="E91" s="26"/>
      <c r="F91" s="14"/>
      <c r="G91" s="8"/>
      <c r="H91" s="8"/>
      <c r="I91" s="27"/>
      <c r="J91" s="8"/>
      <c r="K91" s="8"/>
      <c r="N91" s="7"/>
      <c r="O91" s="8"/>
      <c r="P91" s="8"/>
      <c r="Q91" s="8"/>
      <c r="R91" s="26"/>
      <c r="S91" s="14"/>
      <c r="T91" s="8"/>
      <c r="U91" s="8"/>
      <c r="V91" s="27"/>
      <c r="W91" s="8"/>
      <c r="X91" s="8"/>
    </row>
    <row r="92" spans="1:24" x14ac:dyDescent="0.25">
      <c r="A92" s="7"/>
      <c r="B92" s="8"/>
      <c r="C92" s="8"/>
      <c r="D92" s="8"/>
      <c r="E92" s="26"/>
      <c r="F92" s="14"/>
      <c r="G92" s="8"/>
      <c r="H92" s="8"/>
      <c r="I92" s="27"/>
      <c r="J92" s="8"/>
      <c r="K92" s="8"/>
      <c r="N92" s="7"/>
      <c r="O92" s="8"/>
      <c r="P92" s="8"/>
      <c r="Q92" s="8"/>
      <c r="R92" s="26"/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430</v>
      </c>
      <c r="G121" s="14"/>
      <c r="H121" s="14"/>
      <c r="I121" s="14">
        <f>SUM(I89:I120)</f>
        <v>400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0</v>
      </c>
      <c r="T121" s="14"/>
      <c r="U121" s="14"/>
      <c r="V121" s="14">
        <f>SUM(V89:V120)</f>
        <v>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425.7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0</v>
      </c>
      <c r="W122" s="29"/>
      <c r="X122" s="8"/>
    </row>
    <row r="123" spans="1:24" x14ac:dyDescent="0.25">
      <c r="E123" s="219" t="s">
        <v>18</v>
      </c>
      <c r="F123" s="220"/>
      <c r="G123" s="220"/>
      <c r="H123" s="221"/>
      <c r="I123" s="18">
        <f>F122-I121</f>
        <v>25.699999999999989</v>
      </c>
      <c r="R123" s="219" t="s">
        <v>18</v>
      </c>
      <c r="S123" s="220"/>
      <c r="T123" s="220"/>
      <c r="U123" s="221"/>
      <c r="V123" s="18">
        <f>S122-V121</f>
        <v>0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19" t="s">
        <v>18</v>
      </c>
      <c r="F168" s="220"/>
      <c r="G168" s="220"/>
      <c r="H168" s="221"/>
      <c r="I168" s="18">
        <f>F167-I166</f>
        <v>0</v>
      </c>
      <c r="R168" s="219" t="s">
        <v>18</v>
      </c>
      <c r="S168" s="220"/>
      <c r="T168" s="220"/>
      <c r="U168" s="221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19" t="s">
        <v>18</v>
      </c>
      <c r="F211" s="220"/>
      <c r="G211" s="220"/>
      <c r="H211" s="221"/>
      <c r="I211" s="18">
        <f>F210-I209</f>
        <v>0</v>
      </c>
      <c r="R211" s="219" t="s">
        <v>18</v>
      </c>
      <c r="S211" s="220"/>
      <c r="T211" s="220"/>
      <c r="U211" s="221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19" t="s">
        <v>18</v>
      </c>
      <c r="F254" s="220"/>
      <c r="G254" s="220"/>
      <c r="H254" s="221"/>
      <c r="I254" s="18">
        <f>F253-I252</f>
        <v>0</v>
      </c>
      <c r="R254" s="219" t="s">
        <v>18</v>
      </c>
      <c r="S254" s="220"/>
      <c r="T254" s="220"/>
      <c r="U254" s="221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31"/>
  <sheetViews>
    <sheetView topLeftCell="A103" workbookViewId="0">
      <selection activeCell="G112" sqref="G112"/>
    </sheetView>
  </sheetViews>
  <sheetFormatPr baseColWidth="10" defaultRowHeight="15" x14ac:dyDescent="0.25"/>
  <cols>
    <col min="2" max="2" width="15.7109375" customWidth="1"/>
    <col min="10" max="10" width="19.42578125" customWidth="1"/>
  </cols>
  <sheetData>
    <row r="1" spans="1:10" ht="27.6" x14ac:dyDescent="0.45">
      <c r="B1" s="223" t="s">
        <v>24</v>
      </c>
      <c r="C1" s="223"/>
      <c r="D1" s="223"/>
      <c r="E1" s="223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19" t="s">
        <v>18</v>
      </c>
      <c r="G24" s="220"/>
      <c r="H24" s="220"/>
      <c r="I24" s="221"/>
      <c r="J24" s="30">
        <f>G23-J22</f>
        <v>0</v>
      </c>
    </row>
    <row r="29" spans="1:10" ht="27.6" x14ac:dyDescent="0.45">
      <c r="B29" s="223" t="s">
        <v>87</v>
      </c>
      <c r="C29" s="223"/>
      <c r="D29" s="223"/>
      <c r="E29" s="223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19" t="s">
        <v>18</v>
      </c>
      <c r="G52" s="220"/>
      <c r="H52" s="220"/>
      <c r="I52" s="221"/>
      <c r="J52" s="30">
        <f>G51-J50</f>
        <v>17</v>
      </c>
    </row>
    <row r="56" spans="1:10" ht="27.6" x14ac:dyDescent="0.45">
      <c r="B56" s="223" t="s">
        <v>88</v>
      </c>
      <c r="C56" s="223"/>
      <c r="D56" s="223"/>
      <c r="E56" s="223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19" t="s">
        <v>18</v>
      </c>
      <c r="G79" s="220"/>
      <c r="H79" s="220"/>
      <c r="I79" s="221"/>
      <c r="J79" s="30">
        <f>G78-J77</f>
        <v>88.300400000000081</v>
      </c>
    </row>
    <row r="82" spans="1:10" ht="27.6" x14ac:dyDescent="0.45">
      <c r="B82" s="223" t="s">
        <v>498</v>
      </c>
      <c r="C82" s="223"/>
      <c r="D82" s="223"/>
      <c r="E82" s="223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19" t="s">
        <v>18</v>
      </c>
      <c r="G105" s="220"/>
      <c r="H105" s="220"/>
      <c r="I105" s="221"/>
      <c r="J105" s="30">
        <f>G104-J103</f>
        <v>0</v>
      </c>
    </row>
    <row r="108" spans="1:10" ht="27.6" x14ac:dyDescent="0.45">
      <c r="B108" s="223" t="s">
        <v>97</v>
      </c>
      <c r="C108" s="223"/>
      <c r="D108" s="223"/>
      <c r="E108" s="223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ht="14.45" x14ac:dyDescent="0.3">
      <c r="A110" s="7"/>
      <c r="B110" s="8"/>
      <c r="C110" s="8"/>
      <c r="D110" s="8"/>
      <c r="E110" s="8"/>
      <c r="F110" s="132"/>
      <c r="G110" s="135"/>
      <c r="H110" s="134"/>
      <c r="I110" s="97"/>
      <c r="J110" s="14"/>
    </row>
    <row r="111" spans="1:10" ht="14.45" x14ac:dyDescent="0.3">
      <c r="A111" s="7"/>
      <c r="B111" s="8"/>
      <c r="C111" s="8"/>
      <c r="D111" s="8"/>
      <c r="E111" s="8"/>
      <c r="F111" s="132"/>
      <c r="G111" s="136"/>
      <c r="H111" s="134"/>
      <c r="I111" s="97"/>
      <c r="J111" s="14"/>
    </row>
    <row r="112" spans="1:10" ht="14.45" x14ac:dyDescent="0.3">
      <c r="A112" s="7"/>
      <c r="B112" s="8"/>
      <c r="C112" s="8"/>
      <c r="D112" s="8"/>
      <c r="E112" s="8"/>
      <c r="F112" s="132"/>
      <c r="G112" s="136"/>
      <c r="H112" s="134"/>
      <c r="I112" s="97"/>
      <c r="J112" s="14"/>
    </row>
    <row r="113" spans="1:10" x14ac:dyDescent="0.25">
      <c r="A113" s="7"/>
      <c r="B113" s="8"/>
      <c r="C113" s="8"/>
      <c r="D113" s="8"/>
      <c r="E113" s="8"/>
      <c r="F113" s="133"/>
      <c r="G113" s="136"/>
      <c r="H113" s="134"/>
      <c r="I113" s="97"/>
      <c r="J113" s="14"/>
    </row>
    <row r="114" spans="1:10" x14ac:dyDescent="0.25">
      <c r="A114" s="7"/>
      <c r="B114" s="8"/>
      <c r="C114" s="8"/>
      <c r="D114" s="8"/>
      <c r="E114" s="8"/>
      <c r="F114" s="133"/>
      <c r="G114" s="135"/>
      <c r="H114" s="134"/>
      <c r="I114" s="97"/>
      <c r="J114" s="14"/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0</v>
      </c>
      <c r="H129" s="14"/>
      <c r="I129" s="14"/>
      <c r="J129" s="14">
        <f>SUM(J110:J128)</f>
        <v>0</v>
      </c>
    </row>
    <row r="130" spans="1:10" x14ac:dyDescent="0.25">
      <c r="F130" s="12" t="s">
        <v>17</v>
      </c>
      <c r="G130" s="13">
        <f>G129*0.99</f>
        <v>0</v>
      </c>
    </row>
    <row r="131" spans="1:10" x14ac:dyDescent="0.25">
      <c r="F131" s="219" t="s">
        <v>18</v>
      </c>
      <c r="G131" s="220"/>
      <c r="H131" s="220"/>
      <c r="I131" s="221"/>
      <c r="J131" s="30">
        <f>G130-J129</f>
        <v>0</v>
      </c>
    </row>
  </sheetData>
  <mergeCells count="10">
    <mergeCell ref="B82:E82"/>
    <mergeCell ref="F105:I105"/>
    <mergeCell ref="B108:E108"/>
    <mergeCell ref="F131:I131"/>
    <mergeCell ref="F79:I79"/>
    <mergeCell ref="B1:E1"/>
    <mergeCell ref="F24:I24"/>
    <mergeCell ref="B29:E29"/>
    <mergeCell ref="F52:I52"/>
    <mergeCell ref="B56:E56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52" zoomScale="112" zoomScaleNormal="112" workbookViewId="0">
      <selection activeCell="A66" sqref="A6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23" t="s">
        <v>24</v>
      </c>
      <c r="C1" s="223"/>
      <c r="D1" s="223"/>
      <c r="E1" s="223"/>
      <c r="N1" s="223" t="s">
        <v>87</v>
      </c>
      <c r="O1" s="223"/>
      <c r="P1" s="223"/>
      <c r="Q1" s="223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19" t="s">
        <v>18</v>
      </c>
      <c r="G24" s="220"/>
      <c r="H24" s="220"/>
      <c r="I24" s="221"/>
      <c r="J24" s="30">
        <f>G23-J22</f>
        <v>43.5</v>
      </c>
      <c r="R24" s="219" t="s">
        <v>18</v>
      </c>
      <c r="S24" s="220"/>
      <c r="T24" s="220"/>
      <c r="U24" s="221"/>
      <c r="V24" s="30">
        <f>S23-V22</f>
        <v>26.100000000000023</v>
      </c>
    </row>
    <row r="29" spans="1:22" ht="27.6" x14ac:dyDescent="0.45">
      <c r="B29" s="223" t="s">
        <v>88</v>
      </c>
      <c r="C29" s="223"/>
      <c r="D29" s="223"/>
      <c r="E29" s="223"/>
      <c r="N29" s="223" t="s">
        <v>89</v>
      </c>
      <c r="O29" s="223"/>
      <c r="P29" s="223"/>
      <c r="Q29" s="223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97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98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98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98">
        <v>531</v>
      </c>
      <c r="V34" s="14">
        <v>120</v>
      </c>
      <c r="X34" s="1"/>
      <c r="AC34" s="160"/>
      <c r="AD34" s="168"/>
      <c r="AE34" s="168"/>
      <c r="AF34" s="168"/>
      <c r="AG34" s="168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98">
        <v>531</v>
      </c>
      <c r="V35" s="14">
        <v>120</v>
      </c>
      <c r="X35" s="1"/>
      <c r="AC35" s="160"/>
      <c r="AD35" s="168"/>
      <c r="AE35" s="168"/>
      <c r="AF35" s="168"/>
      <c r="AG35" s="168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97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99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8"/>
      <c r="AE39" s="168"/>
      <c r="AF39" s="168"/>
      <c r="AG39" s="168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8"/>
      <c r="AE40" s="168"/>
      <c r="AF40" s="168"/>
      <c r="AG40" s="168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8"/>
      <c r="AE41" s="168"/>
      <c r="AF41" s="168"/>
      <c r="AG41" s="168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8"/>
      <c r="AE42" s="168"/>
      <c r="AF42" s="168"/>
      <c r="AG42" s="168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19" t="s">
        <v>18</v>
      </c>
      <c r="G52" s="220"/>
      <c r="H52" s="220"/>
      <c r="I52" s="221"/>
      <c r="J52" s="30">
        <f>G51-J50</f>
        <v>92.650000000000091</v>
      </c>
      <c r="R52" s="219" t="s">
        <v>18</v>
      </c>
      <c r="S52" s="220"/>
      <c r="T52" s="220"/>
      <c r="U52" s="221"/>
      <c r="V52" s="30">
        <f>S51-V50</f>
        <v>83.200000000000045</v>
      </c>
    </row>
    <row r="57" spans="1:22" ht="27" x14ac:dyDescent="0.35">
      <c r="B57" s="223" t="s">
        <v>97</v>
      </c>
      <c r="C57" s="223"/>
      <c r="D57" s="223"/>
      <c r="E57" s="223"/>
      <c r="N57" s="223" t="s">
        <v>91</v>
      </c>
      <c r="O57" s="223"/>
      <c r="P57" s="223"/>
      <c r="Q57" s="223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14"/>
      <c r="J59" s="14">
        <v>120</v>
      </c>
      <c r="M59" s="7"/>
      <c r="N59" s="8"/>
      <c r="O59" s="8"/>
      <c r="P59" s="8"/>
      <c r="Q59" s="8"/>
      <c r="R59" s="11"/>
      <c r="S59" s="14"/>
      <c r="T59" s="14"/>
      <c r="U59" s="14"/>
      <c r="V59" s="14"/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14"/>
      <c r="J60" s="14">
        <v>120</v>
      </c>
      <c r="M60" s="7"/>
      <c r="N60" s="8"/>
      <c r="O60" s="8"/>
      <c r="P60" s="8"/>
      <c r="Q60" s="8"/>
      <c r="R60" s="11"/>
      <c r="S60" s="14"/>
      <c r="T60" s="14"/>
      <c r="U60" s="14"/>
      <c r="V60" s="14"/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14"/>
      <c r="J61" s="14">
        <v>120</v>
      </c>
      <c r="M61" s="7"/>
      <c r="N61" s="8"/>
      <c r="O61" s="8"/>
      <c r="P61" s="8"/>
      <c r="Q61" s="8"/>
      <c r="R61" s="11"/>
      <c r="S61" s="14"/>
      <c r="T61" s="14"/>
      <c r="U61" s="14"/>
      <c r="V61" s="14"/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14"/>
      <c r="J62" s="14">
        <v>120</v>
      </c>
      <c r="M62" s="7"/>
      <c r="N62" s="8"/>
      <c r="O62" s="8"/>
      <c r="P62" s="8"/>
      <c r="Q62" s="8"/>
      <c r="R62" s="11"/>
      <c r="S62" s="14"/>
      <c r="T62" s="14"/>
      <c r="U62" s="14"/>
      <c r="V62" s="14"/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14"/>
      <c r="J63" s="14">
        <v>120</v>
      </c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14"/>
      <c r="J64" s="14">
        <v>120</v>
      </c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14"/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14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910</v>
      </c>
      <c r="H78" s="14"/>
      <c r="I78" s="14"/>
      <c r="J78" s="14">
        <f>SUM(J59:J77)</f>
        <v>840</v>
      </c>
      <c r="M78" s="8"/>
      <c r="N78" s="8"/>
      <c r="O78" s="8"/>
      <c r="P78" s="8"/>
      <c r="Q78" s="8"/>
      <c r="R78" s="12" t="s">
        <v>14</v>
      </c>
      <c r="S78" s="13">
        <f>SUM(S59:S77)</f>
        <v>0</v>
      </c>
      <c r="T78" s="14"/>
      <c r="U78" s="14"/>
      <c r="V78" s="14">
        <f>SUM(V59:V77)</f>
        <v>0</v>
      </c>
    </row>
    <row r="79" spans="1:22" x14ac:dyDescent="0.25">
      <c r="F79" s="12" t="s">
        <v>17</v>
      </c>
      <c r="G79" s="13">
        <f>G78*0.99</f>
        <v>900.9</v>
      </c>
      <c r="R79" s="12" t="s">
        <v>17</v>
      </c>
      <c r="S79" s="13">
        <f>S78*0.99</f>
        <v>0</v>
      </c>
    </row>
    <row r="80" spans="1:22" x14ac:dyDescent="0.25">
      <c r="F80" s="219" t="s">
        <v>18</v>
      </c>
      <c r="G80" s="220"/>
      <c r="H80" s="220"/>
      <c r="I80" s="221"/>
      <c r="J80" s="30">
        <f>G79-J78</f>
        <v>60.899999999999977</v>
      </c>
      <c r="R80" s="219" t="s">
        <v>18</v>
      </c>
      <c r="S80" s="220"/>
      <c r="T80" s="220"/>
      <c r="U80" s="221"/>
      <c r="V80" s="30">
        <f>S79-V78</f>
        <v>0</v>
      </c>
    </row>
    <row r="84" spans="1:22" ht="27" x14ac:dyDescent="0.35">
      <c r="B84" s="223" t="s">
        <v>92</v>
      </c>
      <c r="C84" s="223"/>
      <c r="D84" s="223"/>
      <c r="E84" s="223"/>
      <c r="N84" s="223" t="s">
        <v>93</v>
      </c>
      <c r="O84" s="223"/>
      <c r="P84" s="223"/>
      <c r="Q84" s="223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19" t="s">
        <v>18</v>
      </c>
      <c r="G107" s="220"/>
      <c r="H107" s="220"/>
      <c r="I107" s="221"/>
      <c r="J107" s="30">
        <f>G106-J105</f>
        <v>0</v>
      </c>
      <c r="R107" s="219" t="s">
        <v>18</v>
      </c>
      <c r="S107" s="220"/>
      <c r="T107" s="220"/>
      <c r="U107" s="221"/>
      <c r="V107" s="30">
        <f>S106-V105</f>
        <v>0</v>
      </c>
    </row>
    <row r="112" spans="1:22" ht="27" x14ac:dyDescent="0.35">
      <c r="B112" s="223" t="s">
        <v>94</v>
      </c>
      <c r="C112" s="223"/>
      <c r="D112" s="223"/>
      <c r="E112" s="223"/>
      <c r="N112" s="223" t="s">
        <v>99</v>
      </c>
      <c r="O112" s="223"/>
      <c r="P112" s="223"/>
      <c r="Q112" s="223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19" t="s">
        <v>18</v>
      </c>
      <c r="G135" s="220"/>
      <c r="H135" s="220"/>
      <c r="I135" s="221"/>
      <c r="J135" s="30">
        <f>G134-J133</f>
        <v>0</v>
      </c>
      <c r="R135" s="219" t="s">
        <v>18</v>
      </c>
      <c r="S135" s="220"/>
      <c r="T135" s="220"/>
      <c r="U135" s="221"/>
      <c r="V135" s="30">
        <f>S134-V133</f>
        <v>0</v>
      </c>
    </row>
    <row r="141" spans="1:22" ht="27" x14ac:dyDescent="0.35">
      <c r="B141" s="223" t="s">
        <v>96</v>
      </c>
      <c r="C141" s="223"/>
      <c r="D141" s="223"/>
      <c r="E141" s="223"/>
      <c r="N141" s="223" t="s">
        <v>0</v>
      </c>
      <c r="O141" s="223"/>
      <c r="P141" s="223"/>
      <c r="Q141" s="223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19" t="s">
        <v>18</v>
      </c>
      <c r="G164" s="220"/>
      <c r="H164" s="220"/>
      <c r="I164" s="221"/>
      <c r="J164" s="30">
        <f>G163-J162</f>
        <v>0</v>
      </c>
      <c r="R164" s="219" t="s">
        <v>18</v>
      </c>
      <c r="S164" s="220"/>
      <c r="T164" s="220"/>
      <c r="U164" s="221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</sheetPr>
  <dimension ref="A1:AD108"/>
  <sheetViews>
    <sheetView topLeftCell="A34" zoomScale="90" zoomScaleNormal="90" workbookViewId="0">
      <selection activeCell="I45" sqref="I45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24" t="s">
        <v>24</v>
      </c>
      <c r="D1" s="224"/>
      <c r="E1" s="224"/>
      <c r="N1" s="224" t="s">
        <v>87</v>
      </c>
      <c r="O1" s="224"/>
      <c r="P1" s="22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19" t="s">
        <v>18</v>
      </c>
      <c r="G15" s="220"/>
      <c r="H15" s="220"/>
      <c r="I15" s="221"/>
      <c r="J15" s="30">
        <f>G14-J13</f>
        <v>28.199999999999989</v>
      </c>
      <c r="L15" s="7"/>
      <c r="M15" s="8"/>
      <c r="N15" s="8"/>
      <c r="O15" s="8"/>
      <c r="P15" s="8"/>
      <c r="Q15" s="219" t="s">
        <v>18</v>
      </c>
      <c r="R15" s="220"/>
      <c r="S15" s="220"/>
      <c r="T15" s="221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24" t="s">
        <v>88</v>
      </c>
      <c r="D20" s="224"/>
      <c r="E20" s="224"/>
      <c r="N20" s="224" t="s">
        <v>89</v>
      </c>
      <c r="O20" s="224"/>
      <c r="P20" s="224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524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524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524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21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21" ht="14.45" x14ac:dyDescent="0.3">
      <c r="A34" s="7"/>
      <c r="B34" s="8"/>
      <c r="C34" s="8"/>
      <c r="D34" s="8"/>
      <c r="E34" s="8"/>
      <c r="F34" s="219" t="s">
        <v>18</v>
      </c>
      <c r="G34" s="220"/>
      <c r="H34" s="220"/>
      <c r="I34" s="221"/>
      <c r="J34" s="30">
        <f>G33-J32</f>
        <v>18.199999999999989</v>
      </c>
      <c r="L34" s="7"/>
      <c r="M34" s="8"/>
      <c r="N34" s="8"/>
      <c r="O34" s="8"/>
      <c r="P34" s="8"/>
      <c r="Q34" s="219" t="s">
        <v>18</v>
      </c>
      <c r="R34" s="220"/>
      <c r="S34" s="220"/>
      <c r="T34" s="221"/>
      <c r="U34" s="30">
        <f>R33-U32</f>
        <v>72.799999999999955</v>
      </c>
    </row>
    <row r="38" spans="1:21" ht="26.25" x14ac:dyDescent="0.4">
      <c r="C38" s="224" t="s">
        <v>97</v>
      </c>
      <c r="D38" s="224"/>
      <c r="E38" s="224"/>
      <c r="N38" s="224" t="s">
        <v>91</v>
      </c>
      <c r="O38" s="224"/>
      <c r="P38" s="224"/>
    </row>
    <row r="39" spans="1:21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/>
      <c r="U39" s="5" t="s">
        <v>32</v>
      </c>
    </row>
    <row r="40" spans="1:21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/>
      <c r="M40" s="8"/>
      <c r="N40" s="8"/>
      <c r="O40" s="8"/>
      <c r="P40" s="8"/>
      <c r="Q40" s="8"/>
      <c r="R40" s="8"/>
      <c r="S40" s="8"/>
      <c r="T40" s="31"/>
      <c r="U40" s="8"/>
    </row>
    <row r="41" spans="1:21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/>
      <c r="M41" s="8"/>
      <c r="N41" s="8"/>
      <c r="O41" s="8"/>
      <c r="P41" s="8"/>
      <c r="Q41" s="8"/>
      <c r="R41" s="8"/>
      <c r="S41" s="8"/>
      <c r="T41" s="31"/>
      <c r="U41" s="8"/>
    </row>
    <row r="42" spans="1:21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/>
      <c r="M42" s="8"/>
      <c r="N42" s="8"/>
      <c r="O42" s="8"/>
      <c r="P42" s="8"/>
      <c r="Q42" s="8"/>
      <c r="R42" s="8"/>
      <c r="S42" s="8"/>
      <c r="T42" s="31"/>
      <c r="U42" s="8"/>
    </row>
    <row r="43" spans="1:21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/>
      <c r="M43" s="8"/>
      <c r="N43" s="8"/>
      <c r="O43" s="8"/>
      <c r="P43" s="8"/>
      <c r="Q43" s="8"/>
      <c r="R43" s="8"/>
      <c r="S43" s="8"/>
      <c r="T43" s="31"/>
      <c r="U43" s="8"/>
    </row>
    <row r="44" spans="1:21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/>
      <c r="M44" s="8"/>
      <c r="N44" s="8"/>
      <c r="O44" s="8"/>
      <c r="P44" s="8"/>
      <c r="Q44" s="8"/>
      <c r="R44" s="8"/>
      <c r="S44" s="8"/>
      <c r="T44" s="31"/>
      <c r="U44" s="8"/>
    </row>
    <row r="45" spans="1:21" x14ac:dyDescent="0.25">
      <c r="A45" s="7"/>
      <c r="B45" s="8"/>
      <c r="C45" s="8"/>
      <c r="D45" s="8"/>
      <c r="E45" s="8"/>
      <c r="F45" s="8"/>
      <c r="G45" s="8"/>
      <c r="H45" s="8"/>
      <c r="I45" s="31"/>
      <c r="J45" s="8"/>
      <c r="L45" s="7"/>
      <c r="M45" s="8"/>
      <c r="N45" s="8"/>
      <c r="O45" s="8"/>
      <c r="P45" s="8"/>
      <c r="Q45" s="8"/>
      <c r="R45" s="8"/>
      <c r="S45" s="8"/>
      <c r="T45" s="31"/>
      <c r="U45" s="8"/>
    </row>
    <row r="46" spans="1:21" ht="15.75" x14ac:dyDescent="0.25">
      <c r="A46" s="7"/>
      <c r="B46" s="8"/>
      <c r="C46" s="8"/>
      <c r="D46" s="8"/>
      <c r="E46" s="8"/>
      <c r="F46" s="8"/>
      <c r="G46" s="8"/>
      <c r="H46" s="8"/>
      <c r="I46" s="31"/>
      <c r="J46" s="8"/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21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21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SUM(G41:G49)</f>
        <v>720</v>
      </c>
      <c r="H50" s="13"/>
      <c r="I50" s="32"/>
      <c r="J50" s="13">
        <f>SUM(J41:J49)</f>
        <v>640</v>
      </c>
      <c r="L50" s="7"/>
      <c r="M50" s="8"/>
      <c r="N50" s="8"/>
      <c r="O50" s="8"/>
      <c r="P50" s="8"/>
      <c r="Q50" s="13" t="s">
        <v>14</v>
      </c>
      <c r="R50" s="13">
        <f>SUM(R40:R49)</f>
        <v>0</v>
      </c>
      <c r="S50" s="13"/>
      <c r="T50" s="32"/>
      <c r="U50" s="13">
        <f>SUM(U40:U49)</f>
        <v>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712.8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0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19" t="s">
        <v>18</v>
      </c>
      <c r="G52" s="220"/>
      <c r="H52" s="220"/>
      <c r="I52" s="221"/>
      <c r="J52" s="30">
        <f>G51-J50</f>
        <v>72.799999999999955</v>
      </c>
      <c r="L52" s="7"/>
      <c r="M52" s="8"/>
      <c r="N52" s="8"/>
      <c r="O52" s="8"/>
      <c r="P52" s="8"/>
      <c r="Q52" s="219" t="s">
        <v>18</v>
      </c>
      <c r="R52" s="220"/>
      <c r="S52" s="220"/>
      <c r="T52" s="221"/>
      <c r="U52" s="30">
        <f>R51-U50</f>
        <v>0</v>
      </c>
    </row>
    <row r="57" spans="1:21" ht="26.25" x14ac:dyDescent="0.4">
      <c r="C57" s="224" t="s">
        <v>92</v>
      </c>
      <c r="D57" s="224"/>
      <c r="E57" s="224"/>
      <c r="N57" s="224" t="s">
        <v>93</v>
      </c>
      <c r="O57" s="224"/>
      <c r="P57" s="224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19" t="s">
        <v>18</v>
      </c>
      <c r="G71" s="220"/>
      <c r="H71" s="220"/>
      <c r="I71" s="221"/>
      <c r="J71" s="30">
        <f>G70-J69</f>
        <v>0</v>
      </c>
      <c r="L71" s="7"/>
      <c r="M71" s="8"/>
      <c r="N71" s="8"/>
      <c r="O71" s="8"/>
      <c r="P71" s="8"/>
      <c r="Q71" s="219" t="s">
        <v>18</v>
      </c>
      <c r="R71" s="220"/>
      <c r="S71" s="220"/>
      <c r="T71" s="221"/>
      <c r="U71" s="30">
        <f>R70-U69</f>
        <v>0</v>
      </c>
    </row>
    <row r="75" spans="1:21" ht="26.25" x14ac:dyDescent="0.4">
      <c r="C75" s="224" t="s">
        <v>94</v>
      </c>
      <c r="D75" s="224"/>
      <c r="E75" s="224"/>
      <c r="N75" s="224" t="s">
        <v>99</v>
      </c>
      <c r="O75" s="224"/>
      <c r="P75" s="224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19" t="s">
        <v>18</v>
      </c>
      <c r="G89" s="220"/>
      <c r="H89" s="220"/>
      <c r="I89" s="221"/>
      <c r="J89" s="30">
        <f>G88-J87</f>
        <v>0</v>
      </c>
      <c r="L89" s="7"/>
      <c r="M89" s="8"/>
      <c r="N89" s="8"/>
      <c r="O89" s="8"/>
      <c r="P89" s="8"/>
      <c r="Q89" s="219" t="s">
        <v>18</v>
      </c>
      <c r="R89" s="220"/>
      <c r="S89" s="220"/>
      <c r="T89" s="221"/>
      <c r="U89" s="30">
        <f>R88-U87</f>
        <v>0</v>
      </c>
    </row>
    <row r="94" spans="1:21" ht="26.25" x14ac:dyDescent="0.4">
      <c r="C94" s="224" t="s">
        <v>96</v>
      </c>
      <c r="D94" s="224"/>
      <c r="E94" s="224"/>
      <c r="N94" s="224" t="s">
        <v>0</v>
      </c>
      <c r="O94" s="224"/>
      <c r="P94" s="224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19" t="s">
        <v>18</v>
      </c>
      <c r="G108" s="220"/>
      <c r="H108" s="220"/>
      <c r="I108" s="221"/>
      <c r="J108" s="30">
        <f>G107-J106</f>
        <v>0</v>
      </c>
      <c r="L108" s="7"/>
      <c r="M108" s="8"/>
      <c r="N108" s="8"/>
      <c r="O108" s="8"/>
      <c r="P108" s="8"/>
      <c r="Q108" s="219" t="s">
        <v>18</v>
      </c>
      <c r="R108" s="220"/>
      <c r="S108" s="220"/>
      <c r="T108" s="221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6600"/>
  </sheetPr>
  <dimension ref="A1:AD479"/>
  <sheetViews>
    <sheetView topLeftCell="B138" zoomScale="96" zoomScaleNormal="96" workbookViewId="0">
      <selection activeCell="B159" sqref="B159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24" t="s">
        <v>24</v>
      </c>
      <c r="D1" s="224"/>
      <c r="E1" s="224"/>
      <c r="N1" s="224" t="s">
        <v>87</v>
      </c>
      <c r="O1" s="224"/>
      <c r="P1" s="224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26" t="s">
        <v>18</v>
      </c>
      <c r="F63" s="227"/>
      <c r="G63" s="227"/>
      <c r="H63" s="228"/>
      <c r="I63" s="30">
        <f>G62-I61</f>
        <v>903.5</v>
      </c>
      <c r="J63" s="84"/>
      <c r="L63" s="8"/>
      <c r="M63" s="8"/>
      <c r="N63" s="8"/>
      <c r="O63" s="8"/>
      <c r="P63" s="226" t="s">
        <v>18</v>
      </c>
      <c r="Q63" s="227"/>
      <c r="R63" s="227"/>
      <c r="S63" s="228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24" t="s">
        <v>88</v>
      </c>
      <c r="D69" s="224"/>
      <c r="E69" s="224"/>
      <c r="N69" s="224" t="s">
        <v>89</v>
      </c>
      <c r="O69" s="224"/>
      <c r="P69" s="224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534</v>
      </c>
      <c r="W70" s="5" t="s">
        <v>535</v>
      </c>
      <c r="X70" s="5" t="s">
        <v>536</v>
      </c>
      <c r="Y70" s="5" t="s">
        <v>537</v>
      </c>
      <c r="Z70" s="5" t="s">
        <v>538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5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95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5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95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5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95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5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95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5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5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5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5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5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5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25" t="s">
        <v>539</v>
      </c>
      <c r="X84" s="225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25"/>
      <c r="X85" s="225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540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8"/>
      <c r="AC92" s="168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8"/>
      <c r="AC93" s="168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8"/>
      <c r="AC94" s="168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8"/>
      <c r="AC95" s="168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8"/>
      <c r="AC96" s="168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8"/>
      <c r="AC97" s="168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8"/>
      <c r="AC98" s="168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8"/>
      <c r="AC99" s="168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8"/>
      <c r="AC100" s="168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26" t="s">
        <v>18</v>
      </c>
      <c r="F131" s="227"/>
      <c r="G131" s="227"/>
      <c r="H131" s="228"/>
      <c r="I131" s="30">
        <f>G130-I129</f>
        <v>606</v>
      </c>
      <c r="J131" s="84"/>
      <c r="L131" s="8"/>
      <c r="M131" s="8"/>
      <c r="N131" s="8"/>
      <c r="O131" s="8"/>
      <c r="P131" s="226" t="s">
        <v>18</v>
      </c>
      <c r="Q131" s="227"/>
      <c r="R131" s="227"/>
      <c r="S131" s="228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24" t="s">
        <v>97</v>
      </c>
      <c r="D137" s="224"/>
      <c r="E137" s="224"/>
      <c r="N137" s="224" t="s">
        <v>91</v>
      </c>
      <c r="O137" s="224"/>
      <c r="P137" s="224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/>
      <c r="T138" s="5" t="s">
        <v>33</v>
      </c>
    </row>
    <row r="139" spans="1:20" ht="14.45" x14ac:dyDescent="0.3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/>
      <c r="M139" s="8"/>
      <c r="N139" s="8"/>
      <c r="O139" s="8"/>
      <c r="P139" s="8"/>
      <c r="Q139" s="8"/>
      <c r="R139" s="14"/>
      <c r="S139" s="14"/>
      <c r="T139" s="14"/>
    </row>
    <row r="140" spans="1:20" ht="14.45" x14ac:dyDescent="0.3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/>
      <c r="M140" s="8"/>
      <c r="N140" s="8"/>
      <c r="O140" s="8"/>
      <c r="P140" s="8"/>
      <c r="Q140" s="8"/>
      <c r="R140" s="14"/>
      <c r="S140" s="14"/>
      <c r="T140" s="14"/>
    </row>
    <row r="141" spans="1:20" ht="14.45" x14ac:dyDescent="0.3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/>
      <c r="M141" s="8"/>
      <c r="N141" s="8"/>
      <c r="O141" s="8"/>
      <c r="P141" s="8"/>
      <c r="Q141" s="8"/>
      <c r="R141" s="14"/>
      <c r="S141" s="14"/>
      <c r="T141" s="14"/>
    </row>
    <row r="142" spans="1:20" ht="14.45" x14ac:dyDescent="0.3">
      <c r="A142" s="7">
        <v>45051</v>
      </c>
      <c r="B142" s="8" t="s">
        <v>507</v>
      </c>
      <c r="C142" s="8" t="s">
        <v>518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/>
      <c r="M142" s="8"/>
      <c r="N142" s="8"/>
      <c r="O142" s="8"/>
      <c r="P142" s="8"/>
      <c r="Q142" s="8"/>
      <c r="R142" s="14"/>
      <c r="S142" s="14"/>
      <c r="T142" s="14"/>
    </row>
    <row r="143" spans="1:20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96">
        <v>546</v>
      </c>
      <c r="I143" s="39">
        <v>200</v>
      </c>
      <c r="J143" s="82"/>
      <c r="L143" s="37"/>
      <c r="M143" s="38"/>
      <c r="N143" s="38"/>
      <c r="O143" s="38"/>
      <c r="P143" s="38"/>
      <c r="Q143" s="38"/>
      <c r="R143" s="39"/>
      <c r="S143" s="39"/>
      <c r="T143" s="39"/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96">
        <v>546</v>
      </c>
      <c r="I144" s="39">
        <v>200</v>
      </c>
      <c r="J144" s="82"/>
      <c r="L144" s="37"/>
      <c r="M144" s="38"/>
      <c r="N144" s="38"/>
      <c r="O144" s="38"/>
      <c r="P144" s="38"/>
      <c r="Q144" s="38"/>
      <c r="R144" s="39"/>
      <c r="S144" s="39"/>
      <c r="T144" s="39"/>
    </row>
    <row r="145" spans="1:30" x14ac:dyDescent="0.25">
      <c r="A145" s="37">
        <v>45054</v>
      </c>
      <c r="B145" s="38" t="s">
        <v>507</v>
      </c>
      <c r="C145" s="38" t="s">
        <v>518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96">
        <v>546</v>
      </c>
      <c r="I145" s="39">
        <v>200</v>
      </c>
      <c r="J145" s="82"/>
      <c r="L145" s="37"/>
      <c r="M145" s="38"/>
      <c r="N145" s="38"/>
      <c r="O145" s="38"/>
      <c r="P145" s="38"/>
      <c r="Q145" s="38"/>
      <c r="R145" s="39"/>
      <c r="S145" s="39"/>
      <c r="T145" s="39"/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207">
        <v>552</v>
      </c>
      <c r="I146" s="39">
        <v>200</v>
      </c>
      <c r="J146" s="82"/>
      <c r="L146" s="37"/>
      <c r="M146" s="38"/>
      <c r="N146" s="38"/>
      <c r="O146" s="38"/>
      <c r="P146" s="38"/>
      <c r="Q146" s="38"/>
      <c r="R146" s="39"/>
      <c r="S146" s="39"/>
      <c r="T146" s="39"/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96">
        <v>546</v>
      </c>
      <c r="I147" s="39">
        <v>200</v>
      </c>
      <c r="J147" s="82"/>
      <c r="L147" s="37"/>
      <c r="M147" s="38"/>
      <c r="N147" s="38"/>
      <c r="O147" s="38"/>
      <c r="P147" s="38"/>
      <c r="Q147" s="38"/>
      <c r="R147" s="39"/>
      <c r="S147" s="39"/>
      <c r="T147" s="39"/>
      <c r="V147" s="1"/>
      <c r="AB147" s="168"/>
      <c r="AC147" s="209"/>
      <c r="AD147" s="168"/>
    </row>
    <row r="148" spans="1:30" x14ac:dyDescent="0.25">
      <c r="A148" s="37">
        <v>45058</v>
      </c>
      <c r="B148" s="38" t="s">
        <v>507</v>
      </c>
      <c r="C148" s="38" t="s">
        <v>518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96">
        <v>546</v>
      </c>
      <c r="I148" s="39">
        <v>200</v>
      </c>
      <c r="J148" s="82"/>
      <c r="L148" s="37"/>
      <c r="M148" s="38"/>
      <c r="N148" s="38"/>
      <c r="O148" s="38"/>
      <c r="P148" s="38"/>
      <c r="Q148" s="38"/>
      <c r="R148" s="39"/>
      <c r="S148" s="39"/>
      <c r="T148" s="39"/>
      <c r="V148" s="1"/>
      <c r="AB148" s="168"/>
      <c r="AC148" s="210"/>
      <c r="AD148" s="168"/>
    </row>
    <row r="149" spans="1:30" x14ac:dyDescent="0.25">
      <c r="A149" s="37">
        <v>45061</v>
      </c>
      <c r="B149" s="38" t="s">
        <v>507</v>
      </c>
      <c r="C149" s="38" t="s">
        <v>518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/>
      <c r="M149" s="38"/>
      <c r="N149" s="38"/>
      <c r="O149" s="38"/>
      <c r="P149" s="38"/>
      <c r="Q149" s="38"/>
      <c r="R149" s="39"/>
      <c r="S149" s="39"/>
      <c r="T149" s="39"/>
      <c r="V149" s="1"/>
      <c r="AB149" s="168"/>
      <c r="AC149" s="211"/>
      <c r="AD149" s="168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208">
        <v>552</v>
      </c>
      <c r="I150" s="39">
        <f t="shared" si="0"/>
        <v>150</v>
      </c>
      <c r="J150" s="82"/>
      <c r="L150" s="37"/>
      <c r="M150" s="38"/>
      <c r="N150" s="38"/>
      <c r="O150" s="38"/>
      <c r="P150" s="38"/>
      <c r="Q150" s="38"/>
      <c r="R150" s="39"/>
      <c r="S150" s="39"/>
      <c r="T150" s="39"/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518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8"/>
      <c r="I151" s="39">
        <f t="shared" si="0"/>
        <v>200</v>
      </c>
      <c r="J151" s="82"/>
      <c r="L151" s="37"/>
      <c r="M151" s="38"/>
      <c r="N151" s="38"/>
      <c r="O151" s="38"/>
      <c r="P151" s="38"/>
      <c r="Q151" s="38"/>
      <c r="R151" s="39"/>
      <c r="S151" s="39"/>
      <c r="T151" s="39"/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8"/>
      <c r="I152" s="39">
        <f t="shared" si="0"/>
        <v>200</v>
      </c>
      <c r="J152" s="82"/>
      <c r="L152" s="37"/>
      <c r="M152" s="38"/>
      <c r="N152" s="38"/>
      <c r="O152" s="38"/>
      <c r="P152" s="38"/>
      <c r="Q152" s="38"/>
      <c r="R152" s="39"/>
      <c r="S152" s="39"/>
      <c r="T152" s="39"/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8"/>
      <c r="I153" s="39">
        <f t="shared" si="0"/>
        <v>150</v>
      </c>
      <c r="J153" s="82"/>
      <c r="L153" s="37"/>
      <c r="M153" s="38"/>
      <c r="N153" s="38"/>
      <c r="O153" s="38"/>
      <c r="P153" s="38"/>
      <c r="Q153" s="38"/>
      <c r="R153" s="39"/>
      <c r="S153" s="39"/>
      <c r="T153" s="39"/>
    </row>
    <row r="154" spans="1:30" x14ac:dyDescent="0.25">
      <c r="A154" s="37">
        <v>45069</v>
      </c>
      <c r="B154" s="38" t="s">
        <v>507</v>
      </c>
      <c r="C154" s="38" t="s">
        <v>518</v>
      </c>
      <c r="D154" s="38" t="s">
        <v>130</v>
      </c>
      <c r="E154" s="38" t="s">
        <v>223</v>
      </c>
      <c r="F154" s="38"/>
      <c r="G154" s="39">
        <v>175</v>
      </c>
      <c r="H154" s="208"/>
      <c r="I154" s="39">
        <f>IF(G154=175,150,IF(G154=250,200,0))</f>
        <v>150</v>
      </c>
      <c r="J154" s="82"/>
      <c r="L154" s="37"/>
      <c r="M154" s="38"/>
      <c r="N154" s="38"/>
      <c r="O154" s="38"/>
      <c r="P154" s="38"/>
      <c r="Q154" s="38"/>
      <c r="R154" s="39"/>
      <c r="S154" s="39"/>
      <c r="T154" s="39"/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/>
      <c r="G155" s="39">
        <v>175</v>
      </c>
      <c r="H155" s="208"/>
      <c r="I155" s="39">
        <f t="shared" ref="I155:I195" si="1">IF(G155=175,150,IF(G155=250,200,0))</f>
        <v>150</v>
      </c>
      <c r="J155" s="82"/>
      <c r="L155" s="37"/>
      <c r="M155" s="38"/>
      <c r="N155" s="38"/>
      <c r="O155" s="38"/>
      <c r="P155" s="38"/>
      <c r="Q155" s="38"/>
      <c r="R155" s="39"/>
      <c r="S155" s="39"/>
      <c r="T155" s="39"/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/>
      <c r="G156" s="39">
        <v>175</v>
      </c>
      <c r="H156" s="208"/>
      <c r="I156" s="39">
        <f t="shared" si="1"/>
        <v>150</v>
      </c>
      <c r="J156" s="82"/>
      <c r="L156" s="37"/>
      <c r="M156" s="38"/>
      <c r="N156" s="38"/>
      <c r="O156" s="38"/>
      <c r="P156" s="38"/>
      <c r="Q156" s="38"/>
      <c r="R156" s="39"/>
      <c r="S156" s="39"/>
      <c r="T156" s="39"/>
    </row>
    <row r="157" spans="1:30" x14ac:dyDescent="0.25">
      <c r="A157" s="37"/>
      <c r="B157" s="38" t="s">
        <v>240</v>
      </c>
      <c r="C157" s="38" t="s">
        <v>518</v>
      </c>
      <c r="D157" s="38" t="s">
        <v>130</v>
      </c>
      <c r="E157" s="38" t="s">
        <v>131</v>
      </c>
      <c r="F157" s="38"/>
      <c r="G157" s="39">
        <v>250</v>
      </c>
      <c r="H157" s="208"/>
      <c r="I157" s="39">
        <f t="shared" si="1"/>
        <v>200</v>
      </c>
      <c r="J157" s="82"/>
      <c r="L157" s="37"/>
      <c r="M157" s="38"/>
      <c r="N157" s="38"/>
      <c r="O157" s="38"/>
      <c r="P157" s="38"/>
      <c r="Q157" s="38"/>
      <c r="R157" s="39"/>
      <c r="S157" s="39"/>
      <c r="T157" s="39"/>
    </row>
    <row r="158" spans="1:30" x14ac:dyDescent="0.25">
      <c r="A158" s="37"/>
      <c r="B158" s="38" t="s">
        <v>119</v>
      </c>
      <c r="C158" s="38" t="s">
        <v>122</v>
      </c>
      <c r="D158" s="38" t="s">
        <v>130</v>
      </c>
      <c r="E158" s="38" t="s">
        <v>131</v>
      </c>
      <c r="F158" s="38"/>
      <c r="G158" s="39">
        <v>175</v>
      </c>
      <c r="H158" s="208"/>
      <c r="I158" s="39">
        <f t="shared" si="1"/>
        <v>150</v>
      </c>
      <c r="J158" s="82"/>
      <c r="L158" s="37"/>
      <c r="M158" s="38"/>
      <c r="N158" s="38"/>
      <c r="O158" s="38"/>
      <c r="P158" s="38"/>
      <c r="Q158" s="38"/>
      <c r="R158" s="39"/>
      <c r="S158" s="39"/>
      <c r="T158" s="39"/>
    </row>
    <row r="159" spans="1:30" x14ac:dyDescent="0.25">
      <c r="A159" s="37"/>
      <c r="B159" s="37"/>
      <c r="C159" s="37"/>
      <c r="D159" s="37"/>
      <c r="E159" s="37"/>
      <c r="F159" s="38"/>
      <c r="G159" s="39"/>
      <c r="H159" s="208"/>
      <c r="I159" s="39">
        <f t="shared" si="1"/>
        <v>0</v>
      </c>
      <c r="J159" s="82"/>
      <c r="L159" s="37"/>
      <c r="M159" s="37"/>
      <c r="N159" s="37"/>
      <c r="O159" s="37"/>
      <c r="P159" s="37"/>
      <c r="Q159" s="38"/>
      <c r="R159" s="39"/>
      <c r="S159" s="39"/>
      <c r="T159" s="39"/>
    </row>
    <row r="160" spans="1:30" x14ac:dyDescent="0.25">
      <c r="A160" s="37"/>
      <c r="B160" s="38"/>
      <c r="C160" s="38"/>
      <c r="D160" s="38"/>
      <c r="E160" s="38"/>
      <c r="F160" s="38"/>
      <c r="G160" s="39"/>
      <c r="H160" s="208"/>
      <c r="I160" s="39">
        <f t="shared" si="1"/>
        <v>0</v>
      </c>
      <c r="J160" s="82"/>
      <c r="L160" s="37"/>
      <c r="M160" s="38"/>
      <c r="N160" s="38"/>
      <c r="O160" s="38"/>
      <c r="P160" s="38"/>
      <c r="Q160" s="38"/>
      <c r="R160" s="39"/>
      <c r="S160" s="39"/>
      <c r="T160" s="39"/>
    </row>
    <row r="161" spans="1:20" x14ac:dyDescent="0.25">
      <c r="A161" s="37"/>
      <c r="B161" s="38"/>
      <c r="C161" s="38"/>
      <c r="D161" s="38"/>
      <c r="E161" s="38"/>
      <c r="F161" s="38"/>
      <c r="G161" s="39"/>
      <c r="H161" s="208"/>
      <c r="I161" s="39">
        <f t="shared" si="1"/>
        <v>0</v>
      </c>
      <c r="J161" s="82"/>
      <c r="L161" s="37"/>
      <c r="M161" s="38"/>
      <c r="N161" s="38"/>
      <c r="O161" s="38"/>
      <c r="P161" s="38"/>
      <c r="Q161" s="38"/>
      <c r="R161" s="39"/>
      <c r="S161" s="39"/>
      <c r="T161" s="39"/>
    </row>
    <row r="162" spans="1:20" x14ac:dyDescent="0.25">
      <c r="A162" s="37"/>
      <c r="B162" s="38"/>
      <c r="C162" s="38"/>
      <c r="D162" s="38"/>
      <c r="E162" s="38"/>
      <c r="F162" s="38"/>
      <c r="G162" s="39"/>
      <c r="H162" s="208"/>
      <c r="I162" s="39">
        <f t="shared" si="1"/>
        <v>0</v>
      </c>
      <c r="J162" s="82"/>
      <c r="L162" s="37"/>
      <c r="M162" s="38"/>
      <c r="N162" s="38"/>
      <c r="O162" s="38"/>
      <c r="P162" s="38"/>
      <c r="Q162" s="38"/>
      <c r="R162" s="39"/>
      <c r="S162" s="39"/>
      <c r="T162" s="39"/>
    </row>
    <row r="163" spans="1:20" x14ac:dyDescent="0.25">
      <c r="A163" s="37"/>
      <c r="B163" s="38"/>
      <c r="C163" s="38"/>
      <c r="D163" s="38"/>
      <c r="E163" s="38"/>
      <c r="F163" s="38"/>
      <c r="G163" s="39"/>
      <c r="H163" s="208"/>
      <c r="I163" s="39">
        <f t="shared" si="1"/>
        <v>0</v>
      </c>
      <c r="J163" s="82"/>
      <c r="L163" s="37"/>
      <c r="M163" s="38"/>
      <c r="N163" s="38"/>
      <c r="O163" s="38"/>
      <c r="P163" s="38"/>
      <c r="Q163" s="38"/>
      <c r="R163" s="39"/>
      <c r="S163" s="39"/>
      <c r="T163" s="39"/>
    </row>
    <row r="164" spans="1:20" x14ac:dyDescent="0.25">
      <c r="A164" s="37"/>
      <c r="B164" s="38"/>
      <c r="C164" s="38"/>
      <c r="D164" s="38"/>
      <c r="E164" s="38"/>
      <c r="F164" s="38"/>
      <c r="G164" s="39"/>
      <c r="H164" s="208"/>
      <c r="I164" s="39">
        <f t="shared" si="1"/>
        <v>0</v>
      </c>
      <c r="J164" s="82"/>
      <c r="L164" s="37"/>
      <c r="M164" s="38"/>
      <c r="N164" s="38"/>
      <c r="O164" s="38"/>
      <c r="P164" s="38"/>
      <c r="Q164" s="38"/>
      <c r="R164" s="39"/>
      <c r="S164" s="39"/>
      <c r="T164" s="39"/>
    </row>
    <row r="165" spans="1:20" x14ac:dyDescent="0.25">
      <c r="A165" s="37"/>
      <c r="B165" s="38"/>
      <c r="C165" s="38"/>
      <c r="D165" s="38"/>
      <c r="E165" s="38"/>
      <c r="F165" s="38"/>
      <c r="G165" s="39"/>
      <c r="H165" s="208"/>
      <c r="I165" s="39">
        <f t="shared" si="1"/>
        <v>0</v>
      </c>
      <c r="J165" s="82"/>
      <c r="L165" s="37"/>
      <c r="M165" s="38"/>
      <c r="N165" s="38"/>
      <c r="O165" s="38"/>
      <c r="P165" s="38"/>
      <c r="Q165" s="38"/>
      <c r="R165" s="39"/>
      <c r="S165" s="39"/>
      <c r="T165" s="39"/>
    </row>
    <row r="166" spans="1:20" x14ac:dyDescent="0.25">
      <c r="A166" s="37"/>
      <c r="B166" s="38"/>
      <c r="C166" s="38"/>
      <c r="D166" s="38"/>
      <c r="E166" s="38"/>
      <c r="F166" s="38"/>
      <c r="G166" s="39"/>
      <c r="H166" s="208"/>
      <c r="I166" s="39">
        <f t="shared" si="1"/>
        <v>0</v>
      </c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0" x14ac:dyDescent="0.25">
      <c r="A167" s="37"/>
      <c r="B167" s="38"/>
      <c r="C167" s="38"/>
      <c r="D167" s="38"/>
      <c r="E167" s="38"/>
      <c r="F167" s="38"/>
      <c r="G167" s="39"/>
      <c r="H167" s="208"/>
      <c r="I167" s="39">
        <f t="shared" si="1"/>
        <v>0</v>
      </c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0" x14ac:dyDescent="0.25">
      <c r="A168" s="37"/>
      <c r="B168" s="38"/>
      <c r="C168" s="38"/>
      <c r="D168" s="38"/>
      <c r="E168" s="38"/>
      <c r="F168" s="38"/>
      <c r="G168" s="39"/>
      <c r="H168" s="208"/>
      <c r="I168" s="39">
        <f t="shared" si="1"/>
        <v>0</v>
      </c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0" x14ac:dyDescent="0.25">
      <c r="A169" s="37"/>
      <c r="B169" s="38"/>
      <c r="C169" s="38"/>
      <c r="D169" s="38"/>
      <c r="E169" s="38"/>
      <c r="F169" s="38"/>
      <c r="G169" s="39"/>
      <c r="H169" s="208"/>
      <c r="I169" s="39">
        <f t="shared" si="1"/>
        <v>0</v>
      </c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0" x14ac:dyDescent="0.25">
      <c r="A170" s="37"/>
      <c r="B170" s="38"/>
      <c r="C170" s="38"/>
      <c r="D170" s="38"/>
      <c r="E170" s="38"/>
      <c r="F170" s="38"/>
      <c r="G170" s="39"/>
      <c r="H170" s="208"/>
      <c r="I170" s="39">
        <f t="shared" si="1"/>
        <v>0</v>
      </c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0" x14ac:dyDescent="0.25">
      <c r="A171" s="37"/>
      <c r="B171" s="38"/>
      <c r="C171" s="38"/>
      <c r="D171" s="38"/>
      <c r="E171" s="38"/>
      <c r="F171" s="38"/>
      <c r="G171" s="39"/>
      <c r="H171" s="208"/>
      <c r="I171" s="39">
        <f t="shared" si="1"/>
        <v>0</v>
      </c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0" x14ac:dyDescent="0.25">
      <c r="A172" s="37"/>
      <c r="B172" s="38"/>
      <c r="C172" s="38"/>
      <c r="D172" s="38"/>
      <c r="E172" s="38"/>
      <c r="F172" s="38"/>
      <c r="G172" s="39"/>
      <c r="H172" s="208"/>
      <c r="I172" s="39">
        <f t="shared" si="1"/>
        <v>0</v>
      </c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0" x14ac:dyDescent="0.25">
      <c r="A173" s="37"/>
      <c r="B173" s="38"/>
      <c r="C173" s="38"/>
      <c r="D173" s="38"/>
      <c r="E173" s="38"/>
      <c r="F173" s="38"/>
      <c r="G173" s="39"/>
      <c r="H173" s="208"/>
      <c r="I173" s="39">
        <f t="shared" si="1"/>
        <v>0</v>
      </c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0" x14ac:dyDescent="0.25">
      <c r="A174" s="37"/>
      <c r="B174" s="38"/>
      <c r="C174" s="38"/>
      <c r="D174" s="38"/>
      <c r="E174" s="38"/>
      <c r="F174" s="38"/>
      <c r="G174" s="39"/>
      <c r="H174" s="208"/>
      <c r="I174" s="39">
        <f t="shared" si="1"/>
        <v>0</v>
      </c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0" x14ac:dyDescent="0.25">
      <c r="A175" s="37"/>
      <c r="B175" s="38"/>
      <c r="C175" s="38"/>
      <c r="D175" s="38"/>
      <c r="E175" s="38"/>
      <c r="F175" s="38"/>
      <c r="G175" s="39"/>
      <c r="H175" s="208"/>
      <c r="I175" s="39">
        <f t="shared" si="1"/>
        <v>0</v>
      </c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0" x14ac:dyDescent="0.25">
      <c r="A176" s="37"/>
      <c r="B176" s="38"/>
      <c r="C176" s="38"/>
      <c r="D176" s="38"/>
      <c r="E176" s="38"/>
      <c r="F176" s="38"/>
      <c r="G176" s="39"/>
      <c r="H176" s="208"/>
      <c r="I176" s="39">
        <f t="shared" si="1"/>
        <v>0</v>
      </c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208"/>
      <c r="I177" s="39">
        <f t="shared" si="1"/>
        <v>0</v>
      </c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208"/>
      <c r="I178" s="39">
        <f t="shared" si="1"/>
        <v>0</v>
      </c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4250</v>
      </c>
      <c r="H197" s="14"/>
      <c r="I197" s="16">
        <f>SUM(I139:I196)</f>
        <v>3500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0</v>
      </c>
      <c r="S197" s="14"/>
      <c r="T197" s="16">
        <f>SUM(T139:T196)</f>
        <v>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4122.5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0</v>
      </c>
      <c r="S198" s="14"/>
      <c r="T198" s="14"/>
    </row>
    <row r="199" spans="1:20" x14ac:dyDescent="0.25">
      <c r="A199" s="8"/>
      <c r="B199" s="8"/>
      <c r="C199" s="8"/>
      <c r="D199" s="8"/>
      <c r="E199" s="226" t="s">
        <v>18</v>
      </c>
      <c r="F199" s="227"/>
      <c r="G199" s="227"/>
      <c r="H199" s="228"/>
      <c r="I199" s="30">
        <f>G198-I197</f>
        <v>622.5</v>
      </c>
      <c r="J199" s="84"/>
      <c r="L199" s="8"/>
      <c r="M199" s="8"/>
      <c r="N199" s="8"/>
      <c r="O199" s="8"/>
      <c r="P199" s="226" t="s">
        <v>18</v>
      </c>
      <c r="Q199" s="227"/>
      <c r="R199" s="227"/>
      <c r="S199" s="228"/>
      <c r="T199" s="30">
        <f>R198-T197</f>
        <v>0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24" t="s">
        <v>92</v>
      </c>
      <c r="D205" s="224"/>
      <c r="E205" s="224"/>
      <c r="N205" s="224" t="s">
        <v>93</v>
      </c>
      <c r="O205" s="224"/>
      <c r="P205" s="224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26" t="s">
        <v>18</v>
      </c>
      <c r="F267" s="227"/>
      <c r="G267" s="227"/>
      <c r="H267" s="228"/>
      <c r="I267" s="30">
        <f>G266-I265</f>
        <v>0</v>
      </c>
      <c r="J267" s="84"/>
      <c r="L267" s="8"/>
      <c r="M267" s="8"/>
      <c r="N267" s="8"/>
      <c r="O267" s="8"/>
      <c r="P267" s="226" t="s">
        <v>18</v>
      </c>
      <c r="Q267" s="227"/>
      <c r="R267" s="227"/>
      <c r="S267" s="228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24" t="s">
        <v>94</v>
      </c>
      <c r="D275" s="224"/>
      <c r="E275" s="224"/>
      <c r="N275" s="224" t="s">
        <v>99</v>
      </c>
      <c r="O275" s="224"/>
      <c r="P275" s="224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26" t="s">
        <v>18</v>
      </c>
      <c r="F337" s="227"/>
      <c r="G337" s="227"/>
      <c r="H337" s="228"/>
      <c r="I337" s="30">
        <f>G336-I335</f>
        <v>0</v>
      </c>
      <c r="J337" s="84"/>
      <c r="L337" s="8"/>
      <c r="M337" s="8"/>
      <c r="N337" s="8"/>
      <c r="O337" s="8"/>
      <c r="P337" s="226" t="s">
        <v>18</v>
      </c>
      <c r="Q337" s="227"/>
      <c r="R337" s="227"/>
      <c r="S337" s="228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24" t="s">
        <v>96</v>
      </c>
      <c r="D346" s="224"/>
      <c r="E346" s="224"/>
      <c r="N346" s="224" t="s">
        <v>0</v>
      </c>
      <c r="O346" s="224"/>
      <c r="P346" s="224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26" t="s">
        <v>18</v>
      </c>
      <c r="F408" s="227"/>
      <c r="G408" s="227"/>
      <c r="H408" s="228"/>
      <c r="I408" s="30">
        <f>G407-I406</f>
        <v>0</v>
      </c>
      <c r="J408" s="84"/>
      <c r="L408" s="8"/>
      <c r="M408" s="8"/>
      <c r="N408" s="8"/>
      <c r="O408" s="8"/>
      <c r="P408" s="226" t="s">
        <v>18</v>
      </c>
      <c r="Q408" s="227"/>
      <c r="R408" s="227"/>
      <c r="S408" s="228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24" t="s">
        <v>24</v>
      </c>
      <c r="D415" s="224"/>
      <c r="E415" s="224"/>
      <c r="N415" s="224" t="s">
        <v>24</v>
      </c>
      <c r="O415" s="224"/>
      <c r="P415" s="224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26" t="s">
        <v>18</v>
      </c>
      <c r="F477" s="227"/>
      <c r="G477" s="227"/>
      <c r="H477" s="228"/>
      <c r="I477" s="30">
        <f>G476-I475</f>
        <v>0</v>
      </c>
      <c r="J477" s="84"/>
      <c r="L477" s="8"/>
      <c r="M477" s="8"/>
      <c r="N477" s="8"/>
      <c r="O477" s="8"/>
      <c r="P477" s="226" t="s">
        <v>18</v>
      </c>
      <c r="Q477" s="227"/>
      <c r="R477" s="227"/>
      <c r="S477" s="228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  <mergeCell ref="C205:E205"/>
    <mergeCell ref="N205:P205"/>
    <mergeCell ref="E267:H267"/>
    <mergeCell ref="P267:S267"/>
    <mergeCell ref="C275:E275"/>
    <mergeCell ref="N275:P275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79998168889431442"/>
  </sheetPr>
  <dimension ref="A1:S127"/>
  <sheetViews>
    <sheetView topLeftCell="D34" workbookViewId="0">
      <selection activeCell="I25" sqref="I25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29" t="s">
        <v>24</v>
      </c>
      <c r="D1" s="229"/>
      <c r="E1" s="229"/>
      <c r="M1" s="229" t="s">
        <v>87</v>
      </c>
      <c r="N1" s="229"/>
      <c r="O1" s="229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26" t="s">
        <v>18</v>
      </c>
      <c r="F17" s="227"/>
      <c r="G17" s="227"/>
      <c r="H17" s="228"/>
      <c r="I17" s="30">
        <f>G16-I15</f>
        <v>0</v>
      </c>
      <c r="K17" s="8"/>
      <c r="L17" s="8"/>
      <c r="M17" s="8"/>
      <c r="N17" s="8"/>
      <c r="O17" s="226" t="s">
        <v>18</v>
      </c>
      <c r="P17" s="227"/>
      <c r="Q17" s="227"/>
      <c r="R17" s="228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29" t="s">
        <v>88</v>
      </c>
      <c r="D22" s="229"/>
      <c r="E22" s="229"/>
      <c r="M22" s="229" t="s">
        <v>89</v>
      </c>
      <c r="N22" s="229"/>
      <c r="O22" s="229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26" t="s">
        <v>18</v>
      </c>
      <c r="F38" s="227"/>
      <c r="G38" s="227"/>
      <c r="H38" s="228"/>
      <c r="I38" s="30">
        <f>G37-I36</f>
        <v>21.700000000000045</v>
      </c>
      <c r="K38" s="8"/>
      <c r="L38" s="8"/>
      <c r="M38" s="8"/>
      <c r="N38" s="8"/>
      <c r="O38" s="226" t="s">
        <v>18</v>
      </c>
      <c r="P38" s="227"/>
      <c r="Q38" s="227"/>
      <c r="R38" s="228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29" t="s">
        <v>97</v>
      </c>
      <c r="D43" s="229"/>
      <c r="E43" s="229"/>
      <c r="M43" s="229" t="s">
        <v>91</v>
      </c>
      <c r="N43" s="229"/>
      <c r="O43" s="229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26" t="s">
        <v>18</v>
      </c>
      <c r="F59" s="227"/>
      <c r="G59" s="227"/>
      <c r="H59" s="228"/>
      <c r="I59" s="30">
        <f>G58-I57</f>
        <v>0</v>
      </c>
      <c r="K59" s="8"/>
      <c r="L59" s="8"/>
      <c r="M59" s="8"/>
      <c r="N59" s="8"/>
      <c r="O59" s="226" t="s">
        <v>18</v>
      </c>
      <c r="P59" s="227"/>
      <c r="Q59" s="227"/>
      <c r="R59" s="228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29" t="s">
        <v>92</v>
      </c>
      <c r="D66" s="229"/>
      <c r="E66" s="229"/>
      <c r="M66" s="229" t="s">
        <v>93</v>
      </c>
      <c r="N66" s="229"/>
      <c r="O66" s="229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26" t="s">
        <v>18</v>
      </c>
      <c r="F82" s="227"/>
      <c r="G82" s="227"/>
      <c r="H82" s="228"/>
      <c r="I82" s="30">
        <f>G81-I80</f>
        <v>0</v>
      </c>
      <c r="K82" s="8"/>
      <c r="L82" s="8"/>
      <c r="M82" s="8"/>
      <c r="N82" s="8"/>
      <c r="O82" s="226" t="s">
        <v>18</v>
      </c>
      <c r="P82" s="227"/>
      <c r="Q82" s="227"/>
      <c r="R82" s="228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29" t="s">
        <v>94</v>
      </c>
      <c r="D88" s="229"/>
      <c r="E88" s="229"/>
      <c r="M88" s="229" t="s">
        <v>99</v>
      </c>
      <c r="N88" s="229"/>
      <c r="O88" s="229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26" t="s">
        <v>18</v>
      </c>
      <c r="F104" s="227"/>
      <c r="G104" s="227"/>
      <c r="H104" s="228"/>
      <c r="I104" s="30">
        <f>G103-I102</f>
        <v>0</v>
      </c>
      <c r="K104" s="8"/>
      <c r="L104" s="8"/>
      <c r="M104" s="8"/>
      <c r="N104" s="8"/>
      <c r="O104" s="226" t="s">
        <v>18</v>
      </c>
      <c r="P104" s="227"/>
      <c r="Q104" s="227"/>
      <c r="R104" s="228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29" t="s">
        <v>96</v>
      </c>
      <c r="D109" s="229"/>
      <c r="E109" s="229"/>
      <c r="M109" s="229" t="s">
        <v>0</v>
      </c>
      <c r="N109" s="229"/>
      <c r="O109" s="229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26" t="s">
        <v>18</v>
      </c>
      <c r="F125" s="227"/>
      <c r="G125" s="227"/>
      <c r="H125" s="228"/>
      <c r="I125" s="30">
        <f>G124-I123</f>
        <v>0</v>
      </c>
      <c r="K125" s="8"/>
      <c r="L125" s="8"/>
      <c r="M125" s="8"/>
      <c r="N125" s="8"/>
      <c r="O125" s="226" t="s">
        <v>18</v>
      </c>
      <c r="P125" s="227"/>
      <c r="Q125" s="227"/>
      <c r="R125" s="228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43" workbookViewId="0">
      <selection activeCell="G53" sqref="G53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24" t="s">
        <v>24</v>
      </c>
      <c r="D1" s="224"/>
      <c r="E1" s="224"/>
      <c r="N1" s="224" t="s">
        <v>87</v>
      </c>
      <c r="O1" s="224"/>
      <c r="P1" s="22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26" t="s">
        <v>18</v>
      </c>
      <c r="G17" s="227"/>
      <c r="H17" s="227"/>
      <c r="I17" s="228"/>
      <c r="J17" s="30">
        <f>G16-J15</f>
        <v>48.799999999999955</v>
      </c>
      <c r="L17" s="7"/>
      <c r="M17" s="8"/>
      <c r="N17" s="8"/>
      <c r="O17" s="8"/>
      <c r="P17" s="8"/>
      <c r="Q17" s="226" t="s">
        <v>18</v>
      </c>
      <c r="R17" s="227"/>
      <c r="S17" s="227"/>
      <c r="T17" s="228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24" t="s">
        <v>88</v>
      </c>
      <c r="D24" s="224"/>
      <c r="E24" s="224"/>
      <c r="N24" s="224" t="s">
        <v>89</v>
      </c>
      <c r="O24" s="224"/>
      <c r="P24" s="224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ht="14.45" x14ac:dyDescent="0.3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525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ht="14.45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525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ht="14.45" x14ac:dyDescent="0.3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ht="14.45" x14ac:dyDescent="0.3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ht="14.45" x14ac:dyDescent="0.3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ht="14.45" x14ac:dyDescent="0.3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ht="14.45" x14ac:dyDescent="0.3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ht="14.45" x14ac:dyDescent="0.3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ht="14.45" x14ac:dyDescent="0.3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ht="14.45" x14ac:dyDescent="0.3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ht="14.45" x14ac:dyDescent="0.3">
      <c r="A40" s="7"/>
      <c r="B40" s="8"/>
      <c r="C40" s="8"/>
      <c r="D40" s="8"/>
      <c r="E40" s="8"/>
      <c r="F40" s="226" t="s">
        <v>18</v>
      </c>
      <c r="G40" s="227"/>
      <c r="H40" s="227"/>
      <c r="I40" s="228"/>
      <c r="J40" s="30">
        <f>G39-J38</f>
        <v>8.7999999999999972</v>
      </c>
      <c r="L40" s="7"/>
      <c r="M40" s="8"/>
      <c r="N40" s="8"/>
      <c r="O40" s="8"/>
      <c r="P40" s="8"/>
      <c r="Q40" s="226" t="s">
        <v>18</v>
      </c>
      <c r="R40" s="227"/>
      <c r="S40" s="227"/>
      <c r="T40" s="228"/>
      <c r="U40" s="30">
        <f>R39-U38</f>
        <v>26.399999999999977</v>
      </c>
    </row>
    <row r="41" spans="1:21" ht="14.45" x14ac:dyDescent="0.3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ht="14.45" x14ac:dyDescent="0.3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ht="14.45" x14ac:dyDescent="0.3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24" t="s">
        <v>97</v>
      </c>
      <c r="D48" s="224"/>
      <c r="E48" s="224"/>
      <c r="N48" s="224" t="s">
        <v>91</v>
      </c>
      <c r="O48" s="224"/>
      <c r="P48" s="224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/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/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/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/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/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26" t="s">
        <v>18</v>
      </c>
      <c r="G64" s="227"/>
      <c r="H64" s="227"/>
      <c r="I64" s="228"/>
      <c r="J64" s="30">
        <f>G63-J62</f>
        <v>35</v>
      </c>
      <c r="L64" s="7"/>
      <c r="M64" s="8"/>
      <c r="N64" s="8"/>
      <c r="O64" s="8"/>
      <c r="P64" s="8"/>
      <c r="Q64" s="226" t="s">
        <v>18</v>
      </c>
      <c r="R64" s="227"/>
      <c r="S64" s="227"/>
      <c r="T64" s="228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24" t="s">
        <v>92</v>
      </c>
      <c r="D71" s="224"/>
      <c r="E71" s="224"/>
      <c r="N71" s="224" t="s">
        <v>93</v>
      </c>
      <c r="O71" s="224"/>
      <c r="P71" s="224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26" t="s">
        <v>18</v>
      </c>
      <c r="G87" s="227"/>
      <c r="H87" s="227"/>
      <c r="I87" s="228"/>
      <c r="J87" s="30">
        <f>G86-J85</f>
        <v>0</v>
      </c>
      <c r="L87" s="7"/>
      <c r="M87" s="8"/>
      <c r="N87" s="8"/>
      <c r="O87" s="8"/>
      <c r="P87" s="8"/>
      <c r="Q87" s="226" t="s">
        <v>18</v>
      </c>
      <c r="R87" s="227"/>
      <c r="S87" s="227"/>
      <c r="T87" s="228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24" t="s">
        <v>94</v>
      </c>
      <c r="D95" s="224"/>
      <c r="E95" s="224"/>
      <c r="N95" s="224" t="s">
        <v>99</v>
      </c>
      <c r="O95" s="224"/>
      <c r="P95" s="224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26" t="s">
        <v>18</v>
      </c>
      <c r="G111" s="227"/>
      <c r="H111" s="227"/>
      <c r="I111" s="228"/>
      <c r="J111" s="30">
        <f>G110-J109</f>
        <v>0</v>
      </c>
      <c r="L111" s="7"/>
      <c r="M111" s="8"/>
      <c r="N111" s="8"/>
      <c r="O111" s="8"/>
      <c r="P111" s="8"/>
      <c r="Q111" s="226" t="s">
        <v>18</v>
      </c>
      <c r="R111" s="227"/>
      <c r="S111" s="227"/>
      <c r="T111" s="228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24" t="s">
        <v>100</v>
      </c>
      <c r="D118" s="224"/>
      <c r="E118" s="224"/>
      <c r="N118" s="224" t="s">
        <v>0</v>
      </c>
      <c r="O118" s="224"/>
      <c r="P118" s="224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26" t="s">
        <v>18</v>
      </c>
      <c r="G134" s="227"/>
      <c r="H134" s="227"/>
      <c r="I134" s="228"/>
      <c r="J134" s="30">
        <f>G133-J132</f>
        <v>0</v>
      </c>
      <c r="L134" s="7"/>
      <c r="M134" s="8"/>
      <c r="N134" s="8"/>
      <c r="O134" s="8"/>
      <c r="P134" s="8"/>
      <c r="Q134" s="226" t="s">
        <v>18</v>
      </c>
      <c r="R134" s="227"/>
      <c r="S134" s="227"/>
      <c r="T134" s="228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Alrimala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2023-05-24T20:58:44Z</cp:lastPrinted>
  <dcterms:created xsi:type="dcterms:W3CDTF">2022-12-25T20:49:22Z</dcterms:created>
  <dcterms:modified xsi:type="dcterms:W3CDTF">2023-05-24T21:11:54Z</dcterms:modified>
</cp:coreProperties>
</file>