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30D7D6B-9B99-4621-A700-3EBB32467938}" xr6:coauthVersionLast="47" xr6:coauthVersionMax="47" xr10:uidLastSave="{00000000-0000-0000-0000-000000000000}"/>
  <bookViews>
    <workbookView xWindow="-120" yWindow="-120" windowWidth="20730" windowHeight="11040" tabRatio="565" firstSheet="8" activeTab="8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1" i="6" l="1"/>
  <c r="C765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G38" i="21"/>
  <c r="G32" i="21"/>
  <c r="G27" i="21"/>
  <c r="G23" i="21"/>
  <c r="G16" i="21"/>
  <c r="G5" i="2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5" i="12" l="1"/>
  <c r="M174" i="12"/>
  <c r="M177" i="12" s="1"/>
  <c r="Q172" i="12"/>
  <c r="Q177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8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76" i="12" l="1"/>
  <c r="D175" i="12"/>
  <c r="D174" i="12"/>
  <c r="H172" i="12"/>
  <c r="H177" i="12" s="1"/>
  <c r="M132" i="12"/>
  <c r="AD504" i="6"/>
  <c r="Y484" i="6" s="1"/>
  <c r="D177" i="12" l="1"/>
  <c r="E178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4" i="12" l="1"/>
  <c r="M153" i="12" l="1"/>
  <c r="M156" i="12" s="1"/>
  <c r="Q151" i="12"/>
  <c r="Q156" i="12" s="1"/>
  <c r="H1042" i="22"/>
  <c r="AN1044" i="22"/>
  <c r="Y1036" i="22" s="1"/>
  <c r="R1044" i="22"/>
  <c r="C1036" i="22" s="1"/>
  <c r="AD1042" i="22"/>
  <c r="Y1027" i="22" s="1"/>
  <c r="C1027" i="22"/>
  <c r="H997" i="22"/>
  <c r="C982" i="22" s="1"/>
  <c r="AN999" i="22"/>
  <c r="Y990" i="22" s="1"/>
  <c r="R999" i="22"/>
  <c r="C990" i="22" s="1"/>
  <c r="AD997" i="22"/>
  <c r="Y982" i="22" s="1"/>
  <c r="B989" i="22"/>
  <c r="H949" i="22"/>
  <c r="C934" i="22" s="1"/>
  <c r="AN951" i="22"/>
  <c r="Y943" i="22" s="1"/>
  <c r="R951" i="22"/>
  <c r="C943" i="22" s="1"/>
  <c r="AD949" i="22"/>
  <c r="Y934" i="22" s="1"/>
  <c r="H904" i="22"/>
  <c r="C889" i="22" s="1"/>
  <c r="AN906" i="22"/>
  <c r="Y897" i="22" s="1"/>
  <c r="R906" i="22"/>
  <c r="C897" i="22" s="1"/>
  <c r="AD904" i="22"/>
  <c r="Y889" i="22" s="1"/>
  <c r="B896" i="22"/>
  <c r="H855" i="22"/>
  <c r="C840" i="22" s="1"/>
  <c r="AN857" i="22"/>
  <c r="Y849" i="22" s="1"/>
  <c r="R857" i="22"/>
  <c r="C849" i="22" s="1"/>
  <c r="AD855" i="22"/>
  <c r="Y840" i="22" s="1"/>
  <c r="H810" i="22"/>
  <c r="C795" i="22" s="1"/>
  <c r="AN812" i="22"/>
  <c r="Y803" i="22" s="1"/>
  <c r="R812" i="22"/>
  <c r="C803" i="22" s="1"/>
  <c r="AD810" i="22"/>
  <c r="Y795" i="22" s="1"/>
  <c r="B802" i="22"/>
  <c r="H762" i="22"/>
  <c r="C747" i="22" s="1"/>
  <c r="AN764" i="22"/>
  <c r="Y756" i="22" s="1"/>
  <c r="R764" i="22"/>
  <c r="C756" i="22" s="1"/>
  <c r="AD762" i="22"/>
  <c r="Y747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7" i="12"/>
  <c r="Y154" i="22"/>
  <c r="Y11" i="22"/>
  <c r="C56" i="22"/>
  <c r="Y109" i="22"/>
  <c r="Y194" i="22"/>
  <c r="Y286" i="22"/>
  <c r="M131" i="12"/>
  <c r="M130" i="12"/>
  <c r="Q128" i="12"/>
  <c r="Q133" i="12" s="1"/>
  <c r="X16" i="22" l="1"/>
  <c r="Y13" i="22"/>
  <c r="B62" i="22" s="1"/>
  <c r="B14" i="22"/>
  <c r="M133" i="12"/>
  <c r="N134" i="12" s="1"/>
  <c r="C62" i="22" l="1"/>
  <c r="C81" i="22" s="1"/>
  <c r="C57" i="22" s="1"/>
  <c r="C58" i="22" s="1"/>
  <c r="X62" i="22" s="1"/>
  <c r="X14" i="22"/>
  <c r="D154" i="12"/>
  <c r="D153" i="12"/>
  <c r="H151" i="12"/>
  <c r="H156" i="12" s="1"/>
  <c r="B60" i="22" l="1"/>
  <c r="Y62" i="22"/>
  <c r="Y81" i="22" s="1"/>
  <c r="Y57" i="22" s="1"/>
  <c r="Y58" i="22" s="1"/>
  <c r="X59" i="22" s="1"/>
  <c r="D156" i="12"/>
  <c r="E157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31" i="12"/>
  <c r="D130" i="12"/>
  <c r="H128" i="12"/>
  <c r="H133" i="12" s="1"/>
  <c r="Y199" i="22" l="1"/>
  <c r="Y218" i="22" s="1"/>
  <c r="Y195" i="22" s="1"/>
  <c r="Y196" i="22" s="1"/>
  <c r="C245" i="22" s="1"/>
  <c r="C264" i="22" s="1"/>
  <c r="C240" i="22" s="1"/>
  <c r="B197" i="22"/>
  <c r="X157" i="22"/>
  <c r="D133" i="12"/>
  <c r="E134" i="12" s="1"/>
  <c r="C236" i="22"/>
  <c r="C239" i="22" s="1"/>
  <c r="B245" i="22"/>
  <c r="X197" i="2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8" i="12"/>
  <c r="D108" i="12"/>
  <c r="M107" i="12"/>
  <c r="D107" i="12"/>
  <c r="Q105" i="12"/>
  <c r="Q110" i="12" s="1"/>
  <c r="H105" i="12"/>
  <c r="H110" i="12" s="1"/>
  <c r="M82" i="12"/>
  <c r="M81" i="12"/>
  <c r="D82" i="12"/>
  <c r="D81" i="12"/>
  <c r="M59" i="12"/>
  <c r="M58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10" i="12" l="1"/>
  <c r="E111" i="12" s="1"/>
  <c r="M110" i="12"/>
  <c r="N111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6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65" i="19"/>
  <c r="Y1057" i="19" s="1"/>
  <c r="R1065" i="19"/>
  <c r="C1057" i="19" s="1"/>
  <c r="AD1063" i="19"/>
  <c r="Y1048" i="19" s="1"/>
  <c r="H1063" i="19"/>
  <c r="C1048" i="19" s="1"/>
  <c r="AN1020" i="19"/>
  <c r="Y1011" i="19" s="1"/>
  <c r="R1020" i="19"/>
  <c r="C1011" i="19" s="1"/>
  <c r="AD1018" i="19"/>
  <c r="Y1003" i="19" s="1"/>
  <c r="H1018" i="19"/>
  <c r="C1003" i="19" s="1"/>
  <c r="B1010" i="19"/>
  <c r="AN972" i="19"/>
  <c r="Y964" i="19" s="1"/>
  <c r="R972" i="19"/>
  <c r="C964" i="19" s="1"/>
  <c r="AD970" i="19"/>
  <c r="Y955" i="19" s="1"/>
  <c r="H970" i="19"/>
  <c r="C955" i="19" s="1"/>
  <c r="AN927" i="19"/>
  <c r="Y918" i="19" s="1"/>
  <c r="R927" i="19"/>
  <c r="C918" i="19" s="1"/>
  <c r="AD925" i="19"/>
  <c r="Y910" i="19" s="1"/>
  <c r="H925" i="19"/>
  <c r="C910" i="19" s="1"/>
  <c r="B917" i="19"/>
  <c r="AN878" i="19"/>
  <c r="Y870" i="19" s="1"/>
  <c r="R878" i="19"/>
  <c r="C870" i="19" s="1"/>
  <c r="AD876" i="19"/>
  <c r="Y861" i="19" s="1"/>
  <c r="H876" i="19"/>
  <c r="C861" i="19" s="1"/>
  <c r="AN833" i="19"/>
  <c r="Y824" i="19" s="1"/>
  <c r="R833" i="19"/>
  <c r="C824" i="19" s="1"/>
  <c r="AD831" i="19"/>
  <c r="Y816" i="19" s="1"/>
  <c r="H831" i="19"/>
  <c r="C816" i="19" s="1"/>
  <c r="B823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C151" i="19" l="1"/>
  <c r="C154" i="19" s="1"/>
  <c r="Y581" i="22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B670" i="22"/>
  <c r="C200" i="19"/>
  <c r="C203" i="19" s="1"/>
  <c r="C208" i="19"/>
  <c r="C227" i="19" s="1"/>
  <c r="C204" i="19" s="1"/>
  <c r="C111" i="16"/>
  <c r="Y114" i="16" s="1"/>
  <c r="Y133" i="16" s="1"/>
  <c r="Y110" i="16" s="1"/>
  <c r="C670" i="22" l="1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6" i="22"/>
  <c r="C749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5" i="22" s="1"/>
  <c r="C774" i="22" s="1"/>
  <c r="C750" i="22" s="1"/>
  <c r="C751" i="22" s="1"/>
  <c r="B753" i="22" s="1"/>
  <c r="Y297" i="19"/>
  <c r="B346" i="19" s="1"/>
  <c r="B254" i="16"/>
  <c r="C254" i="16"/>
  <c r="C273" i="16" s="1"/>
  <c r="C249" i="16" s="1"/>
  <c r="C250" i="16" s="1"/>
  <c r="Y245" i="16" s="1"/>
  <c r="X206" i="16"/>
  <c r="Y746" i="22" l="1"/>
  <c r="C802" i="22" s="1"/>
  <c r="C821" i="22" s="1"/>
  <c r="C798" i="22" s="1"/>
  <c r="X755" i="22"/>
  <c r="Y755" i="22"/>
  <c r="Y774" i="22" s="1"/>
  <c r="Y750" i="22" s="1"/>
  <c r="B755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9" i="22" l="1"/>
  <c r="Y751" i="22" s="1"/>
  <c r="Y250" i="16"/>
  <c r="C292" i="16" s="1"/>
  <c r="C295" i="16" s="1"/>
  <c r="B344" i="19"/>
  <c r="X346" i="19"/>
  <c r="C387" i="19"/>
  <c r="C401" i="19" s="1"/>
  <c r="C383" i="19" s="1"/>
  <c r="C794" i="22" l="1"/>
  <c r="C797" i="22" s="1"/>
  <c r="C799" i="22" s="1"/>
  <c r="X752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00" i="22" l="1"/>
  <c r="Y802" i="22"/>
  <c r="Y821" i="22" s="1"/>
  <c r="Y798" i="22" s="1"/>
  <c r="Y794" i="22"/>
  <c r="Y797" i="22" s="1"/>
  <c r="Y799" i="22" s="1"/>
  <c r="C848" i="22" s="1"/>
  <c r="C867" i="22" s="1"/>
  <c r="C843" i="22" s="1"/>
  <c r="X802" i="22"/>
  <c r="C839" i="22"/>
  <c r="C84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C844" i="22" l="1"/>
  <c r="Y839" i="22" s="1"/>
  <c r="Y842" i="22" s="1"/>
  <c r="B848" i="22"/>
  <c r="X800" i="22"/>
  <c r="Y848" i="22"/>
  <c r="Y867" i="22" s="1"/>
  <c r="Y843" i="22" s="1"/>
  <c r="Y844" i="22" s="1"/>
  <c r="X845" i="22" s="1"/>
  <c r="Y384" i="19"/>
  <c r="B428" i="19" s="1"/>
  <c r="Y297" i="16"/>
  <c r="C337" i="16" s="1"/>
  <c r="C340" i="16" s="1"/>
  <c r="B846" i="22" l="1"/>
  <c r="X848" i="22"/>
  <c r="C888" i="22"/>
  <c r="C891" i="22" s="1"/>
  <c r="C896" i="22"/>
  <c r="C915" i="22" s="1"/>
  <c r="C892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93" i="22" l="1"/>
  <c r="Y896" i="22" s="1"/>
  <c r="Y915" i="22" s="1"/>
  <c r="Y892" i="22" s="1"/>
  <c r="Y888" i="22"/>
  <c r="Y891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B894" i="22" l="1"/>
  <c r="X896" i="22"/>
  <c r="Y893" i="22"/>
  <c r="C942" i="22" s="1"/>
  <c r="C961" i="22" s="1"/>
  <c r="C937" i="22" s="1"/>
  <c r="C933" i="22"/>
  <c r="C936" i="22" s="1"/>
  <c r="B942" i="22"/>
  <c r="X425" i="19"/>
  <c r="C472" i="19"/>
  <c r="C491" i="19" s="1"/>
  <c r="C468" i="19" s="1"/>
  <c r="C469" i="19" s="1"/>
  <c r="C393" i="16"/>
  <c r="C412" i="16" s="1"/>
  <c r="C389" i="16" s="1"/>
  <c r="Y340" i="16"/>
  <c r="Y342" i="16" s="1"/>
  <c r="X894" i="22" l="1"/>
  <c r="C938" i="22"/>
  <c r="B940" i="22" s="1"/>
  <c r="Y942" i="22"/>
  <c r="Y961" i="22" s="1"/>
  <c r="Y937" i="22" s="1"/>
  <c r="Y933" i="22"/>
  <c r="Y936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942" i="22" l="1"/>
  <c r="Y938" i="22"/>
  <c r="C981" i="22" s="1"/>
  <c r="C984" i="22" s="1"/>
  <c r="C989" i="22"/>
  <c r="C1008" i="22" s="1"/>
  <c r="C985" i="22" s="1"/>
  <c r="X939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986" i="22" l="1"/>
  <c r="Y989" i="22"/>
  <c r="Y1008" i="22" s="1"/>
  <c r="Y985" i="22" s="1"/>
  <c r="C1026" i="22"/>
  <c r="C1029" i="22" s="1"/>
  <c r="X989" i="22"/>
  <c r="Y981" i="22"/>
  <c r="Y984" i="22" s="1"/>
  <c r="Y986" i="22" s="1"/>
  <c r="C1035" i="22" s="1"/>
  <c r="C1054" i="22" s="1"/>
  <c r="C1030" i="22" s="1"/>
  <c r="C1031" i="22" s="1"/>
  <c r="Y1035" i="22" s="1"/>
  <c r="Y1054" i="22" s="1"/>
  <c r="Y1030" i="22" s="1"/>
  <c r="B987" i="22"/>
  <c r="C518" i="19"/>
  <c r="C530" i="19" s="1"/>
  <c r="C513" i="19" s="1"/>
  <c r="C514" i="19" s="1"/>
  <c r="Y518" i="19" s="1"/>
  <c r="Y530" i="19" s="1"/>
  <c r="Y513" i="19" s="1"/>
  <c r="X470" i="19"/>
  <c r="Y390" i="16"/>
  <c r="X987" i="22" l="1"/>
  <c r="B1035" i="22"/>
  <c r="X1035" i="22"/>
  <c r="Y1026" i="22"/>
  <c r="Y1029" i="22" s="1"/>
  <c r="Y1031" i="22" s="1"/>
  <c r="X1032" i="22" s="1"/>
  <c r="B1033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95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95" i="19" s="1"/>
  <c r="Y771" i="19" s="1"/>
  <c r="B774" i="19"/>
  <c r="X776" i="19"/>
  <c r="Y767" i="19"/>
  <c r="U13" i="15"/>
  <c r="Y671" i="16"/>
  <c r="C720" i="16" s="1"/>
  <c r="C739" i="16" s="1"/>
  <c r="C715" i="16" s="1"/>
  <c r="C716" i="16" s="1"/>
  <c r="R26" i="1"/>
  <c r="C823" i="19" l="1"/>
  <c r="C842" i="19" s="1"/>
  <c r="C819" i="19" s="1"/>
  <c r="Y770" i="19"/>
  <c r="Y772" i="19" s="1"/>
  <c r="X672" i="16"/>
  <c r="B720" i="16"/>
  <c r="Y720" i="16"/>
  <c r="Y739" i="16" s="1"/>
  <c r="Y715" i="16" s="1"/>
  <c r="B718" i="16"/>
  <c r="Y711" i="16"/>
  <c r="X720" i="16"/>
  <c r="AN1000" i="13"/>
  <c r="Y992" i="13" s="1"/>
  <c r="R1000" i="13"/>
  <c r="C992" i="13" s="1"/>
  <c r="AD998" i="13"/>
  <c r="Y983" i="13" s="1"/>
  <c r="H998" i="13"/>
  <c r="C983" i="13" s="1"/>
  <c r="AN955" i="13"/>
  <c r="Y946" i="13" s="1"/>
  <c r="R955" i="13"/>
  <c r="C946" i="13" s="1"/>
  <c r="AD953" i="13"/>
  <c r="Y938" i="13" s="1"/>
  <c r="H953" i="13"/>
  <c r="C938" i="13" s="1"/>
  <c r="B945" i="13"/>
  <c r="AN907" i="13"/>
  <c r="Y899" i="13" s="1"/>
  <c r="R907" i="13"/>
  <c r="C899" i="13" s="1"/>
  <c r="AD905" i="13"/>
  <c r="Y890" i="13" s="1"/>
  <c r="H905" i="13"/>
  <c r="C890" i="13" s="1"/>
  <c r="AN862" i="13"/>
  <c r="Y853" i="13" s="1"/>
  <c r="R862" i="13"/>
  <c r="C853" i="13" s="1"/>
  <c r="AD860" i="13"/>
  <c r="Y845" i="13" s="1"/>
  <c r="H860" i="13"/>
  <c r="C845" i="13" s="1"/>
  <c r="B852" i="13"/>
  <c r="AN813" i="13"/>
  <c r="Y805" i="13" s="1"/>
  <c r="R813" i="13"/>
  <c r="C805" i="13" s="1"/>
  <c r="AD811" i="13"/>
  <c r="Y796" i="13" s="1"/>
  <c r="H811" i="13"/>
  <c r="C796" i="13" s="1"/>
  <c r="AN768" i="13"/>
  <c r="Y759" i="13" s="1"/>
  <c r="R768" i="13"/>
  <c r="C759" i="13" s="1"/>
  <c r="AD766" i="13"/>
  <c r="Y751" i="13" s="1"/>
  <c r="H766" i="13"/>
  <c r="C751" i="13" s="1"/>
  <c r="B758" i="13"/>
  <c r="AN720" i="13"/>
  <c r="Y712" i="13" s="1"/>
  <c r="R720" i="13"/>
  <c r="C712" i="13" s="1"/>
  <c r="AD718" i="13"/>
  <c r="Y703" i="13" s="1"/>
  <c r="H718" i="13"/>
  <c r="C703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15" i="19"/>
  <c r="C818" i="19" s="1"/>
  <c r="C820" i="19" s="1"/>
  <c r="C767" i="16"/>
  <c r="C786" i="16" s="1"/>
  <c r="C763" i="16" s="1"/>
  <c r="Y714" i="16"/>
  <c r="Y716" i="16" s="1"/>
  <c r="Y11" i="13"/>
  <c r="C13" i="13"/>
  <c r="B14" i="13" s="1"/>
  <c r="C9" i="13"/>
  <c r="X823" i="19" l="1"/>
  <c r="B821" i="19"/>
  <c r="Y823" i="19"/>
  <c r="Y842" i="19" s="1"/>
  <c r="Y819" i="19" s="1"/>
  <c r="Y815" i="19"/>
  <c r="Y818" i="19" s="1"/>
  <c r="C860" i="19"/>
  <c r="C863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20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9" i="19" l="1"/>
  <c r="C888" i="19" s="1"/>
  <c r="C864" i="19" s="1"/>
  <c r="C865" i="19" s="1"/>
  <c r="B869" i="19"/>
  <c r="X82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60" i="19" l="1"/>
  <c r="Y863" i="19" s="1"/>
  <c r="B867" i="19"/>
  <c r="Y869" i="19"/>
  <c r="Y888" i="19" s="1"/>
  <c r="Y864" i="19" s="1"/>
  <c r="X869" i="19"/>
  <c r="X59" i="13"/>
  <c r="X765" i="16"/>
  <c r="B813" i="16"/>
  <c r="Y813" i="16"/>
  <c r="Y832" i="16" s="1"/>
  <c r="Y808" i="16" s="1"/>
  <c r="B811" i="16"/>
  <c r="Y804" i="16"/>
  <c r="X813" i="16"/>
  <c r="C107" i="13"/>
  <c r="Y865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7" i="19" l="1"/>
  <c r="C936" i="19" s="1"/>
  <c r="C913" i="19" s="1"/>
  <c r="C909" i="19"/>
  <c r="C912" i="19" s="1"/>
  <c r="X866" i="19"/>
  <c r="C852" i="16"/>
  <c r="C855" i="16" s="1"/>
  <c r="C857" i="16" s="1"/>
  <c r="X810" i="16"/>
  <c r="Y107" i="13"/>
  <c r="C914" i="19" l="1"/>
  <c r="Y909" i="19" s="1"/>
  <c r="Y912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7" i="19" l="1"/>
  <c r="Y936" i="19" s="1"/>
  <c r="Y913" i="19" s="1"/>
  <c r="Y914" i="19" s="1"/>
  <c r="B915" i="19"/>
  <c r="X917" i="19"/>
  <c r="C954" i="19"/>
  <c r="C957" i="19" s="1"/>
  <c r="C138" i="13"/>
  <c r="Y857" i="16"/>
  <c r="C906" i="16" s="1"/>
  <c r="C925" i="16" s="1"/>
  <c r="C901" i="16" s="1"/>
  <c r="C902" i="16" s="1"/>
  <c r="C963" i="19" l="1"/>
  <c r="C982" i="19" s="1"/>
  <c r="C958" i="19" s="1"/>
  <c r="C959" i="19" s="1"/>
  <c r="X915" i="19"/>
  <c r="B963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63" i="19" l="1"/>
  <c r="Y982" i="19" s="1"/>
  <c r="Y958" i="19" s="1"/>
  <c r="B961" i="19"/>
  <c r="X963" i="19"/>
  <c r="Y954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10" i="19" l="1"/>
  <c r="C1029" i="19" s="1"/>
  <c r="C1006" i="19" s="1"/>
  <c r="Y957" i="19"/>
  <c r="Y959" i="19" s="1"/>
  <c r="C177" i="13"/>
  <c r="Y173" i="13" s="1"/>
  <c r="Y176" i="13" s="1"/>
  <c r="X903" i="16"/>
  <c r="C946" i="16"/>
  <c r="C949" i="16" s="1"/>
  <c r="C951" i="16" s="1"/>
  <c r="C1002" i="19" l="1"/>
  <c r="C1005" i="19" s="1"/>
  <c r="C1007" i="19" s="1"/>
  <c r="X960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10" i="19"/>
  <c r="Y1029" i="19" s="1"/>
  <c r="Y1006" i="19" s="1"/>
  <c r="C1047" i="19"/>
  <c r="C1050" i="19" s="1"/>
  <c r="Y1002" i="19"/>
  <c r="Y1005" i="19" s="1"/>
  <c r="B1008" i="19"/>
  <c r="X1010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7" i="19"/>
  <c r="B1056" i="19" s="1"/>
  <c r="C221" i="13"/>
  <c r="C222" i="13" s="1"/>
  <c r="Y218" i="13" s="1"/>
  <c r="C1047" i="16"/>
  <c r="C1066" i="16" s="1"/>
  <c r="C1043" i="16" s="1"/>
  <c r="X1008" i="19" l="1"/>
  <c r="C1056" i="19"/>
  <c r="C1075" i="19" s="1"/>
  <c r="C1051" i="19" s="1"/>
  <c r="C1052" i="19" s="1"/>
  <c r="Y1056" i="19" s="1"/>
  <c r="Y1075" i="19" s="1"/>
  <c r="Y1051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6" i="19" l="1"/>
  <c r="B1054" i="19"/>
  <c r="Y1047" i="19"/>
  <c r="Y1050" i="19" s="1"/>
  <c r="Y1052" i="19" s="1"/>
  <c r="X1053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C621" i="13" s="1"/>
  <c r="X577" i="13"/>
  <c r="B625" i="13"/>
  <c r="C665" i="13"/>
  <c r="C684" i="13" s="1"/>
  <c r="C661" i="13" s="1"/>
  <c r="X625" i="13" l="1"/>
  <c r="Y625" i="13"/>
  <c r="Y639" i="13" s="1"/>
  <c r="Y620" i="13" s="1"/>
  <c r="B623" i="13"/>
  <c r="Y619" i="13"/>
  <c r="Y621" i="13" l="1"/>
  <c r="X622" i="13" s="1"/>
  <c r="C657" i="13"/>
  <c r="C660" i="13" s="1"/>
  <c r="C662" i="13" s="1"/>
  <c r="B663" i="13" l="1"/>
  <c r="Y657" i="13"/>
  <c r="C702" i="13"/>
  <c r="C705" i="13" s="1"/>
  <c r="Y660" i="13"/>
  <c r="Y665" i="13"/>
  <c r="Y682" i="13" s="1"/>
  <c r="Y661" i="13" s="1"/>
  <c r="X665" i="13"/>
  <c r="Y662" i="13" l="1"/>
  <c r="X663" i="13" s="1"/>
  <c r="B711" i="13" l="1"/>
  <c r="C711" i="13"/>
  <c r="C730" i="13" s="1"/>
  <c r="C706" i="13" s="1"/>
  <c r="C707" i="13" s="1"/>
  <c r="Y711" i="13" s="1"/>
  <c r="Y730" i="13" s="1"/>
  <c r="Y706" i="13" s="1"/>
  <c r="X711" i="13" l="1"/>
  <c r="B709" i="13"/>
  <c r="Y702" i="13"/>
  <c r="Y705" i="13" s="1"/>
  <c r="Y707" i="13" s="1"/>
  <c r="C758" i="13" l="1"/>
  <c r="C777" i="13" s="1"/>
  <c r="C754" i="13" s="1"/>
  <c r="X708" i="13"/>
  <c r="C750" i="13"/>
  <c r="C753" i="13" s="1"/>
  <c r="C755" i="13" l="1"/>
  <c r="Y758" i="13" s="1"/>
  <c r="Y777" i="13" s="1"/>
  <c r="Y754" i="13" s="1"/>
  <c r="Y750" i="13"/>
  <c r="Y753" i="13" s="1"/>
  <c r="X758" i="13"/>
  <c r="B756" i="13" l="1"/>
  <c r="C795" i="13"/>
  <c r="C798" i="13" s="1"/>
  <c r="Y755" i="13"/>
  <c r="C804" i="13" s="1"/>
  <c r="C823" i="13" s="1"/>
  <c r="C799" i="13" s="1"/>
  <c r="C800" i="13" l="1"/>
  <c r="X756" i="13"/>
  <c r="B804" i="13"/>
  <c r="Y804" i="13"/>
  <c r="Y823" i="13" s="1"/>
  <c r="Y799" i="13" s="1"/>
  <c r="Y795" i="13"/>
  <c r="Y798" i="13" s="1"/>
  <c r="B802" i="13"/>
  <c r="X804" i="13"/>
  <c r="Y800" i="13" l="1"/>
  <c r="C852" i="13" s="1"/>
  <c r="C871" i="13" s="1"/>
  <c r="C848" i="13" s="1"/>
  <c r="C844" i="13" l="1"/>
  <c r="C847" i="13" s="1"/>
  <c r="C849" i="13" s="1"/>
  <c r="Y852" i="13" s="1"/>
  <c r="Y871" i="13" s="1"/>
  <c r="Y848" i="13" s="1"/>
  <c r="X801" i="13"/>
  <c r="Y844" i="13" l="1"/>
  <c r="Y847" i="13" s="1"/>
  <c r="Y849" i="13" s="1"/>
  <c r="X850" i="13" s="1"/>
  <c r="C889" i="13"/>
  <c r="C892" i="13" s="1"/>
  <c r="X852" i="13"/>
  <c r="B850" i="13"/>
  <c r="B898" i="13" l="1"/>
  <c r="C898" i="13"/>
  <c r="C917" i="13" s="1"/>
  <c r="C893" i="13" s="1"/>
  <c r="C894" i="13" s="1"/>
  <c r="X898" i="13" s="1"/>
  <c r="B896" i="13" l="1"/>
  <c r="Y898" i="13"/>
  <c r="Y917" i="13" s="1"/>
  <c r="Y893" i="13" s="1"/>
  <c r="Y889" i="13"/>
  <c r="Y892" i="13" l="1"/>
  <c r="Y894" i="13" s="1"/>
  <c r="C945" i="13"/>
  <c r="C964" i="13" s="1"/>
  <c r="C941" i="13" s="1"/>
  <c r="C937" i="13" l="1"/>
  <c r="C940" i="13" s="1"/>
  <c r="C942" i="13" s="1"/>
  <c r="X895" i="13"/>
  <c r="Y945" i="13" l="1"/>
  <c r="Y964" i="13" s="1"/>
  <c r="Y941" i="13" s="1"/>
  <c r="C982" i="13"/>
  <c r="C985" i="13" s="1"/>
  <c r="B943" i="13"/>
  <c r="Y937" i="13"/>
  <c r="Y940" i="13" s="1"/>
  <c r="X945" i="13"/>
  <c r="Y942" i="13" l="1"/>
  <c r="C991" i="13" s="1"/>
  <c r="C1010" i="13" s="1"/>
  <c r="C986" i="13" s="1"/>
  <c r="C987" i="13" s="1"/>
  <c r="B989" i="13" s="1"/>
  <c r="H24" i="1"/>
  <c r="H24" i="7"/>
  <c r="B991" i="13" l="1"/>
  <c r="X943" i="13"/>
  <c r="X991" i="13"/>
  <c r="Y991" i="13"/>
  <c r="Y1010" i="13" s="1"/>
  <c r="Y986" i="13" s="1"/>
  <c r="Y982" i="13"/>
  <c r="Y985" i="13" s="1"/>
  <c r="AN1063" i="3"/>
  <c r="Y1055" i="3" s="1"/>
  <c r="R1063" i="3"/>
  <c r="C1055" i="3" s="1"/>
  <c r="AD1061" i="3"/>
  <c r="Y1046" i="3" s="1"/>
  <c r="H1061" i="3"/>
  <c r="C1046" i="3" s="1"/>
  <c r="AN1018" i="3"/>
  <c r="R1018" i="3"/>
  <c r="C1009" i="3" s="1"/>
  <c r="AD1016" i="3"/>
  <c r="Y1001" i="3" s="1"/>
  <c r="H1016" i="3"/>
  <c r="C1001" i="3" s="1"/>
  <c r="Y1009" i="3"/>
  <c r="B1008" i="3"/>
  <c r="AN970" i="3"/>
  <c r="Y962" i="3" s="1"/>
  <c r="R970" i="3"/>
  <c r="C962" i="3" s="1"/>
  <c r="AD968" i="3"/>
  <c r="Y953" i="3" s="1"/>
  <c r="H968" i="3"/>
  <c r="C953" i="3" s="1"/>
  <c r="AN925" i="3"/>
  <c r="Y916" i="3" s="1"/>
  <c r="R925" i="3"/>
  <c r="C916" i="3" s="1"/>
  <c r="AD923" i="3"/>
  <c r="Y908" i="3" s="1"/>
  <c r="H923" i="3"/>
  <c r="C908" i="3" s="1"/>
  <c r="B915" i="3"/>
  <c r="AN876" i="3"/>
  <c r="Y868" i="3" s="1"/>
  <c r="R876" i="3"/>
  <c r="C868" i="3" s="1"/>
  <c r="AD874" i="3"/>
  <c r="Y859" i="3" s="1"/>
  <c r="H874" i="3"/>
  <c r="C859" i="3" s="1"/>
  <c r="AN831" i="3"/>
  <c r="Y822" i="3" s="1"/>
  <c r="R831" i="3"/>
  <c r="C822" i="3" s="1"/>
  <c r="AD829" i="3"/>
  <c r="Y814" i="3" s="1"/>
  <c r="H829" i="3"/>
  <c r="C814" i="3" s="1"/>
  <c r="B821" i="3"/>
  <c r="AN783" i="3"/>
  <c r="Y775" i="3" s="1"/>
  <c r="R783" i="3"/>
  <c r="C775" i="3" s="1"/>
  <c r="AD781" i="3"/>
  <c r="Y766" i="3" s="1"/>
  <c r="H781" i="3"/>
  <c r="C766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7" i="13" l="1"/>
  <c r="X988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63" i="8"/>
  <c r="Y1055" i="8" s="1"/>
  <c r="R1063" i="8"/>
  <c r="C1055" i="8" s="1"/>
  <c r="AD1061" i="8"/>
  <c r="Y1046" i="8" s="1"/>
  <c r="H1061" i="8"/>
  <c r="C1046" i="8" s="1"/>
  <c r="AN1018" i="8"/>
  <c r="Y1009" i="8" s="1"/>
  <c r="R1018" i="8"/>
  <c r="C1009" i="8" s="1"/>
  <c r="AD1016" i="8"/>
  <c r="Y1001" i="8" s="1"/>
  <c r="H1016" i="8"/>
  <c r="C1001" i="8" s="1"/>
  <c r="B1008" i="8"/>
  <c r="AN970" i="8"/>
  <c r="Y962" i="8" s="1"/>
  <c r="R970" i="8"/>
  <c r="C962" i="8" s="1"/>
  <c r="AD968" i="8"/>
  <c r="Y953" i="8" s="1"/>
  <c r="H968" i="8"/>
  <c r="C953" i="8" s="1"/>
  <c r="AN925" i="8"/>
  <c r="Y916" i="8" s="1"/>
  <c r="R925" i="8"/>
  <c r="C916" i="8" s="1"/>
  <c r="AD923" i="8"/>
  <c r="Y908" i="8" s="1"/>
  <c r="H923" i="8"/>
  <c r="C908" i="8" s="1"/>
  <c r="B915" i="8"/>
  <c r="AN876" i="8"/>
  <c r="Y868" i="8" s="1"/>
  <c r="R876" i="8"/>
  <c r="C868" i="8" s="1"/>
  <c r="AD874" i="8"/>
  <c r="Y859" i="8" s="1"/>
  <c r="H874" i="8"/>
  <c r="C859" i="8" s="1"/>
  <c r="AN831" i="8"/>
  <c r="Y822" i="8" s="1"/>
  <c r="R831" i="8"/>
  <c r="C822" i="8" s="1"/>
  <c r="AD829" i="8"/>
  <c r="Y814" i="8" s="1"/>
  <c r="H829" i="8"/>
  <c r="C814" i="8" s="1"/>
  <c r="B821" i="8"/>
  <c r="AN783" i="8"/>
  <c r="Y775" i="8" s="1"/>
  <c r="R783" i="8"/>
  <c r="C775" i="8" s="1"/>
  <c r="AD781" i="8"/>
  <c r="Y766" i="8" s="1"/>
  <c r="H781" i="8"/>
  <c r="C766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9" i="6"/>
  <c r="Y1031" i="6" s="1"/>
  <c r="R1039" i="6"/>
  <c r="C1031" i="6" s="1"/>
  <c r="AD1037" i="6"/>
  <c r="Y1022" i="6" s="1"/>
  <c r="H1037" i="6"/>
  <c r="C1022" i="6" s="1"/>
  <c r="AN994" i="6"/>
  <c r="Y985" i="6" s="1"/>
  <c r="R994" i="6"/>
  <c r="C985" i="6" s="1"/>
  <c r="AD992" i="6"/>
  <c r="Y977" i="6" s="1"/>
  <c r="H992" i="6"/>
  <c r="C977" i="6" s="1"/>
  <c r="B984" i="6"/>
  <c r="AN946" i="6"/>
  <c r="Y938" i="6" s="1"/>
  <c r="R946" i="6"/>
  <c r="C938" i="6" s="1"/>
  <c r="AD944" i="6"/>
  <c r="Y929" i="6" s="1"/>
  <c r="H944" i="6"/>
  <c r="C929" i="6" s="1"/>
  <c r="AN901" i="6"/>
  <c r="Y892" i="6" s="1"/>
  <c r="R901" i="6"/>
  <c r="C892" i="6" s="1"/>
  <c r="AD899" i="6"/>
  <c r="Y884" i="6" s="1"/>
  <c r="H899" i="6"/>
  <c r="C884" i="6" s="1"/>
  <c r="B891" i="6"/>
  <c r="AN852" i="6"/>
  <c r="Y844" i="6" s="1"/>
  <c r="R852" i="6"/>
  <c r="C844" i="6" s="1"/>
  <c r="AD850" i="6"/>
  <c r="Y835" i="6" s="1"/>
  <c r="H850" i="6"/>
  <c r="C835" i="6" s="1"/>
  <c r="AN807" i="6"/>
  <c r="Y798" i="6" s="1"/>
  <c r="R807" i="6"/>
  <c r="C798" i="6" s="1"/>
  <c r="AD805" i="6"/>
  <c r="Y790" i="6" s="1"/>
  <c r="H805" i="6"/>
  <c r="C790" i="6" s="1"/>
  <c r="B797" i="6"/>
  <c r="AN759" i="6"/>
  <c r="Y751" i="6" s="1"/>
  <c r="R759" i="6"/>
  <c r="C751" i="6" s="1"/>
  <c r="AD757" i="6"/>
  <c r="Y742" i="6" s="1"/>
  <c r="H757" i="6"/>
  <c r="C742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33" i="5"/>
  <c r="Y1025" i="5" s="1"/>
  <c r="R1033" i="5"/>
  <c r="C1025" i="5" s="1"/>
  <c r="AD1031" i="5"/>
  <c r="Y1016" i="5" s="1"/>
  <c r="H1031" i="5"/>
  <c r="C1016" i="5" s="1"/>
  <c r="AN988" i="5"/>
  <c r="Y979" i="5" s="1"/>
  <c r="R988" i="5"/>
  <c r="C979" i="5" s="1"/>
  <c r="AD986" i="5"/>
  <c r="Y971" i="5" s="1"/>
  <c r="H986" i="5"/>
  <c r="C971" i="5" s="1"/>
  <c r="B978" i="5"/>
  <c r="AN940" i="5"/>
  <c r="Y932" i="5" s="1"/>
  <c r="R940" i="5"/>
  <c r="C932" i="5" s="1"/>
  <c r="AD938" i="5"/>
  <c r="Y923" i="5" s="1"/>
  <c r="H938" i="5"/>
  <c r="C923" i="5" s="1"/>
  <c r="AN895" i="5"/>
  <c r="Y886" i="5" s="1"/>
  <c r="R895" i="5"/>
  <c r="C886" i="5" s="1"/>
  <c r="AD893" i="5"/>
  <c r="Y878" i="5" s="1"/>
  <c r="H893" i="5"/>
  <c r="C878" i="5" s="1"/>
  <c r="B885" i="5"/>
  <c r="AN846" i="5"/>
  <c r="Y838" i="5" s="1"/>
  <c r="R846" i="5"/>
  <c r="C838" i="5" s="1"/>
  <c r="AD844" i="5"/>
  <c r="Y829" i="5" s="1"/>
  <c r="H844" i="5"/>
  <c r="C829" i="5" s="1"/>
  <c r="AN801" i="5"/>
  <c r="Y792" i="5" s="1"/>
  <c r="R801" i="5"/>
  <c r="C792" i="5" s="1"/>
  <c r="AD799" i="5"/>
  <c r="Y784" i="5" s="1"/>
  <c r="H799" i="5"/>
  <c r="C784" i="5" s="1"/>
  <c r="B791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7" i="4"/>
  <c r="Y1029" i="4" s="1"/>
  <c r="R1037" i="4"/>
  <c r="C1029" i="4" s="1"/>
  <c r="AD1035" i="4"/>
  <c r="Y1020" i="4" s="1"/>
  <c r="H1035" i="4"/>
  <c r="C1020" i="4" s="1"/>
  <c r="AN992" i="4"/>
  <c r="Y983" i="4" s="1"/>
  <c r="R992" i="4"/>
  <c r="C983" i="4" s="1"/>
  <c r="AD990" i="4"/>
  <c r="Y975" i="4" s="1"/>
  <c r="H990" i="4"/>
  <c r="C975" i="4" s="1"/>
  <c r="B982" i="4"/>
  <c r="AN944" i="4"/>
  <c r="Y936" i="4" s="1"/>
  <c r="R944" i="4"/>
  <c r="C936" i="4" s="1"/>
  <c r="AD942" i="4"/>
  <c r="Y927" i="4" s="1"/>
  <c r="H942" i="4"/>
  <c r="C927" i="4" s="1"/>
  <c r="AN899" i="4"/>
  <c r="Y890" i="4" s="1"/>
  <c r="R899" i="4"/>
  <c r="C890" i="4" s="1"/>
  <c r="AD897" i="4"/>
  <c r="Y882" i="4" s="1"/>
  <c r="H897" i="4"/>
  <c r="C882" i="4" s="1"/>
  <c r="B889" i="4"/>
  <c r="AN850" i="4"/>
  <c r="Y842" i="4" s="1"/>
  <c r="R850" i="4"/>
  <c r="C842" i="4" s="1"/>
  <c r="AD848" i="4"/>
  <c r="Y833" i="4" s="1"/>
  <c r="H848" i="4"/>
  <c r="C833" i="4" s="1"/>
  <c r="AN805" i="4"/>
  <c r="Y796" i="4" s="1"/>
  <c r="R805" i="4"/>
  <c r="C796" i="4" s="1"/>
  <c r="AD803" i="4"/>
  <c r="Y788" i="4" s="1"/>
  <c r="H803" i="4"/>
  <c r="C788" i="4" s="1"/>
  <c r="B795" i="4"/>
  <c r="AN757" i="4"/>
  <c r="Y749" i="4" s="1"/>
  <c r="R757" i="4"/>
  <c r="C749" i="4" s="1"/>
  <c r="AD755" i="4"/>
  <c r="Y740" i="4" s="1"/>
  <c r="H755" i="4"/>
  <c r="C740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0" i="2"/>
  <c r="Y1022" i="2" s="1"/>
  <c r="R1030" i="2"/>
  <c r="C1022" i="2" s="1"/>
  <c r="AD1028" i="2"/>
  <c r="Y1013" i="2" s="1"/>
  <c r="H1028" i="2"/>
  <c r="C1013" i="2" s="1"/>
  <c r="AN985" i="2"/>
  <c r="Y976" i="2" s="1"/>
  <c r="R985" i="2"/>
  <c r="C976" i="2" s="1"/>
  <c r="AD983" i="2"/>
  <c r="Y968" i="2" s="1"/>
  <c r="H983" i="2"/>
  <c r="C968" i="2" s="1"/>
  <c r="B975" i="2"/>
  <c r="AN937" i="2"/>
  <c r="Y929" i="2" s="1"/>
  <c r="R937" i="2"/>
  <c r="C929" i="2" s="1"/>
  <c r="AD935" i="2"/>
  <c r="Y920" i="2" s="1"/>
  <c r="H935" i="2"/>
  <c r="C920" i="2" s="1"/>
  <c r="AN892" i="2"/>
  <c r="Y883" i="2" s="1"/>
  <c r="R892" i="2"/>
  <c r="C883" i="2" s="1"/>
  <c r="AD890" i="2"/>
  <c r="Y875" i="2" s="1"/>
  <c r="H890" i="2"/>
  <c r="C875" i="2" s="1"/>
  <c r="B882" i="2"/>
  <c r="AN843" i="2"/>
  <c r="Y835" i="2" s="1"/>
  <c r="R843" i="2"/>
  <c r="C835" i="2" s="1"/>
  <c r="AD841" i="2"/>
  <c r="Y826" i="2" s="1"/>
  <c r="H841" i="2"/>
  <c r="C826" i="2" s="1"/>
  <c r="AN798" i="2"/>
  <c r="Y789" i="2" s="1"/>
  <c r="R798" i="2"/>
  <c r="C789" i="2" s="1"/>
  <c r="AD796" i="2"/>
  <c r="Y781" i="2" s="1"/>
  <c r="H796" i="2"/>
  <c r="C781" i="2" s="1"/>
  <c r="B788" i="2"/>
  <c r="AN750" i="2"/>
  <c r="Y742" i="2" s="1"/>
  <c r="R750" i="2"/>
  <c r="C742" i="2" s="1"/>
  <c r="AD748" i="2"/>
  <c r="Y733" i="2" s="1"/>
  <c r="H748" i="2"/>
  <c r="C733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6" i="1"/>
  <c r="Y1048" i="1" s="1"/>
  <c r="R1056" i="1"/>
  <c r="C1048" i="1" s="1"/>
  <c r="AD1054" i="1"/>
  <c r="Y1039" i="1" s="1"/>
  <c r="H1054" i="1"/>
  <c r="C1039" i="1" s="1"/>
  <c r="AN1011" i="1"/>
  <c r="Y1002" i="1" s="1"/>
  <c r="R1011" i="1"/>
  <c r="C1002" i="1" s="1"/>
  <c r="AD1009" i="1"/>
  <c r="Y994" i="1" s="1"/>
  <c r="H1009" i="1"/>
  <c r="C994" i="1" s="1"/>
  <c r="B1001" i="1"/>
  <c r="AN963" i="1"/>
  <c r="Y955" i="1" s="1"/>
  <c r="R963" i="1"/>
  <c r="C955" i="1" s="1"/>
  <c r="AD961" i="1"/>
  <c r="Y946" i="1" s="1"/>
  <c r="H961" i="1"/>
  <c r="C946" i="1" s="1"/>
  <c r="AN918" i="1"/>
  <c r="Y909" i="1" s="1"/>
  <c r="R918" i="1"/>
  <c r="C909" i="1" s="1"/>
  <c r="AD916" i="1"/>
  <c r="Y901" i="1" s="1"/>
  <c r="H916" i="1"/>
  <c r="C901" i="1" s="1"/>
  <c r="B908" i="1"/>
  <c r="AN869" i="1"/>
  <c r="Y861" i="1" s="1"/>
  <c r="R869" i="1"/>
  <c r="C861" i="1" s="1"/>
  <c r="AD867" i="1"/>
  <c r="Y852" i="1" s="1"/>
  <c r="H867" i="1"/>
  <c r="C852" i="1" s="1"/>
  <c r="AN824" i="1"/>
  <c r="Y815" i="1" s="1"/>
  <c r="R824" i="1"/>
  <c r="C815" i="1" s="1"/>
  <c r="AD822" i="1"/>
  <c r="Y807" i="1" s="1"/>
  <c r="H822" i="1"/>
  <c r="C807" i="1" s="1"/>
  <c r="B814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4" i="12"/>
  <c r="D84" i="12"/>
  <c r="Q79" i="12"/>
  <c r="Q84" i="12" s="1"/>
  <c r="H79" i="12"/>
  <c r="H84" i="12" s="1"/>
  <c r="M61" i="12"/>
  <c r="D61" i="12"/>
  <c r="Q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N85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8" l="1"/>
  <c r="X62" i="1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Y208" i="11"/>
  <c r="Y227" i="11" s="1"/>
  <c r="Y204" i="11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C196" i="9" l="1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B237" i="8"/>
  <c r="B182" i="2"/>
  <c r="X184" i="2"/>
  <c r="X193" i="7"/>
  <c r="Y230" i="8"/>
  <c r="Y233" i="8" s="1"/>
  <c r="Y235" i="8" s="1"/>
  <c r="C277" i="8" s="1"/>
  <c r="C280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73" i="4"/>
  <c r="C292" i="4" s="1"/>
  <c r="C269" i="4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C284" i="7" l="1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Y284" i="7" s="1"/>
  <c r="B333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285" i="7" l="1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B317" i="4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Y320" i="4" l="1"/>
  <c r="Y334" i="4" s="1"/>
  <c r="Y315" i="4" s="1"/>
  <c r="Y311" i="4"/>
  <c r="Y314" i="4" s="1"/>
  <c r="X333" i="7"/>
  <c r="B331" i="7"/>
  <c r="Y333" i="7"/>
  <c r="Y352" i="7" s="1"/>
  <c r="Y328" i="7" s="1"/>
  <c r="Y324" i="7"/>
  <c r="Y273" i="2"/>
  <c r="X274" i="2" s="1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C358" i="4" l="1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Y377" i="7" s="1"/>
  <c r="B426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X378" i="7" l="1"/>
  <c r="C426" i="7"/>
  <c r="C445" i="7" s="1"/>
  <c r="C421" i="7" s="1"/>
  <c r="C422" i="7" s="1"/>
  <c r="X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69" i="2" l="1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C469" i="7" l="1"/>
  <c r="C472" i="7" s="1"/>
  <c r="C474" i="7" s="1"/>
  <c r="B475" i="7" s="1"/>
  <c r="C487" i="1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 l="1"/>
  <c r="X475" i="7"/>
  <c r="Y404" i="2"/>
  <c r="Y465" i="8"/>
  <c r="Y451" i="4"/>
  <c r="Y464" i="4" s="1"/>
  <c r="Y447" i="4" s="1"/>
  <c r="X451" i="4"/>
  <c r="C482" i="4"/>
  <c r="C485" i="4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448" i="4" l="1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17" i="2" l="1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Y522" i="2" l="1"/>
  <c r="X523" i="2"/>
  <c r="C556" i="2"/>
  <c r="C559" i="2" s="1"/>
  <c r="B565" i="2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10" i="2" l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Y629" i="2"/>
  <c r="Y606" i="2" s="1"/>
  <c r="Y607" i="2" s="1"/>
  <c r="B608" i="2"/>
  <c r="X620" i="6"/>
  <c r="B661" i="6"/>
  <c r="Y381" i="1"/>
  <c r="X382" i="1" s="1"/>
  <c r="Y733" i="8"/>
  <c r="Y747" i="8" s="1"/>
  <c r="Y729" i="8" s="1"/>
  <c r="Y725" i="8"/>
  <c r="Y728" i="8" s="1"/>
  <c r="C768" i="8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5" i="5" l="1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C735" i="5"/>
  <c r="C738" i="5" s="1"/>
  <c r="Y730" i="8"/>
  <c r="C774" i="8" s="1"/>
  <c r="C793" i="8" s="1"/>
  <c r="C769" i="8" s="1"/>
  <c r="C770" i="8" s="1"/>
  <c r="C808" i="7"/>
  <c r="C827" i="7" s="1"/>
  <c r="C803" i="7" s="1"/>
  <c r="C804" i="7" s="1"/>
  <c r="X760" i="7"/>
  <c r="B808" i="7"/>
  <c r="Y858" i="11"/>
  <c r="Y692" i="5" l="1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4" i="8"/>
  <c r="Y774" i="8"/>
  <c r="Y793" i="8" s="1"/>
  <c r="Y769" i="8" s="1"/>
  <c r="B772" i="8"/>
  <c r="Y765" i="8"/>
  <c r="X774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Y697" i="5" l="1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B744" i="5"/>
  <c r="C744" i="5"/>
  <c r="C763" i="5" s="1"/>
  <c r="C739" i="5" s="1"/>
  <c r="C740" i="5" s="1"/>
  <c r="Y744" i="5" s="1"/>
  <c r="Y763" i="5" s="1"/>
  <c r="Y739" i="5" s="1"/>
  <c r="C821" i="8"/>
  <c r="C840" i="8" s="1"/>
  <c r="C817" i="8" s="1"/>
  <c r="Y768" i="8"/>
  <c r="Y770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Y648" i="2" l="1"/>
  <c r="Y650" i="2" s="1"/>
  <c r="X658" i="6"/>
  <c r="C696" i="6"/>
  <c r="C699" i="6" s="1"/>
  <c r="C701" i="6" s="1"/>
  <c r="Y692" i="6" s="1"/>
  <c r="Y695" i="6" s="1"/>
  <c r="Y421" i="1"/>
  <c r="X422" i="1" s="1"/>
  <c r="Y735" i="5"/>
  <c r="Y738" i="5" s="1"/>
  <c r="Y740" i="5" s="1"/>
  <c r="B742" i="5"/>
  <c r="X744" i="5"/>
  <c r="Y903" i="11"/>
  <c r="C955" i="11" s="1"/>
  <c r="C974" i="11" s="1"/>
  <c r="C951" i="11" s="1"/>
  <c r="C813" i="8"/>
  <c r="C816" i="8" s="1"/>
  <c r="C818" i="8" s="1"/>
  <c r="X771" i="8"/>
  <c r="C847" i="7"/>
  <c r="C850" i="7" s="1"/>
  <c r="C852" i="7" s="1"/>
  <c r="X805" i="7"/>
  <c r="C695" i="2" l="1"/>
  <c r="C714" i="2" s="1"/>
  <c r="C691" i="2" s="1"/>
  <c r="C687" i="2"/>
  <c r="C690" i="2" s="1"/>
  <c r="X651" i="2"/>
  <c r="Y700" i="6"/>
  <c r="Y717" i="6" s="1"/>
  <c r="Y696" i="6" s="1"/>
  <c r="X700" i="6"/>
  <c r="C744" i="6"/>
  <c r="B702" i="6"/>
  <c r="C462" i="1"/>
  <c r="C465" i="1" s="1"/>
  <c r="C470" i="1"/>
  <c r="C484" i="1" s="1"/>
  <c r="C466" i="1" s="1"/>
  <c r="C791" i="5"/>
  <c r="C810" i="5" s="1"/>
  <c r="C787" i="5" s="1"/>
  <c r="C947" i="11"/>
  <c r="C950" i="11" s="1"/>
  <c r="C952" i="11" s="1"/>
  <c r="X741" i="5"/>
  <c r="C783" i="5"/>
  <c r="C786" i="5" s="1"/>
  <c r="X904" i="11"/>
  <c r="Y821" i="8"/>
  <c r="Y840" i="8" s="1"/>
  <c r="Y817" i="8" s="1"/>
  <c r="Y813" i="8"/>
  <c r="Y816" i="8" s="1"/>
  <c r="C858" i="8"/>
  <c r="C861" i="8" s="1"/>
  <c r="X821" i="8"/>
  <c r="B819" i="8"/>
  <c r="Y855" i="7"/>
  <c r="Y874" i="7" s="1"/>
  <c r="Y851" i="7" s="1"/>
  <c r="Y847" i="7"/>
  <c r="Y850" i="7" s="1"/>
  <c r="C892" i="7"/>
  <c r="C895" i="7" s="1"/>
  <c r="X855" i="7"/>
  <c r="B853" i="7"/>
  <c r="C692" i="2" l="1"/>
  <c r="X695" i="2" s="1"/>
  <c r="Y697" i="6"/>
  <c r="C750" i="6" s="1"/>
  <c r="C769" i="6" s="1"/>
  <c r="C745" i="6" s="1"/>
  <c r="C746" i="6" s="1"/>
  <c r="C732" i="2"/>
  <c r="C735" i="2" s="1"/>
  <c r="Y687" i="2"/>
  <c r="Y690" i="2" s="1"/>
  <c r="C467" i="1"/>
  <c r="B468" i="1" s="1"/>
  <c r="C788" i="5"/>
  <c r="X791" i="5" s="1"/>
  <c r="Y818" i="8"/>
  <c r="X819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B693" i="2" l="1"/>
  <c r="X698" i="6"/>
  <c r="Y695" i="2"/>
  <c r="Y714" i="2" s="1"/>
  <c r="Y691" i="2" s="1"/>
  <c r="Y692" i="2" s="1"/>
  <c r="B741" i="2" s="1"/>
  <c r="B750" i="6"/>
  <c r="Y741" i="6"/>
  <c r="Y744" i="6" s="1"/>
  <c r="B748" i="6"/>
  <c r="Y750" i="6"/>
  <c r="Y769" i="6" s="1"/>
  <c r="Y745" i="6" s="1"/>
  <c r="X750" i="6"/>
  <c r="X470" i="1"/>
  <c r="Y470" i="1"/>
  <c r="Y484" i="1" s="1"/>
  <c r="Y466" i="1" s="1"/>
  <c r="Y462" i="1"/>
  <c r="Y465" i="1" s="1"/>
  <c r="Y791" i="5"/>
  <c r="Y810" i="5" s="1"/>
  <c r="Y787" i="5" s="1"/>
  <c r="Y783" i="5"/>
  <c r="Y786" i="5" s="1"/>
  <c r="B789" i="5"/>
  <c r="C828" i="5"/>
  <c r="C831" i="5" s="1"/>
  <c r="C867" i="8"/>
  <c r="C886" i="8" s="1"/>
  <c r="C862" i="8" s="1"/>
  <c r="C863" i="8" s="1"/>
  <c r="B865" i="8" s="1"/>
  <c r="B867" i="8"/>
  <c r="X853" i="7"/>
  <c r="B901" i="7"/>
  <c r="Y901" i="7"/>
  <c r="Y920" i="7" s="1"/>
  <c r="Y896" i="7" s="1"/>
  <c r="B899" i="7"/>
  <c r="Y892" i="7"/>
  <c r="Y895" i="7" s="1"/>
  <c r="X901" i="7"/>
  <c r="Y952" i="11"/>
  <c r="C797" i="6" l="1"/>
  <c r="C816" i="6" s="1"/>
  <c r="C793" i="6" s="1"/>
  <c r="Y746" i="6"/>
  <c r="C789" i="6" s="1"/>
  <c r="C792" i="6" s="1"/>
  <c r="C741" i="2"/>
  <c r="C760" i="2" s="1"/>
  <c r="C736" i="2" s="1"/>
  <c r="C737" i="2" s="1"/>
  <c r="Y741" i="2" s="1"/>
  <c r="Y760" i="2" s="1"/>
  <c r="Y736" i="2" s="1"/>
  <c r="X693" i="2"/>
  <c r="Y467" i="1"/>
  <c r="Y867" i="8"/>
  <c r="Y886" i="8" s="1"/>
  <c r="Y862" i="8" s="1"/>
  <c r="Y788" i="5"/>
  <c r="B837" i="5" s="1"/>
  <c r="Y858" i="8"/>
  <c r="Y861" i="8" s="1"/>
  <c r="X867" i="8"/>
  <c r="Y897" i="7"/>
  <c r="C941" i="7" s="1"/>
  <c r="C944" i="7" s="1"/>
  <c r="C1001" i="11"/>
  <c r="C1020" i="11" s="1"/>
  <c r="C996" i="11" s="1"/>
  <c r="C997" i="11" s="1"/>
  <c r="X953" i="11"/>
  <c r="B1001" i="11"/>
  <c r="C794" i="6" l="1"/>
  <c r="X797" i="6" s="1"/>
  <c r="X747" i="6"/>
  <c r="Y732" i="2"/>
  <c r="C788" i="2" s="1"/>
  <c r="C807" i="2" s="1"/>
  <c r="C784" i="2" s="1"/>
  <c r="X741" i="2"/>
  <c r="B739" i="2"/>
  <c r="Y797" i="6"/>
  <c r="Y816" i="6" s="1"/>
  <c r="Y793" i="6" s="1"/>
  <c r="C834" i="6"/>
  <c r="C837" i="6" s="1"/>
  <c r="Y863" i="8"/>
  <c r="X864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89" i="5"/>
  <c r="C837" i="5"/>
  <c r="C856" i="5" s="1"/>
  <c r="C832" i="5" s="1"/>
  <c r="C833" i="5" s="1"/>
  <c r="Y837" i="5" s="1"/>
  <c r="Y856" i="5" s="1"/>
  <c r="Y832" i="5" s="1"/>
  <c r="X898" i="7"/>
  <c r="Y1001" i="11"/>
  <c r="Y1020" i="11" s="1"/>
  <c r="Y996" i="11" s="1"/>
  <c r="B999" i="11"/>
  <c r="Y992" i="11"/>
  <c r="X1001" i="11"/>
  <c r="Y789" i="6" l="1"/>
  <c r="Y792" i="6" s="1"/>
  <c r="Y794" i="6" s="1"/>
  <c r="B795" i="6"/>
  <c r="Y735" i="2"/>
  <c r="Y737" i="2" s="1"/>
  <c r="C780" i="2" s="1"/>
  <c r="C783" i="2" s="1"/>
  <c r="C785" i="2" s="1"/>
  <c r="C907" i="8"/>
  <c r="C910" i="8" s="1"/>
  <c r="C915" i="8"/>
  <c r="C934" i="8" s="1"/>
  <c r="C911" i="8" s="1"/>
  <c r="C505" i="1"/>
  <c r="X509" i="1" s="1"/>
  <c r="Y828" i="5"/>
  <c r="Y831" i="5" s="1"/>
  <c r="Y833" i="5" s="1"/>
  <c r="C885" i="5" s="1"/>
  <c r="C904" i="5" s="1"/>
  <c r="C881" i="5" s="1"/>
  <c r="X837" i="5"/>
  <c r="B835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C912" i="8" l="1"/>
  <c r="Y907" i="8" s="1"/>
  <c r="Y910" i="8" s="1"/>
  <c r="X738" i="2"/>
  <c r="B786" i="2"/>
  <c r="X788" i="2"/>
  <c r="Y780" i="2"/>
  <c r="Y783" i="2" s="1"/>
  <c r="Y788" i="2"/>
  <c r="Y807" i="2" s="1"/>
  <c r="Y784" i="2" s="1"/>
  <c r="C825" i="2"/>
  <c r="C828" i="2" s="1"/>
  <c r="X795" i="6"/>
  <c r="B843" i="6"/>
  <c r="C843" i="6"/>
  <c r="C862" i="6" s="1"/>
  <c r="C838" i="6" s="1"/>
  <c r="C839" i="6" s="1"/>
  <c r="Y503" i="1"/>
  <c r="Y509" i="1"/>
  <c r="Y525" i="1" s="1"/>
  <c r="Y504" i="1" s="1"/>
  <c r="B507" i="1"/>
  <c r="X915" i="8"/>
  <c r="C952" i="8"/>
  <c r="C955" i="8" s="1"/>
  <c r="Y915" i="8"/>
  <c r="Y934" i="8" s="1"/>
  <c r="Y911" i="8" s="1"/>
  <c r="B913" i="8"/>
  <c r="C877" i="5"/>
  <c r="C880" i="5" s="1"/>
  <c r="C882" i="5" s="1"/>
  <c r="X885" i="5" s="1"/>
  <c r="X834" i="5"/>
  <c r="C995" i="7"/>
  <c r="C1014" i="7" s="1"/>
  <c r="C990" i="7" s="1"/>
  <c r="C991" i="7" s="1"/>
  <c r="X947" i="7"/>
  <c r="B995" i="7"/>
  <c r="C1040" i="11"/>
  <c r="C1043" i="11" s="1"/>
  <c r="C1045" i="11" s="1"/>
  <c r="X998" i="11"/>
  <c r="Y912" i="8" l="1"/>
  <c r="X913" i="8" s="1"/>
  <c r="Y785" i="2"/>
  <c r="X786" i="2" s="1"/>
  <c r="B841" i="6"/>
  <c r="Y834" i="6"/>
  <c r="Y837" i="6" s="1"/>
  <c r="Y843" i="6"/>
  <c r="Y862" i="6" s="1"/>
  <c r="Y838" i="6" s="1"/>
  <c r="X843" i="6"/>
  <c r="Y505" i="1"/>
  <c r="C559" i="1" s="1"/>
  <c r="C571" i="1" s="1"/>
  <c r="C555" i="1" s="1"/>
  <c r="C961" i="8"/>
  <c r="C980" i="8" s="1"/>
  <c r="C956" i="8" s="1"/>
  <c r="C957" i="8" s="1"/>
  <c r="B959" i="8" s="1"/>
  <c r="C922" i="5"/>
  <c r="C925" i="5" s="1"/>
  <c r="Y877" i="5"/>
  <c r="Y880" i="5" s="1"/>
  <c r="B961" i="8"/>
  <c r="Y885" i="5"/>
  <c r="Y904" i="5" s="1"/>
  <c r="Y881" i="5" s="1"/>
  <c r="B883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C834" i="2" l="1"/>
  <c r="C853" i="2" s="1"/>
  <c r="C829" i="2" s="1"/>
  <c r="C830" i="2" s="1"/>
  <c r="X834" i="2" s="1"/>
  <c r="B834" i="2"/>
  <c r="Y839" i="6"/>
  <c r="Y882" i="5"/>
  <c r="C931" i="5" s="1"/>
  <c r="C950" i="5" s="1"/>
  <c r="C926" i="5" s="1"/>
  <c r="C927" i="5" s="1"/>
  <c r="Y931" i="5" s="1"/>
  <c r="Y950" i="5" s="1"/>
  <c r="Y926" i="5" s="1"/>
  <c r="Y952" i="8"/>
  <c r="C1008" i="8" s="1"/>
  <c r="C1027" i="8" s="1"/>
  <c r="C1004" i="8" s="1"/>
  <c r="X961" i="8"/>
  <c r="Y961" i="8"/>
  <c r="Y980" i="8" s="1"/>
  <c r="Y956" i="8" s="1"/>
  <c r="C551" i="1"/>
  <c r="C554" i="1" s="1"/>
  <c r="C556" i="1" s="1"/>
  <c r="X506" i="1"/>
  <c r="C1042" i="7"/>
  <c r="C1061" i="7" s="1"/>
  <c r="C1038" i="7" s="1"/>
  <c r="Y989" i="7"/>
  <c r="Y991" i="7" s="1"/>
  <c r="Y1045" i="11"/>
  <c r="Y825" i="2" l="1"/>
  <c r="Y828" i="2" s="1"/>
  <c r="Y834" i="2"/>
  <c r="Y853" i="2" s="1"/>
  <c r="Y829" i="2" s="1"/>
  <c r="B832" i="2"/>
  <c r="X883" i="5"/>
  <c r="X840" i="6"/>
  <c r="C883" i="6"/>
  <c r="C886" i="6" s="1"/>
  <c r="C891" i="6"/>
  <c r="C910" i="6" s="1"/>
  <c r="C887" i="6" s="1"/>
  <c r="B931" i="5"/>
  <c r="Y955" i="8"/>
  <c r="Y957" i="8" s="1"/>
  <c r="Y922" i="5"/>
  <c r="C978" i="5" s="1"/>
  <c r="C997" i="5" s="1"/>
  <c r="C974" i="5" s="1"/>
  <c r="X931" i="5"/>
  <c r="B929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Y830" i="2" l="1"/>
  <c r="C882" i="2" s="1"/>
  <c r="C901" i="2" s="1"/>
  <c r="C878" i="2" s="1"/>
  <c r="X958" i="8"/>
  <c r="C1000" i="8"/>
  <c r="C1003" i="8" s="1"/>
  <c r="C1005" i="8" s="1"/>
  <c r="Y1008" i="8" s="1"/>
  <c r="Y1027" i="8" s="1"/>
  <c r="Y1004" i="8" s="1"/>
  <c r="C888" i="6"/>
  <c r="Y925" i="5"/>
  <c r="Y927" i="5" s="1"/>
  <c r="C970" i="5" s="1"/>
  <c r="C973" i="5" s="1"/>
  <c r="C975" i="5" s="1"/>
  <c r="Y970" i="5" s="1"/>
  <c r="Y973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X831" i="2" l="1"/>
  <c r="C874" i="2"/>
  <c r="C877" i="2" s="1"/>
  <c r="C879" i="2" s="1"/>
  <c r="Y874" i="2" s="1"/>
  <c r="Y877" i="2" s="1"/>
  <c r="B1006" i="8"/>
  <c r="X1008" i="8"/>
  <c r="Y1000" i="8"/>
  <c r="Y1003" i="8" s="1"/>
  <c r="Y1005" i="8" s="1"/>
  <c r="X1006" i="8" s="1"/>
  <c r="C1045" i="8"/>
  <c r="C1048" i="8" s="1"/>
  <c r="C595" i="1"/>
  <c r="C612" i="1" s="1"/>
  <c r="C590" i="1" s="1"/>
  <c r="C586" i="1"/>
  <c r="C589" i="1" s="1"/>
  <c r="B889" i="6"/>
  <c r="X891" i="6"/>
  <c r="Y891" i="6"/>
  <c r="Y910" i="6" s="1"/>
  <c r="Y887" i="6" s="1"/>
  <c r="C928" i="6"/>
  <c r="C931" i="6" s="1"/>
  <c r="Y883" i="6"/>
  <c r="Y886" i="6" s="1"/>
  <c r="X928" i="5"/>
  <c r="B976" i="5"/>
  <c r="C1015" i="5"/>
  <c r="C1018" i="5" s="1"/>
  <c r="Y978" i="5"/>
  <c r="Y997" i="5" s="1"/>
  <c r="Y974" i="5" s="1"/>
  <c r="Y975" i="5" s="1"/>
  <c r="X978" i="5"/>
  <c r="B595" i="1"/>
  <c r="X557" i="1"/>
  <c r="Y1090" i="11"/>
  <c r="X1091" i="11" s="1"/>
  <c r="Y1039" i="7"/>
  <c r="C919" i="2" l="1"/>
  <c r="C922" i="2" s="1"/>
  <c r="Y882" i="2"/>
  <c r="Y901" i="2" s="1"/>
  <c r="Y878" i="2" s="1"/>
  <c r="Y879" i="2" s="1"/>
  <c r="X880" i="2" s="1"/>
  <c r="B880" i="2"/>
  <c r="X882" i="2"/>
  <c r="B1054" i="8"/>
  <c r="C1054" i="8"/>
  <c r="C1073" i="8" s="1"/>
  <c r="C1049" i="8" s="1"/>
  <c r="C1050" i="8" s="1"/>
  <c r="B1052" i="8" s="1"/>
  <c r="C591" i="1"/>
  <c r="X595" i="1" s="1"/>
  <c r="Y888" i="6"/>
  <c r="X889" i="6" s="1"/>
  <c r="C1024" i="5"/>
  <c r="C1043" i="5" s="1"/>
  <c r="C1019" i="5" s="1"/>
  <c r="C1020" i="5" s="1"/>
  <c r="X976" i="5"/>
  <c r="B1024" i="5"/>
  <c r="C1088" i="7"/>
  <c r="C1107" i="7" s="1"/>
  <c r="C1083" i="7" s="1"/>
  <c r="C1084" i="7" s="1"/>
  <c r="X1040" i="7"/>
  <c r="B1088" i="7"/>
  <c r="C928" i="2" l="1"/>
  <c r="C947" i="2" s="1"/>
  <c r="C923" i="2" s="1"/>
  <c r="C924" i="2" s="1"/>
  <c r="Y928" i="2" s="1"/>
  <c r="Y947" i="2" s="1"/>
  <c r="Y923" i="2" s="1"/>
  <c r="B928" i="2"/>
  <c r="X1054" i="8"/>
  <c r="Y1054" i="8"/>
  <c r="Y1073" i="8" s="1"/>
  <c r="Y1049" i="8" s="1"/>
  <c r="Y1045" i="8"/>
  <c r="Y1048" i="8" s="1"/>
  <c r="B593" i="1"/>
  <c r="Y595" i="1"/>
  <c r="Y612" i="1" s="1"/>
  <c r="Y590" i="1" s="1"/>
  <c r="B937" i="6"/>
  <c r="C937" i="6"/>
  <c r="C956" i="6" s="1"/>
  <c r="C932" i="6" s="1"/>
  <c r="C933" i="6" s="1"/>
  <c r="X937" i="6" s="1"/>
  <c r="Y1024" i="5"/>
  <c r="Y1043" i="5" s="1"/>
  <c r="Y1019" i="5" s="1"/>
  <c r="Y1015" i="5"/>
  <c r="Y1018" i="5" s="1"/>
  <c r="B1022" i="5"/>
  <c r="X1024" i="5"/>
  <c r="Y1088" i="7"/>
  <c r="Y1107" i="7" s="1"/>
  <c r="Y1083" i="7" s="1"/>
  <c r="B1086" i="7"/>
  <c r="Y1079" i="7"/>
  <c r="Y1082" i="7" s="1"/>
  <c r="X1088" i="7"/>
  <c r="Y919" i="2" l="1"/>
  <c r="C975" i="2" s="1"/>
  <c r="C994" i="2" s="1"/>
  <c r="C971" i="2" s="1"/>
  <c r="B926" i="2"/>
  <c r="X928" i="2"/>
  <c r="Y1050" i="8"/>
  <c r="X1051" i="8" s="1"/>
  <c r="Y589" i="1"/>
  <c r="Y591" i="1" s="1"/>
  <c r="C640" i="1" s="1"/>
  <c r="C654" i="1" s="1"/>
  <c r="C636" i="1" s="1"/>
  <c r="B935" i="6"/>
  <c r="Y937" i="6"/>
  <c r="Y956" i="6" s="1"/>
  <c r="Y932" i="6" s="1"/>
  <c r="Y928" i="6"/>
  <c r="Y931" i="6" s="1"/>
  <c r="Y1020" i="5"/>
  <c r="X1021" i="5" s="1"/>
  <c r="Y1084" i="7"/>
  <c r="X1085" i="7" s="1"/>
  <c r="Y922" i="2" l="1"/>
  <c r="Y924" i="2" s="1"/>
  <c r="X925" i="2" s="1"/>
  <c r="C632" i="1"/>
  <c r="C635" i="1" s="1"/>
  <c r="C637" i="1" s="1"/>
  <c r="X592" i="1"/>
  <c r="Y933" i="6"/>
  <c r="X934" i="6" s="1"/>
  <c r="C984" i="6"/>
  <c r="C1003" i="6" s="1"/>
  <c r="C980" i="6" s="1"/>
  <c r="C967" i="2" l="1"/>
  <c r="C970" i="2" s="1"/>
  <c r="C972" i="2" s="1"/>
  <c r="Y975" i="2" s="1"/>
  <c r="Y994" i="2" s="1"/>
  <c r="Y971" i="2" s="1"/>
  <c r="Y640" i="1"/>
  <c r="Y654" i="1" s="1"/>
  <c r="Y636" i="1" s="1"/>
  <c r="X640" i="1"/>
  <c r="Y632" i="1"/>
  <c r="Y635" i="1" s="1"/>
  <c r="B638" i="1"/>
  <c r="C976" i="6"/>
  <c r="C979" i="6" s="1"/>
  <c r="C981" i="6" s="1"/>
  <c r="C1021" i="6" s="1"/>
  <c r="C1024" i="6" s="1"/>
  <c r="X975" i="2" l="1"/>
  <c r="B973" i="2"/>
  <c r="Y967" i="2"/>
  <c r="Y970" i="2" s="1"/>
  <c r="Y972" i="2" s="1"/>
  <c r="X973" i="2" s="1"/>
  <c r="C1012" i="2"/>
  <c r="C1015" i="2" s="1"/>
  <c r="Y637" i="1"/>
  <c r="Y976" i="6"/>
  <c r="Y979" i="6" s="1"/>
  <c r="B982" i="6"/>
  <c r="Y984" i="6"/>
  <c r="Y1003" i="6" s="1"/>
  <c r="Y980" i="6" s="1"/>
  <c r="X984" i="6"/>
  <c r="C1021" i="2" l="1"/>
  <c r="C1040" i="2" s="1"/>
  <c r="C1016" i="2" s="1"/>
  <c r="C1017" i="2" s="1"/>
  <c r="Y1021" i="2" s="1"/>
  <c r="Y1040" i="2" s="1"/>
  <c r="Y1016" i="2" s="1"/>
  <c r="B1021" i="2"/>
  <c r="B681" i="1"/>
  <c r="C672" i="1"/>
  <c r="C675" i="1" s="1"/>
  <c r="X638" i="1"/>
  <c r="C681" i="1"/>
  <c r="C700" i="1" s="1"/>
  <c r="C676" i="1" s="1"/>
  <c r="Y981" i="6"/>
  <c r="X982" i="6" s="1"/>
  <c r="Y1012" i="2" l="1"/>
  <c r="Y1015" i="2" s="1"/>
  <c r="Y1017" i="2" s="1"/>
  <c r="X1018" i="2" s="1"/>
  <c r="B1019" i="2"/>
  <c r="X1021" i="2"/>
  <c r="C677" i="1"/>
  <c r="C1030" i="6"/>
  <c r="C1049" i="6" s="1"/>
  <c r="C1025" i="6" s="1"/>
  <c r="C1026" i="6" s="1"/>
  <c r="B1028" i="6" s="1"/>
  <c r="B1030" i="6"/>
  <c r="Y681" i="1" l="1"/>
  <c r="Y700" i="1" s="1"/>
  <c r="Y676" i="1" s="1"/>
  <c r="Y675" i="1"/>
  <c r="B679" i="1"/>
  <c r="X681" i="1"/>
  <c r="Y1021" i="6"/>
  <c r="Y1024" i="6" s="1"/>
  <c r="X1030" i="6"/>
  <c r="Y1030" i="6"/>
  <c r="Y1049" i="6" s="1"/>
  <c r="Y1025" i="6" s="1"/>
  <c r="Y677" i="1" l="1"/>
  <c r="Y1026" i="6"/>
  <c r="X102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C758" i="1"/>
  <c r="C761" i="1" s="1"/>
  <c r="B726" i="1"/>
  <c r="Y725" i="1" l="1"/>
  <c r="C767" i="1" s="1"/>
  <c r="C786" i="1" s="1"/>
  <c r="C762" i="1" s="1"/>
  <c r="C763" i="1" s="1"/>
  <c r="B767" i="1" l="1"/>
  <c r="X726" i="1"/>
  <c r="Y758" i="1"/>
  <c r="Y761" i="1" s="1"/>
  <c r="X767" i="1"/>
  <c r="Y767" i="1"/>
  <c r="Y786" i="1" s="1"/>
  <c r="Y762" i="1" s="1"/>
  <c r="B765" i="1"/>
  <c r="Y763" i="1" l="1"/>
  <c r="C806" i="1" s="1"/>
  <c r="C809" i="1" s="1"/>
  <c r="C814" i="1"/>
  <c r="C833" i="1" s="1"/>
  <c r="C810" i="1" s="1"/>
  <c r="C811" i="1" l="1"/>
  <c r="X764" i="1"/>
  <c r="Y814" i="1"/>
  <c r="Y833" i="1" s="1"/>
  <c r="Y810" i="1" s="1"/>
  <c r="Y806" i="1"/>
  <c r="Y809" i="1" s="1"/>
  <c r="C851" i="1"/>
  <c r="C854" i="1" s="1"/>
  <c r="X814" i="1"/>
  <c r="B812" i="1"/>
  <c r="Y811" i="1" l="1"/>
  <c r="X812" i="1" s="1"/>
  <c r="C860" i="1" l="1"/>
  <c r="C879" i="1" s="1"/>
  <c r="C855" i="1" s="1"/>
  <c r="C856" i="1" s="1"/>
  <c r="Y860" i="1" s="1"/>
  <c r="Y879" i="1" s="1"/>
  <c r="Y855" i="1" s="1"/>
  <c r="B860" i="1"/>
  <c r="Y851" i="1" l="1"/>
  <c r="Y854" i="1" s="1"/>
  <c r="Y856" i="1" s="1"/>
  <c r="X860" i="1"/>
  <c r="B858" i="1"/>
  <c r="C908" i="1" l="1"/>
  <c r="C927" i="1" s="1"/>
  <c r="C904" i="1" s="1"/>
  <c r="C900" i="1"/>
  <c r="C903" i="1" s="1"/>
  <c r="X857" i="1"/>
  <c r="C905" i="1" l="1"/>
  <c r="C945" i="1" s="1"/>
  <c r="C948" i="1" s="1"/>
  <c r="Y900" i="1"/>
  <c r="Y903" i="1" s="1"/>
  <c r="Y908" i="1" l="1"/>
  <c r="Y927" i="1" s="1"/>
  <c r="Y904" i="1" s="1"/>
  <c r="Y905" i="1" s="1"/>
  <c r="X908" i="1"/>
  <c r="B906" i="1"/>
  <c r="B954" i="1" l="1"/>
  <c r="X906" i="1"/>
  <c r="C954" i="1"/>
  <c r="C973" i="1" s="1"/>
  <c r="C949" i="1" s="1"/>
  <c r="C950" i="1" s="1"/>
  <c r="B952" i="1" s="1"/>
  <c r="C242" i="3"/>
  <c r="C244" i="3" s="1"/>
  <c r="Y239" i="3" s="1"/>
  <c r="X954" i="1" l="1"/>
  <c r="Y945" i="1"/>
  <c r="Y948" i="1" s="1"/>
  <c r="Y954" i="1"/>
  <c r="Y973" i="1" s="1"/>
  <c r="Y949" i="1" s="1"/>
  <c r="Y950" i="1" s="1"/>
  <c r="B246" i="3"/>
  <c r="Y248" i="3"/>
  <c r="Y267" i="3" s="1"/>
  <c r="Y243" i="3" s="1"/>
  <c r="X248" i="3"/>
  <c r="Y242" i="3"/>
  <c r="C1001" i="1" l="1"/>
  <c r="C1020" i="1" s="1"/>
  <c r="C997" i="1" s="1"/>
  <c r="C993" i="1"/>
  <c r="C996" i="1" s="1"/>
  <c r="C998" i="1" s="1"/>
  <c r="B999" i="1" s="1"/>
  <c r="X951" i="1"/>
  <c r="Y244" i="3"/>
  <c r="C294" i="3" s="1"/>
  <c r="C313" i="3" s="1"/>
  <c r="C290" i="3" s="1"/>
  <c r="Y993" i="1" l="1"/>
  <c r="Y996" i="1" s="1"/>
  <c r="Y1001" i="1"/>
  <c r="Y1020" i="1" s="1"/>
  <c r="Y997" i="1" s="1"/>
  <c r="C1038" i="1"/>
  <c r="C1041" i="1" s="1"/>
  <c r="X1001" i="1"/>
  <c r="C286" i="3"/>
  <c r="C289" i="3" s="1"/>
  <c r="C291" i="3" s="1"/>
  <c r="X294" i="3" s="1"/>
  <c r="X245" i="3"/>
  <c r="Y998" i="1" l="1"/>
  <c r="X999" i="1" s="1"/>
  <c r="B292" i="3"/>
  <c r="Y294" i="3"/>
  <c r="Y313" i="3" s="1"/>
  <c r="Y290" i="3" s="1"/>
  <c r="Y286" i="3"/>
  <c r="Y289" i="3" s="1"/>
  <c r="C1047" i="1" l="1"/>
  <c r="C1066" i="1" s="1"/>
  <c r="C1042" i="1" s="1"/>
  <c r="C1043" i="1" s="1"/>
  <c r="B1045" i="1" s="1"/>
  <c r="B1047" i="1"/>
  <c r="Y291" i="3"/>
  <c r="C331" i="3" s="1"/>
  <c r="C334" i="3" s="1"/>
  <c r="Y1038" i="1" l="1"/>
  <c r="Y1041" i="1" s="1"/>
  <c r="X1047" i="1"/>
  <c r="Y1047" i="1"/>
  <c r="Y1066" i="1" s="1"/>
  <c r="Y1042" i="1" s="1"/>
  <c r="X292" i="3"/>
  <c r="C340" i="3"/>
  <c r="C359" i="3" s="1"/>
  <c r="C335" i="3" s="1"/>
  <c r="C336" i="3" s="1"/>
  <c r="B340" i="3"/>
  <c r="Y1043" i="1" l="1"/>
  <c r="X1044" i="1" s="1"/>
  <c r="B338" i="3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/>
  <c r="Y727" i="3" s="1"/>
  <c r="X732" i="3"/>
  <c r="Y732" i="3"/>
  <c r="Y747" i="3" s="1"/>
  <c r="Y728" i="3" s="1"/>
  <c r="C765" i="3"/>
  <c r="C768" i="3" s="1"/>
  <c r="Y729" i="3" l="1"/>
  <c r="B774" i="3" s="1"/>
  <c r="C774" i="3" l="1"/>
  <c r="C793" i="3" s="1"/>
  <c r="C769" i="3" s="1"/>
  <c r="C770" i="3" s="1"/>
  <c r="Y765" i="3" s="1"/>
  <c r="Y768" i="3" s="1"/>
  <c r="X730" i="3"/>
  <c r="C821" i="3" l="1"/>
  <c r="C840" i="3" s="1"/>
  <c r="C817" i="3" s="1"/>
  <c r="B772" i="3"/>
  <c r="Y774" i="3"/>
  <c r="Y793" i="3" s="1"/>
  <c r="Y769" i="3" s="1"/>
  <c r="Y770" i="3" s="1"/>
  <c r="X771" i="3" s="1"/>
  <c r="X774" i="3"/>
  <c r="C813" i="3" l="1"/>
  <c r="C816" i="3" s="1"/>
  <c r="C818" i="3" s="1"/>
  <c r="Y813" i="3" s="1"/>
  <c r="Y816" i="3" s="1"/>
  <c r="C858" i="3" l="1"/>
  <c r="C861" i="3" s="1"/>
  <c r="B819" i="3"/>
  <c r="Y821" i="3"/>
  <c r="Y840" i="3" s="1"/>
  <c r="Y817" i="3" s="1"/>
  <c r="Y818" i="3" s="1"/>
  <c r="X819" i="3" s="1"/>
  <c r="X821" i="3"/>
  <c r="B867" i="3" l="1"/>
  <c r="C867" i="3"/>
  <c r="C886" i="3" s="1"/>
  <c r="C862" i="3" s="1"/>
  <c r="C863" i="3" s="1"/>
  <c r="B865" i="3" s="1"/>
  <c r="X867" i="3" l="1"/>
  <c r="Y867" i="3"/>
  <c r="Y886" i="3" s="1"/>
  <c r="Y862" i="3" s="1"/>
  <c r="Y858" i="3"/>
  <c r="Y861" i="3" s="1"/>
  <c r="Y863" i="3" l="1"/>
  <c r="C907" i="3" s="1"/>
  <c r="C910" i="3" s="1"/>
  <c r="X864" i="3" l="1"/>
  <c r="C915" i="3"/>
  <c r="C934" i="3" s="1"/>
  <c r="C911" i="3" s="1"/>
  <c r="C912" i="3" s="1"/>
  <c r="Y907" i="3" l="1"/>
  <c r="Y910" i="3" s="1"/>
  <c r="B913" i="3"/>
  <c r="Y915" i="3"/>
  <c r="Y934" i="3" s="1"/>
  <c r="Y911" i="3" s="1"/>
  <c r="X915" i="3"/>
  <c r="C952" i="3"/>
  <c r="C955" i="3" s="1"/>
  <c r="Y912" i="3" l="1"/>
  <c r="C961" i="3" s="1"/>
  <c r="C980" i="3" s="1"/>
  <c r="C956" i="3" s="1"/>
  <c r="C957" i="3" s="1"/>
  <c r="X913" i="3" l="1"/>
  <c r="B961" i="3"/>
  <c r="B959" i="3"/>
  <c r="Y961" i="3"/>
  <c r="Y980" i="3" s="1"/>
  <c r="Y956" i="3" s="1"/>
  <c r="X961" i="3"/>
  <c r="Y952" i="3"/>
  <c r="Y955" i="3" l="1"/>
  <c r="Y957" i="3" s="1"/>
  <c r="C1008" i="3"/>
  <c r="C1027" i="3" s="1"/>
  <c r="C1004" i="3" s="1"/>
  <c r="C1000" i="3" l="1"/>
  <c r="C1003" i="3" s="1"/>
  <c r="C1005" i="3" s="1"/>
  <c r="X958" i="3"/>
  <c r="B1006" i="3" l="1"/>
  <c r="X1008" i="3"/>
  <c r="C1045" i="3"/>
  <c r="C1048" i="3" s="1"/>
  <c r="Y1000" i="3"/>
  <c r="Y1003" i="3" s="1"/>
  <c r="Y1008" i="3"/>
  <c r="Y1027" i="3" s="1"/>
  <c r="Y1004" i="3" s="1"/>
  <c r="Y1005" i="3" l="1"/>
  <c r="X1006" i="3" l="1"/>
  <c r="B1054" i="3"/>
  <c r="C1054" i="3"/>
  <c r="C1073" i="3" s="1"/>
  <c r="C1049" i="3" s="1"/>
  <c r="C1050" i="3" s="1"/>
  <c r="X1054" i="3" l="1"/>
  <c r="Y1045" i="3"/>
  <c r="Y1048" i="3" s="1"/>
  <c r="B1052" i="3"/>
  <c r="Y1054" i="3"/>
  <c r="Y1073" i="3" s="1"/>
  <c r="Y1049" i="3" s="1"/>
  <c r="Y1050" i="3" l="1"/>
  <c r="X1051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9" i="4"/>
  <c r="C742" i="4" s="1"/>
  <c r="Y698" i="4"/>
  <c r="Y701" i="4" s="1"/>
  <c r="Y703" i="4" l="1"/>
  <c r="X704" i="4" s="1"/>
  <c r="B748" i="4" l="1"/>
  <c r="C748" i="4"/>
  <c r="C767" i="4" s="1"/>
  <c r="C743" i="4" s="1"/>
  <c r="C744" i="4" s="1"/>
  <c r="X748" i="4" s="1"/>
  <c r="Y739" i="4" l="1"/>
  <c r="Y742" i="4" s="1"/>
  <c r="Y748" i="4"/>
  <c r="Y767" i="4" s="1"/>
  <c r="Y743" i="4" s="1"/>
  <c r="B746" i="4"/>
  <c r="C795" i="4" l="1"/>
  <c r="C814" i="4" s="1"/>
  <c r="C791" i="4" s="1"/>
  <c r="Y744" i="4"/>
  <c r="X745" i="4" s="1"/>
  <c r="C787" i="4" l="1"/>
  <c r="C790" i="4" s="1"/>
  <c r="C792" i="4" s="1"/>
  <c r="B793" i="4" s="1"/>
  <c r="X795" i="4" l="1"/>
  <c r="Y795" i="4"/>
  <c r="Y814" i="4" s="1"/>
  <c r="Y791" i="4" s="1"/>
  <c r="Y787" i="4"/>
  <c r="Y790" i="4" s="1"/>
  <c r="C832" i="4"/>
  <c r="C835" i="4" s="1"/>
  <c r="Y792" i="4" l="1"/>
  <c r="B841" i="4" s="1"/>
  <c r="X793" i="4"/>
  <c r="C841" i="4"/>
  <c r="C860" i="4" s="1"/>
  <c r="C836" i="4" s="1"/>
  <c r="C837" i="4" s="1"/>
  <c r="B839" i="4" l="1"/>
  <c r="Y841" i="4"/>
  <c r="Y860" i="4" s="1"/>
  <c r="Y836" i="4" s="1"/>
  <c r="X841" i="4"/>
  <c r="Y832" i="4"/>
  <c r="Y835" i="4" s="1"/>
  <c r="Y837" i="4" l="1"/>
  <c r="X838" i="4" s="1"/>
  <c r="C889" i="4" l="1"/>
  <c r="C908" i="4" s="1"/>
  <c r="C885" i="4" s="1"/>
  <c r="C881" i="4"/>
  <c r="C884" i="4" s="1"/>
  <c r="C886" i="4" l="1"/>
  <c r="B887" i="4" s="1"/>
  <c r="X889" i="4" l="1"/>
  <c r="Y889" i="4"/>
  <c r="Y908" i="4" s="1"/>
  <c r="Y885" i="4" s="1"/>
  <c r="C926" i="4"/>
  <c r="C929" i="4" s="1"/>
  <c r="Y881" i="4"/>
  <c r="Y884" i="4" s="1"/>
  <c r="Y886" i="4" s="1"/>
  <c r="X887" i="4" s="1"/>
  <c r="C935" i="4" l="1"/>
  <c r="C954" i="4" s="1"/>
  <c r="C930" i="4" s="1"/>
  <c r="C931" i="4" s="1"/>
  <c r="X935" i="4" s="1"/>
  <c r="B935" i="4"/>
  <c r="Y926" i="4" l="1"/>
  <c r="C982" i="4" s="1"/>
  <c r="C1001" i="4" s="1"/>
  <c r="C978" i="4" s="1"/>
  <c r="Y935" i="4"/>
  <c r="Y954" i="4" s="1"/>
  <c r="Y930" i="4" s="1"/>
  <c r="B933" i="4"/>
  <c r="Y929" i="4" l="1"/>
  <c r="Y931" i="4" s="1"/>
  <c r="C974" i="4" s="1"/>
  <c r="C977" i="4" s="1"/>
  <c r="C979" i="4" s="1"/>
  <c r="X932" i="4" l="1"/>
  <c r="C1019" i="4"/>
  <c r="C1022" i="4" s="1"/>
  <c r="B980" i="4"/>
  <c r="Y974" i="4"/>
  <c r="Y977" i="4" s="1"/>
  <c r="Y982" i="4"/>
  <c r="Y1001" i="4" s="1"/>
  <c r="Y978" i="4" s="1"/>
  <c r="X982" i="4"/>
  <c r="Y979" i="4" l="1"/>
  <c r="X980" i="4" l="1"/>
  <c r="B1028" i="4"/>
  <c r="C1028" i="4"/>
  <c r="C1047" i="4" s="1"/>
  <c r="C1023" i="4" s="1"/>
  <c r="C1024" i="4" s="1"/>
  <c r="Y1019" i="4" l="1"/>
  <c r="Y1022" i="4" s="1"/>
  <c r="X1028" i="4"/>
  <c r="B1026" i="4"/>
  <c r="Y1028" i="4"/>
  <c r="Y1047" i="4" s="1"/>
  <c r="Y1023" i="4" s="1"/>
  <c r="Y1024" i="4" l="1"/>
  <c r="X1025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/>
  <c r="C917" i="9" s="1"/>
  <c r="X871" i="9" l="1"/>
  <c r="C919" i="9"/>
  <c r="B920" i="9"/>
  <c r="Y922" i="9"/>
  <c r="Y941" i="9" s="1"/>
  <c r="Y918" i="9" s="1"/>
  <c r="X922" i="9"/>
  <c r="Y914" i="9"/>
  <c r="Y917" i="9" s="1"/>
  <c r="C959" i="9"/>
  <c r="C962" i="9" s="1"/>
  <c r="Y919" i="9" l="1"/>
  <c r="B968" i="9" s="1"/>
  <c r="C968" i="9" l="1"/>
  <c r="C987" i="9" s="1"/>
  <c r="C963" i="9" s="1"/>
  <c r="C964" i="9" s="1"/>
  <c r="B966" i="9" s="1"/>
  <c r="X920" i="9"/>
  <c r="Y959" i="9" l="1"/>
  <c r="Y962" i="9" s="1"/>
  <c r="Y968" i="9"/>
  <c r="Y987" i="9" s="1"/>
  <c r="Y963" i="9" s="1"/>
  <c r="X968" i="9"/>
  <c r="C1015" i="9"/>
  <c r="C1034" i="9" s="1"/>
  <c r="C1011" i="9" s="1"/>
  <c r="Y964" i="9" l="1"/>
  <c r="X965" i="9" s="1"/>
  <c r="C1007" i="9"/>
  <c r="C1010" i="9" s="1"/>
  <c r="C1012" i="9" s="1"/>
  <c r="C1052" i="9" l="1"/>
  <c r="C1055" i="9" s="1"/>
  <c r="X1015" i="9"/>
  <c r="B1013" i="9"/>
  <c r="Y1015" i="9"/>
  <c r="Y1034" i="9" s="1"/>
  <c r="Y1011" i="9" s="1"/>
  <c r="Y1007" i="9"/>
  <c r="Y1010" i="9" s="1"/>
  <c r="Y1012" i="9" l="1"/>
  <c r="X1013" i="9" l="1"/>
  <c r="C1061" i="9"/>
  <c r="C1080" i="9" s="1"/>
  <c r="C1056" i="9" s="1"/>
  <c r="C1057" i="9" s="1"/>
  <c r="B1061" i="9"/>
  <c r="X1061" i="9" l="1"/>
  <c r="Y1061" i="9"/>
  <c r="Y1080" i="9" s="1"/>
  <c r="Y1056" i="9" s="1"/>
  <c r="Y1052" i="9"/>
  <c r="Y1055" i="9" s="1"/>
  <c r="B1059" i="9"/>
  <c r="Y1057" i="9" l="1"/>
  <c r="X1058" i="9" s="1"/>
  <c r="S530" i="4"/>
</calcChain>
</file>

<file path=xl/sharedStrings.xml><?xml version="1.0" encoding="utf-8"?>
<sst xmlns="http://schemas.openxmlformats.org/spreadsheetml/2006/main" count="27900" uniqueCount="1404">
  <si>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</si>
  <si>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</si>
  <si>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</si>
  <si>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</si>
  <si>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</si>
  <si>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</si>
  <si>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</si>
  <si>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</si>
  <si>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</si>
  <si>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</si>
  <si>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</si>
  <si>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</si>
  <si>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</si>
  <si>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</si>
  <si>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</si>
  <si>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</si>
  <si>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</si>
  <si>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</si>
  <si>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</si>
  <si>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</si>
  <si>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</si>
  <si>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</si>
  <si>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</si>
  <si>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</si>
  <si>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</si>
  <si>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</si>
  <si>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</si>
  <si>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</si>
  <si>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</si>
  <si>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</si>
  <si>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</si>
  <si>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</si>
  <si>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</si>
  <si>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</si>
  <si>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</si>
  <si>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</si>
  <si>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</si>
  <si>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</si>
  <si>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</si>
  <si>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</si>
  <si>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</si>
  <si>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</si>
  <si>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</si>
  <si>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</si>
  <si>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</si>
  <si>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</si>
  <si>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</si>
  <si>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</si>
  <si>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</si>
  <si>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</si>
  <si>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</si>
  <si>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</si>
  <si>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</si>
  <si>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</si>
  <si>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</si>
  <si>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</si>
  <si>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</si>
  <si>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</si>
  <si>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</si>
  <si>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</si>
  <si>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</si>
  <si>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</si>
  <si>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</si>
  <si>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</si>
  <si>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</si>
  <si>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</si>
  <si>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</si>
  <si>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</si>
  <si>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</si>
  <si>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</si>
  <si>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</si>
  <si>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</si>
  <si>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</si>
  <si>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</si>
  <si>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</si>
  <si>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</si>
  <si>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</si>
  <si>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</si>
  <si>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</si>
  <si>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</si>
  <si>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</si>
  <si>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</si>
  <si>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</si>
  <si>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</si>
  <si>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</si>
  <si>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</si>
  <si>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</si>
  <si>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</si>
  <si>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</si>
  <si>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</si>
  <si>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</si>
  <si>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</si>
  <si>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</si>
  <si>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</si>
  <si>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</si>
  <si>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</si>
  <si>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</si>
  <si>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</si>
  <si>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</si>
  <si>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</si>
  <si>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</si>
  <si>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</si>
  <si>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</si>
  <si>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</si>
  <si>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</si>
  <si>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</si>
  <si>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</si>
  <si>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</si>
  <si>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</si>
  <si>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</si>
  <si>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</si>
  <si>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</si>
  <si>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</si>
  <si>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</si>
  <si>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</si>
  <si>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</si>
  <si>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</si>
  <si>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</si>
  <si>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</si>
  <si>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</si>
  <si>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</si>
  <si>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</si>
  <si>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</si>
  <si>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</si>
  <si>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</si>
  <si>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</si>
  <si>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</si>
  <si>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</si>
  <si>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</si>
  <si>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</si>
  <si>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</si>
  <si>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</si>
  <si>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</si>
  <si>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</si>
  <si>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</si>
  <si>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</si>
  <si>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</si>
  <si>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</si>
  <si>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</si>
  <si>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</si>
  <si>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</si>
  <si>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</si>
  <si>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</si>
  <si>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</si>
  <si>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</si>
  <si>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</si>
  <si>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</si>
  <si>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</si>
  <si>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</si>
  <si>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</si>
  <si>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</si>
  <si>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</si>
  <si>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</si>
  <si>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</si>
  <si>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</si>
  <si>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</si>
  <si>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</si>
  <si>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</si>
  <si>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</si>
  <si>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</si>
  <si>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</si>
  <si>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</si>
  <si>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</si>
  <si>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</si>
  <si>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</si>
  <si>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</si>
  <si>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</si>
  <si>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</si>
  <si>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</si>
  <si>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</si>
  <si>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</si>
  <si>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</si>
  <si>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</si>
  <si>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</si>
  <si>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</si>
  <si>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</si>
  <si>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</si>
  <si>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</si>
  <si>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</si>
  <si>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</si>
  <si>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</si>
  <si>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</si>
  <si>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</si>
  <si>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</si>
  <si>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</si>
  <si>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</si>
  <si>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</si>
  <si>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</si>
  <si>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</si>
  <si>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</si>
  <si>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</si>
  <si>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</si>
  <si>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</si>
  <si>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</si>
  <si>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</si>
  <si>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</si>
  <si>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</si>
  <si>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</si>
  <si>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</si>
  <si>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</si>
  <si>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</si>
  <si>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</si>
  <si>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</si>
  <si>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</si>
  <si>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</si>
  <si>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</si>
  <si>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</si>
  <si>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</si>
  <si>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</si>
  <si>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</si>
  <si>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</si>
  <si>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</si>
  <si>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</si>
  <si>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</si>
  <si>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</si>
  <si>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</si>
  <si>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</si>
  <si>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</si>
  <si>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</si>
  <si>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</si>
  <si>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</si>
  <si>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</si>
  <si>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</si>
  <si>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</si>
  <si>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</si>
  <si>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</si>
  <si>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</si>
  <si>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</si>
  <si>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</si>
  <si>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</si>
  <si>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</si>
  <si>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</si>
  <si>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</si>
  <si>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</si>
  <si>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</si>
  <si>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</si>
  <si>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</si>
  <si>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</si>
  <si>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</si>
  <si>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</si>
  <si>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</si>
  <si>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</si>
  <si>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</si>
  <si>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</si>
  <si>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</si>
  <si>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</si>
  <si>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</si>
  <si>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</si>
  <si>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</si>
  <si>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</si>
  <si>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</si>
  <si>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</si>
  <si>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</si>
  <si>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</si>
  <si>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</si>
  <si>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</si>
  <si>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</si>
  <si>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</si>
  <si>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</si>
  <si>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</si>
  <si>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</si>
  <si>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</si>
  <si>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</si>
  <si>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</si>
  <si>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</si>
  <si>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</si>
  <si>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</si>
  <si>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</si>
  <si>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</si>
  <si>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</si>
  <si>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</si>
  <si>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</si>
  <si>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</si>
  <si>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</si>
  <si>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</si>
  <si>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</si>
  <si>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</si>
  <si>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</si>
  <si>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</si>
  <si>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</si>
  <si>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</si>
  <si>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</si>
  <si>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</si>
  <si>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</si>
  <si>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</si>
  <si>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</si>
  <si>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</si>
  <si>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</si>
  <si>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</si>
  <si>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</si>
  <si>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</si>
  <si>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</si>
  <si>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</si>
  <si>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</si>
  <si>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</si>
  <si>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</si>
  <si>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</si>
  <si>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</si>
  <si>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</si>
  <si>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</si>
  <si>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</si>
  <si>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</si>
  <si>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</si>
  <si>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</si>
  <si>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</si>
  <si>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</si>
  <si>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</si>
  <si>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</si>
  <si>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</si>
  <si>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</si>
  <si>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</si>
  <si>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</si>
  <si>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</si>
  <si>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</si>
  <si>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</si>
  <si>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</si>
  <si>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</si>
  <si>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</si>
  <si>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</si>
  <si>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</si>
  <si>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</si>
  <si>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</si>
  <si>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</si>
  <si>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</si>
  <si>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</si>
  <si>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</si>
  <si>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</si>
  <si>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</si>
  <si>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</si>
  <si>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</si>
  <si>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</si>
  <si>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</si>
  <si>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</si>
  <si>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</si>
  <si>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</si>
  <si>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</si>
  <si>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</si>
  <si>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</si>
  <si>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</si>
  <si>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</si>
  <si>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</si>
  <si>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</si>
  <si>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</si>
  <si>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</si>
  <si>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</si>
  <si>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</si>
  <si>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</si>
  <si>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</si>
  <si>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</si>
  <si>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</si>
  <si>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</si>
  <si>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</si>
  <si>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</si>
  <si>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</si>
  <si>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</si>
  <si>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</si>
  <si>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</si>
  <si>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</si>
  <si>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</si>
  <si>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</si>
  <si>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</si>
  <si>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</si>
  <si>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</si>
  <si>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</si>
  <si>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</si>
  <si>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</si>
  <si>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</si>
  <si>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</si>
  <si>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</si>
  <si>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</si>
  <si>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</si>
  <si>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</si>
  <si>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</si>
  <si>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</si>
  <si>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</si>
  <si>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</si>
  <si>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</si>
  <si>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</si>
  <si>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</si>
  <si>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</si>
  <si>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</si>
  <si>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</si>
  <si>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</si>
  <si>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</si>
  <si>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</si>
  <si>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</si>
  <si>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</si>
  <si>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</si>
  <si>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</si>
  <si>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</si>
  <si>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</si>
  <si>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</si>
  <si>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</si>
  <si>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</si>
  <si>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</si>
  <si>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</si>
  <si>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</si>
  <si>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</si>
  <si>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</si>
  <si>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</si>
  <si>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</si>
  <si>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</si>
  <si>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</si>
  <si>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</si>
  <si>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</si>
  <si>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</si>
  <si>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</si>
  <si>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</si>
  <si>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</si>
  <si>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</si>
  <si>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</si>
  <si>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</si>
  <si>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</si>
  <si>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</si>
  <si>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</si>
  <si>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</si>
  <si>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</si>
  <si>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</si>
  <si>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</si>
  <si>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</si>
  <si>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</si>
  <si>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</si>
  <si>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</si>
  <si>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</si>
  <si>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</si>
  <si>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</si>
  <si>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</si>
  <si>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</si>
  <si>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</si>
  <si>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</si>
  <si>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</si>
  <si>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</si>
  <si>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</si>
  <si>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</si>
  <si>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</si>
  <si>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</si>
  <si>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</si>
  <si>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</si>
  <si>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</si>
  <si>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</si>
  <si>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</si>
  <si>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</si>
  <si>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</si>
  <si>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</si>
  <si>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</si>
  <si>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</si>
  <si>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</si>
  <si>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</si>
  <si>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</si>
  <si>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</si>
  <si>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</si>
  <si>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</si>
  <si>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</si>
  <si>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</si>
  <si>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</si>
  <si>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</si>
  <si>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</si>
  <si>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</si>
  <si>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</si>
  <si>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</si>
  <si>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</si>
  <si>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</si>
  <si>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</si>
  <si>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</si>
  <si>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</si>
  <si>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</si>
  <si>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</si>
  <si>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</si>
  <si>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</si>
  <si>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</si>
  <si>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</si>
  <si>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</si>
  <si>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</si>
  <si>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</si>
  <si>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</si>
  <si>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</si>
  <si>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</si>
  <si>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</si>
  <si>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</si>
  <si>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</si>
  <si>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</si>
  <si>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</si>
  <si>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</si>
  <si>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</si>
  <si>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</si>
  <si>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</si>
  <si>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</si>
  <si>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</si>
  <si>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</si>
  <si>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</si>
  <si>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</si>
  <si>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</si>
  <si>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</si>
  <si>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</si>
  <si>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</si>
  <si>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</si>
  <si>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</si>
  <si>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</si>
  <si>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</si>
  <si>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</si>
  <si>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</si>
  <si>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</si>
  <si>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</si>
  <si>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</si>
  <si>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</si>
  <si>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</si>
  <si>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</si>
  <si>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</si>
  <si>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</si>
  <si>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</si>
  <si>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</si>
  <si>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</si>
  <si>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</si>
  <si>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</si>
  <si>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</si>
  <si>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</si>
  <si>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</si>
  <si>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</si>
  <si>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</si>
  <si>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</si>
  <si>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</si>
  <si>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</si>
  <si>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</si>
  <si>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</si>
  <si>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</si>
  <si>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</si>
  <si>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</si>
  <si>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</si>
  <si>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</si>
  <si>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</si>
  <si>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</si>
  <si>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</si>
  <si>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</si>
  <si>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</si>
  <si>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</si>
  <si>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</si>
  <si>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</si>
  <si>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</si>
  <si>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</si>
  <si>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</si>
  <si>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</si>
  <si>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</si>
  <si>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</si>
  <si>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</si>
  <si>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</si>
  <si>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</si>
  <si>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</si>
  <si>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</si>
  <si>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</si>
  <si>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</si>
  <si>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</si>
  <si>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</si>
  <si>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</si>
  <si>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</si>
  <si>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</si>
  <si>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</si>
  <si>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</si>
  <si>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</si>
  <si>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</si>
  <si>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</si>
  <si>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</si>
  <si>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</si>
  <si>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</si>
  <si>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</si>
  <si>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</si>
  <si>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</si>
  <si>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</si>
  <si>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</si>
  <si>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</si>
  <si>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</si>
  <si>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</si>
  <si>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</si>
  <si>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</si>
  <si>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</si>
  <si>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</si>
  <si>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</si>
  <si>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</si>
  <si>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</si>
  <si>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</si>
  <si>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</si>
  <si>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</si>
  <si>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</si>
  <si>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</si>
  <si>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</si>
  <si>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</si>
  <si>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</si>
  <si>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</si>
  <si>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</si>
  <si>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</si>
  <si>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</si>
  <si>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</si>
  <si>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</si>
  <si>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</si>
  <si>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</si>
  <si>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</si>
  <si>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</si>
  <si>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</si>
  <si>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</si>
  <si>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</si>
  <si>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</si>
  <si>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</si>
  <si>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</si>
  <si>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</si>
  <si>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</si>
  <si>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</si>
  <si>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</si>
  <si>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</si>
  <si>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</si>
  <si>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</si>
  <si>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</si>
  <si>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</si>
  <si>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</si>
  <si>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</si>
  <si>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</si>
  <si>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</si>
  <si>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</si>
  <si>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</si>
  <si>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</si>
  <si>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</si>
  <si>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</si>
  <si>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</si>
  <si>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</si>
  <si>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</si>
  <si>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</si>
  <si>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</si>
  <si>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</si>
  <si>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</si>
  <si>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</si>
  <si>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</si>
  <si>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</si>
  <si>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</si>
  <si>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</si>
  <si>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</si>
  <si>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</si>
  <si>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</si>
  <si>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</si>
  <si>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</si>
  <si>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</si>
  <si>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</si>
  <si>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</si>
  <si>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</si>
  <si>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</si>
  <si>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</si>
  <si>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</si>
  <si>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</si>
  <si>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</si>
  <si>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</si>
  <si>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</si>
  <si>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</si>
  <si>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</si>
  <si>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</si>
  <si>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</si>
  <si>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</si>
  <si>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</si>
  <si>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</si>
  <si>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</si>
  <si>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</si>
  <si>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</si>
  <si>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</si>
  <si>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</si>
  <si>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</si>
  <si>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</si>
  <si>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</si>
  <si>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</si>
  <si>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</si>
  <si>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</si>
  <si>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</si>
  <si>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</si>
  <si>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</si>
  <si>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</si>
  <si>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</si>
  <si>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</si>
  <si>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</si>
  <si>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</si>
  <si>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</si>
  <si>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</si>
  <si>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</si>
  <si>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</si>
  <si>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</si>
  <si>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</si>
  <si>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</si>
  <si>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</si>
  <si>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</si>
  <si>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</si>
  <si>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</si>
  <si>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</si>
  <si>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</si>
  <si>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</si>
  <si>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</si>
  <si>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</si>
  <si>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</si>
  <si>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</si>
  <si>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</si>
  <si>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</si>
  <si>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</si>
  <si>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</si>
  <si>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</si>
  <si>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</si>
  <si>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</si>
  <si>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</si>
  <si>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</si>
  <si>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</si>
  <si>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</si>
  <si>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</si>
  <si>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</si>
  <si>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</si>
  <si>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</si>
  <si>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</si>
  <si>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</si>
  <si>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</si>
  <si>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</si>
  <si>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</si>
  <si>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</si>
  <si>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</si>
  <si>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</si>
  <si>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</si>
  <si>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</si>
  <si>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</si>
  <si>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</si>
  <si>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</si>
  <si>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</si>
  <si>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</si>
  <si>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</si>
  <si>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</si>
  <si>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</si>
  <si>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</si>
  <si>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</si>
  <si>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</si>
  <si>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</si>
  <si>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</si>
  <si>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</si>
  <si>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</si>
  <si>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</si>
  <si>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</si>
  <si>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</si>
  <si>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</si>
  <si>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</si>
  <si>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</si>
  <si>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</si>
  <si>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</si>
  <si>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</si>
  <si>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</si>
  <si>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</si>
  <si>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</si>
  <si>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</si>
  <si>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</si>
  <si>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</si>
  <si>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</si>
  <si>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</si>
  <si>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</si>
  <si>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</si>
  <si>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</si>
  <si>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</si>
  <si>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</si>
  <si>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</si>
  <si>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</si>
  <si>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</si>
  <si>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</si>
  <si>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</si>
  <si>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</si>
  <si>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</si>
  <si>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</si>
  <si>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</si>
  <si>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</si>
  <si>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</si>
  <si>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</si>
  <si>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</si>
  <si>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</si>
  <si>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</si>
  <si>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</si>
  <si>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</si>
  <si>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</si>
  <si>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</si>
  <si>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</si>
  <si>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</si>
  <si>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</si>
  <si>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</si>
  <si>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</si>
  <si>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</si>
  <si>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</si>
  <si>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</si>
  <si>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</si>
  <si>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</si>
  <si>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</si>
  <si>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</si>
  <si>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</si>
  <si>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</si>
  <si>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</si>
  <si>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</si>
  <si>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</si>
  <si>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</si>
  <si>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</si>
  <si>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</si>
  <si>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</si>
  <si>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</si>
  <si>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</si>
  <si>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</si>
  <si>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</si>
  <si>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</si>
  <si>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</si>
  <si>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</si>
  <si>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</si>
  <si>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</si>
  <si>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</si>
  <si>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</si>
  <si>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</si>
  <si>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</si>
  <si>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</si>
  <si>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</si>
  <si>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</si>
  <si>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</si>
  <si>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</si>
  <si>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</si>
  <si>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</si>
  <si>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</si>
  <si>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</si>
  <si>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</si>
  <si>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</si>
  <si>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</si>
  <si>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</si>
  <si>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</si>
  <si>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</si>
  <si>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</si>
  <si>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</si>
  <si>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</si>
  <si>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</si>
  <si>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</si>
  <si>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</si>
  <si>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</si>
  <si>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</si>
  <si>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</si>
  <si>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</si>
  <si>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</si>
  <si>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</si>
  <si>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</si>
  <si>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</si>
  <si>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</si>
  <si>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</si>
  <si>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</si>
  <si>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</si>
  <si>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</si>
  <si>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</si>
  <si>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</si>
  <si>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</si>
  <si>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</si>
  <si>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</si>
  <si>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</si>
  <si>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</si>
  <si>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</si>
  <si>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</si>
  <si>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</si>
  <si>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</si>
  <si>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</si>
  <si>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</si>
  <si>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</si>
  <si>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</si>
  <si>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</si>
  <si>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</si>
  <si>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</si>
  <si>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</si>
  <si>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</si>
  <si>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</si>
  <si>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</si>
  <si>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</si>
  <si>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</si>
  <si>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</si>
  <si>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</si>
  <si>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</si>
  <si>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</si>
  <si>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</si>
  <si>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</si>
  <si>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</si>
  <si>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</si>
  <si>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</si>
  <si>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</si>
  <si>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</si>
  <si>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</si>
  <si>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</si>
  <si>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</si>
  <si>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</si>
  <si>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</si>
  <si>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</si>
  <si>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</si>
  <si>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</si>
  <si>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</si>
  <si>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</si>
  <si>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</si>
  <si>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</si>
  <si>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</si>
  <si>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</si>
  <si>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</si>
  <si>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</si>
  <si>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</si>
  <si>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</si>
  <si>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</si>
  <si>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</si>
  <si>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</si>
  <si>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</si>
  <si>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</si>
  <si>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</si>
  <si>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</si>
  <si>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</si>
  <si>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</si>
  <si>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</si>
  <si>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</si>
  <si>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</si>
  <si>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</si>
  <si>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</si>
  <si>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</si>
  <si>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</si>
  <si>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</si>
  <si>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</si>
  <si>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</si>
  <si>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</si>
  <si>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</si>
  <si>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</si>
  <si>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</si>
  <si>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</si>
  <si>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</si>
  <si>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</si>
  <si>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</si>
  <si>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</si>
  <si>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</si>
  <si>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</si>
  <si>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</si>
  <si>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</si>
  <si>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</si>
  <si>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</si>
  <si>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</si>
  <si>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</si>
  <si>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</si>
  <si>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</si>
  <si>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</si>
  <si>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</si>
  <si>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</si>
  <si>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</si>
  <si>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</si>
  <si>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</si>
  <si>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</si>
  <si>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</si>
  <si>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</si>
  <si>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</si>
  <si>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</si>
  <si>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</si>
  <si>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</si>
  <si>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</si>
  <si>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</si>
  <si>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</si>
  <si>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</si>
  <si>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</si>
  <si>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</si>
  <si>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</si>
  <si>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</si>
  <si>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</si>
  <si>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</si>
  <si>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</si>
  <si>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</si>
  <si>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</si>
  <si>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</si>
  <si>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</si>
  <si>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</si>
  <si>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</si>
  <si>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</si>
  <si>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</si>
  <si>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</si>
  <si>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</si>
  <si>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</si>
  <si>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</si>
  <si>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</si>
  <si>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</si>
  <si>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</si>
  <si>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</si>
  <si>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</si>
  <si>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</si>
  <si>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</si>
  <si>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</si>
  <si>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</si>
  <si>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</si>
  <si>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</si>
  <si>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</si>
  <si>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</si>
  <si>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</si>
  <si>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</si>
  <si>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</si>
  <si>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</si>
  <si>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</si>
  <si>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</si>
  <si>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</si>
  <si>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</si>
  <si>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</si>
  <si>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</si>
  <si>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</si>
  <si>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</si>
  <si>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</si>
  <si>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</si>
  <si>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</si>
  <si>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</si>
  <si>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</si>
  <si>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</si>
  <si>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</si>
  <si>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</si>
  <si>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</si>
  <si>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</si>
  <si>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</si>
  <si>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</si>
  <si>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</si>
  <si>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</si>
  <si>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</si>
  <si>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</si>
  <si>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</si>
  <si>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</si>
  <si>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</si>
  <si>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</si>
  <si>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</si>
  <si>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</si>
  <si>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</si>
  <si>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</si>
  <si>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</si>
  <si>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</si>
  <si>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</si>
  <si>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</si>
  <si>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</si>
  <si>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</si>
  <si>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</si>
  <si>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</si>
  <si>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</si>
  <si>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</si>
  <si>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</si>
  <si>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</si>
  <si>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</si>
  <si>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</si>
  <si>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</si>
  <si>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</si>
  <si>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</si>
  <si>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</si>
  <si>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</si>
  <si>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</si>
  <si>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</si>
  <si>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</si>
  <si>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</si>
  <si>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</si>
  <si>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</si>
  <si>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</si>
  <si>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</si>
  <si>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</si>
  <si>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</si>
  <si>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</si>
  <si>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</si>
  <si>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</si>
  <si>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</si>
  <si>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</si>
  <si>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</si>
  <si>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</si>
  <si>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</si>
  <si>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</si>
  <si>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</si>
  <si>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</si>
  <si>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</si>
  <si>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</si>
  <si>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</si>
  <si>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</si>
  <si>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</si>
  <si>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</si>
  <si>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</si>
  <si>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</si>
  <si>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</si>
  <si>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</si>
  <si>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</si>
  <si>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</si>
  <si>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</si>
  <si>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</si>
  <si>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</si>
  <si>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</si>
  <si>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</si>
  <si>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</si>
  <si>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</si>
  <si>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</si>
  <si>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</si>
  <si>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</si>
  <si>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</si>
  <si>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</si>
  <si>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</si>
  <si>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</si>
  <si>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</si>
  <si>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</si>
  <si>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</si>
  <si>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</si>
  <si>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</si>
  <si>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</si>
  <si>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</si>
  <si>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</si>
  <si>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</si>
  <si>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</si>
  <si>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</si>
  <si>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</si>
  <si>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</si>
  <si>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</si>
  <si>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</si>
  <si>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</si>
  <si>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</si>
  <si>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</si>
  <si>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</si>
  <si>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</si>
  <si>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</si>
  <si>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</si>
  <si>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</si>
  <si>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</si>
  <si>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</si>
  <si>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</si>
  <si>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</si>
  <si>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</si>
  <si>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</si>
  <si>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</si>
  <si>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</si>
  <si>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</si>
  <si>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</si>
  <si>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</si>
  <si>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</si>
  <si>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</si>
  <si>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</si>
  <si>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</si>
  <si>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</si>
  <si>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</si>
  <si>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</si>
  <si>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</si>
  <si>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</si>
  <si>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</si>
  <si>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</si>
  <si>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</si>
  <si>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</si>
  <si>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</si>
  <si>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</si>
  <si>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</si>
  <si>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</si>
  <si>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</si>
  <si>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</si>
  <si>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</si>
  <si>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</si>
  <si>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</si>
  <si>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</si>
  <si>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</si>
  <si>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</si>
  <si>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</si>
  <si>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</si>
  <si>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</si>
  <si>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</si>
  <si>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</si>
  <si>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</si>
  <si>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</si>
  <si>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</si>
  <si>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</si>
  <si>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</si>
  <si>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</si>
  <si>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</si>
  <si>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</si>
  <si>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</si>
  <si>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</si>
  <si>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</si>
  <si>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</si>
  <si>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</si>
  <si>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</si>
  <si>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</si>
  <si>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</si>
  <si>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</si>
  <si>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</si>
  <si>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</si>
  <si>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</si>
  <si>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</si>
  <si>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</si>
  <si>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</si>
  <si>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</si>
  <si>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</si>
  <si>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</si>
  <si>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</si>
  <si>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</si>
  <si>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</si>
  <si>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</si>
  <si>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</si>
  <si>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</si>
  <si>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</si>
  <si>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</si>
  <si>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</si>
  <si>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</si>
  <si>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</si>
  <si>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</si>
  <si>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</si>
  <si>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</si>
  <si>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</si>
  <si>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</si>
  <si>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</si>
  <si>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</si>
  <si>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</si>
  <si>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</si>
  <si>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</si>
  <si>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</si>
  <si>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</si>
  <si>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</si>
  <si>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</si>
  <si>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</si>
  <si>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</si>
  <si>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</si>
  <si>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</si>
  <si>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</si>
  <si>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</si>
  <si>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</si>
  <si>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</si>
  <si>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</si>
  <si>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</si>
  <si>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</si>
  <si>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</si>
  <si>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</si>
  <si>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</si>
  <si>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</si>
  <si>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</si>
  <si>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</si>
  <si>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</si>
  <si>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</si>
  <si>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</si>
  <si>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</si>
  <si>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</si>
  <si>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</si>
  <si>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</si>
  <si>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</si>
  <si>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</si>
  <si>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</si>
  <si>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</si>
  <si>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</si>
  <si>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</si>
  <si>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</si>
  <si>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</si>
  <si>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</si>
  <si>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</si>
  <si>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</si>
  <si>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</si>
  <si>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</si>
  <si>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</si>
  <si>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</si>
  <si>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</si>
  <si>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</si>
  <si>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</si>
  <si>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</si>
  <si>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</si>
  <si>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</si>
  <si>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</si>
  <si>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</si>
  <si>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</si>
  <si>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</si>
  <si>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</si>
  <si>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</si>
  <si>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</si>
  <si>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</si>
  <si>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</si>
  <si>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</si>
  <si>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</si>
  <si>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</si>
  <si>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</si>
  <si>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</si>
  <si>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</si>
  <si>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</si>
  <si>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</si>
  <si>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</si>
  <si>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</si>
  <si>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</si>
  <si>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</si>
  <si>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</si>
  <si>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</si>
  <si>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</si>
  <si>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</si>
  <si>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</si>
  <si>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</si>
  <si>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</si>
  <si>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</si>
  <si>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</si>
  <si>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</si>
  <si>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</si>
  <si>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</si>
  <si>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</si>
  <si>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</si>
  <si>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</si>
  <si>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</si>
  <si>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</si>
  <si>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</si>
  <si>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</si>
  <si>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</si>
  <si>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</si>
  <si>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</si>
  <si>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</si>
  <si>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</si>
  <si>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</si>
  <si>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</si>
  <si>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</si>
  <si>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</si>
  <si>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</si>
  <si>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</si>
  <si>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</si>
  <si>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</si>
  <si>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</si>
  <si>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</si>
  <si>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</si>
  <si>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</si>
  <si>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</si>
  <si>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</si>
  <si>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</si>
  <si>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</si>
  <si>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</si>
  <si>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</si>
  <si>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</si>
  <si>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</si>
  <si>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</si>
  <si>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</si>
  <si>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</si>
  <si>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</si>
  <si>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</si>
  <si>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</si>
  <si>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</si>
  <si>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</si>
  <si>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</si>
  <si>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</si>
  <si>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</si>
  <si>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</si>
  <si>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</si>
  <si>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</si>
  <si>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</si>
  <si>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</si>
  <si>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Eduardo Bayas Sanches </t>
  </si>
  <si>
    <t>Daño Tuti</t>
  </si>
  <si>
    <t>Doc ingreso Nestle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</si>
  <si>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</si>
  <si>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</si>
  <si>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</si>
  <si>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</si>
  <si>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</si>
  <si>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</si>
  <si>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</si>
  <si>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</si>
  <si>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</si>
  <si>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</si>
  <si>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</si>
  <si>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</si>
  <si>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</si>
  <si>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</si>
  <si>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</si>
  <si>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</si>
  <si>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</si>
  <si>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</si>
  <si>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</si>
  <si>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</si>
  <si>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</si>
  <si>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</si>
  <si>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</si>
  <si>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</si>
  <si>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</si>
  <si>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</si>
  <si>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</si>
  <si>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</si>
  <si>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</si>
  <si>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</si>
  <si>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</si>
  <si>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</si>
  <si>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</si>
  <si>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</si>
  <si>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</si>
  <si>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</si>
  <si>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</si>
  <si>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</si>
  <si>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</si>
  <si>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</si>
  <si>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</si>
  <si>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</si>
  <si>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</si>
  <si>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</si>
  <si>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</si>
  <si>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</si>
  <si>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</si>
  <si>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</si>
  <si>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</si>
  <si>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</si>
  <si>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</si>
  <si>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</si>
  <si>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>ELECTROCABLES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</si>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</sst>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194649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70</xdr:row>
      <xdr:rowOff>28575</xdr:rowOff>
    </xdr:from>
    <xdr:to>
      <xdr:col>16</xdr:col>
      <xdr:colOff>154080</xdr:colOff>
      <xdr:row>72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185124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96</xdr:row>
      <xdr:rowOff>0</xdr:rowOff>
    </xdr:from>
    <xdr:to>
      <xdr:col>16</xdr:col>
      <xdr:colOff>154080</xdr:colOff>
      <xdr:row>98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142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142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163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163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756" workbookViewId="0">
      <selection activeCell="E761" sqref="E76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81</v>
      </c>
      <c r="F8" s="197"/>
      <c r="G8" s="197"/>
      <c r="H8" s="197"/>
      <c r="V8" s="17"/>
      <c r="X8" s="23" t="s">
        <v>32</v>
      </c>
      <c r="Y8" s="20">
        <f>IF(B8="PAGADO",0,C13)</f>
        <v>-261</v>
      </c>
      <c r="AA8" s="197" t="s">
        <v>60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97" t="s">
        <v>60</v>
      </c>
      <c r="F53" s="197"/>
      <c r="G53" s="197"/>
      <c r="H53" s="197"/>
      <c r="V53" s="17"/>
      <c r="X53" s="23" t="s">
        <v>32</v>
      </c>
      <c r="Y53" s="20">
        <f>IF(B53="PAGADO",0,C58)</f>
        <v>97.079999999999984</v>
      </c>
      <c r="AA53" s="197" t="s">
        <v>81</v>
      </c>
      <c r="AB53" s="197"/>
      <c r="AC53" s="197"/>
      <c r="AD53" s="197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150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97" t="s">
        <v>81</v>
      </c>
      <c r="F106" s="197"/>
      <c r="G106" s="197"/>
      <c r="H106" s="197"/>
      <c r="V106" s="17"/>
      <c r="X106" s="23" t="s">
        <v>32</v>
      </c>
      <c r="Y106" s="20">
        <f>IF(B106="PAGADO",0,C111)</f>
        <v>97.079999999999984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97" t="s">
        <v>81</v>
      </c>
      <c r="F151" s="197"/>
      <c r="G151" s="197"/>
      <c r="H151" s="197"/>
      <c r="V151" s="17"/>
      <c r="X151" s="23" t="s">
        <v>32</v>
      </c>
      <c r="Y151" s="20">
        <f>IF(B151="PAGADO",0,C156)</f>
        <v>97.079999999999984</v>
      </c>
      <c r="AA151" s="197" t="s">
        <v>81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97" t="s">
        <v>81</v>
      </c>
      <c r="F200" s="197"/>
      <c r="G200" s="197"/>
      <c r="H200" s="197"/>
      <c r="V200" s="17"/>
      <c r="X200" s="23" t="s">
        <v>32</v>
      </c>
      <c r="Y200" s="20">
        <f>IF(B200="PAGADO",0,C205)</f>
        <v>-796.44</v>
      </c>
      <c r="AA200" s="197" t="s">
        <v>81</v>
      </c>
      <c r="AB200" s="197"/>
      <c r="AC200" s="197"/>
      <c r="AD200" s="197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NO PAGAR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NO PAGAR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796.44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97" t="s">
        <v>20</v>
      </c>
      <c r="F245" s="197"/>
      <c r="G245" s="197"/>
      <c r="H245" s="197"/>
      <c r="V245" s="17"/>
      <c r="X245" s="23" t="s">
        <v>32</v>
      </c>
      <c r="Y245" s="20">
        <f>IF(B245="PAGADO",0,C250)</f>
        <v>-892.3900000000001</v>
      </c>
      <c r="AA245" s="197" t="s">
        <v>20</v>
      </c>
      <c r="AB245" s="197"/>
      <c r="AC245" s="197"/>
      <c r="AD245" s="197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NO PAGAR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NO PAGAR</v>
      </c>
      <c r="C252" s="19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97" t="s">
        <v>601</v>
      </c>
      <c r="F292" s="197"/>
      <c r="G292" s="197"/>
      <c r="H292" s="197"/>
      <c r="V292" s="17"/>
      <c r="X292" s="23" t="s">
        <v>32</v>
      </c>
      <c r="Y292" s="20">
        <f>IF(B292="PAGADO",0,C297)</f>
        <v>-892.3900000000001</v>
      </c>
      <c r="AA292" s="197" t="s">
        <v>81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NO PAGAR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NO PAGAR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97" t="s">
        <v>81</v>
      </c>
      <c r="F337" s="197"/>
      <c r="G337" s="197"/>
      <c r="H337" s="197"/>
      <c r="V337" s="17"/>
      <c r="X337" s="23" t="s">
        <v>32</v>
      </c>
      <c r="Y337" s="20">
        <f>IF(B1130="PAGADO",0,C342)</f>
        <v>-1988.3400000000001</v>
      </c>
      <c r="AA337" s="197" t="s">
        <v>60</v>
      </c>
      <c r="AB337" s="197"/>
      <c r="AC337" s="197"/>
      <c r="AD337" s="19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92" t="s">
        <v>7</v>
      </c>
      <c r="AB342" s="193"/>
      <c r="AC342" s="194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NO PAGAR</v>
      </c>
      <c r="Y343" s="199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NO PAGAR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0" t="s">
        <v>5</v>
      </c>
      <c r="AC344" s="200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25">
        <v>45041</v>
      </c>
      <c r="AB345" s="201" t="s">
        <v>693</v>
      </c>
      <c r="AC345" s="201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5" t="s">
        <v>29</v>
      </c>
      <c r="AD379" s="195"/>
      <c r="AE379" s="195"/>
    </row>
    <row r="380" spans="2:31">
      <c r="H380" s="196" t="s">
        <v>28</v>
      </c>
      <c r="I380" s="196"/>
      <c r="J380" s="196"/>
      <c r="V380" s="17"/>
      <c r="AC380" s="195"/>
      <c r="AD380" s="195"/>
      <c r="AE380" s="195"/>
    </row>
    <row r="381" spans="2:31">
      <c r="H381" s="196"/>
      <c r="I381" s="196"/>
      <c r="J381" s="196"/>
      <c r="V381" s="17"/>
      <c r="AC381" s="195"/>
      <c r="AD381" s="195"/>
      <c r="AE381" s="19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97" t="s">
        <v>20</v>
      </c>
      <c r="F385" s="197"/>
      <c r="G385" s="197"/>
      <c r="H385" s="197"/>
      <c r="V385" s="17"/>
      <c r="X385" s="23" t="s">
        <v>32</v>
      </c>
      <c r="Y385" s="20">
        <f>IF(B385="PAGADO",0,C390)</f>
        <v>-2044.2500000000002</v>
      </c>
      <c r="AA385" s="197" t="s">
        <v>20</v>
      </c>
      <c r="AB385" s="197"/>
      <c r="AC385" s="197"/>
      <c r="AD385" s="19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8" t="str">
        <f>IF(C390&lt;0,"NO PAGAR","COBRAR")</f>
        <v>NO PAGAR</v>
      </c>
      <c r="C391" s="19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8" t="str">
        <f>IF(Y390&lt;0,"NO PAGAR","COBRAR")</f>
        <v>NO PAGAR</v>
      </c>
      <c r="Y391" s="19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96" t="s">
        <v>30</v>
      </c>
      <c r="I425" s="196"/>
      <c r="J425" s="196"/>
      <c r="V425" s="17"/>
      <c r="AA425" s="196" t="s">
        <v>31</v>
      </c>
      <c r="AB425" s="196"/>
      <c r="AC425" s="196"/>
    </row>
    <row r="426" spans="1:43">
      <c r="H426" s="196"/>
      <c r="I426" s="196"/>
      <c r="J426" s="196"/>
      <c r="V426" s="17"/>
      <c r="AA426" s="196"/>
      <c r="AB426" s="196"/>
      <c r="AC426" s="19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97" t="s">
        <v>844</v>
      </c>
      <c r="F430" s="197"/>
      <c r="G430" s="197"/>
      <c r="H430" s="197"/>
      <c r="V430" s="17"/>
      <c r="X430" s="23" t="s">
        <v>32</v>
      </c>
      <c r="Y430" s="20">
        <f>IF(B1223="PAGADO",0,C435)</f>
        <v>-2044.2500000000002</v>
      </c>
      <c r="AA430" s="197" t="s">
        <v>20</v>
      </c>
      <c r="AB430" s="197"/>
      <c r="AC430" s="197"/>
      <c r="AD430" s="197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9" t="str">
        <f>IF(Y435&lt;0,"NO PAGAR","COBRAR'")</f>
        <v>NO PAGAR</v>
      </c>
      <c r="Y436" s="19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9" t="str">
        <f>IF(C435&lt;0,"NO PAGAR","COBRAR'")</f>
        <v>NO PAGAR</v>
      </c>
      <c r="C437" s="19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2" t="s">
        <v>7</v>
      </c>
      <c r="F446" s="193"/>
      <c r="G446" s="194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95" t="s">
        <v>29</v>
      </c>
      <c r="AD476" s="195"/>
      <c r="AE476" s="195"/>
    </row>
    <row r="477" spans="8:31">
      <c r="H477" s="196" t="s">
        <v>28</v>
      </c>
      <c r="I477" s="196"/>
      <c r="J477" s="196"/>
      <c r="V477" s="17"/>
      <c r="AC477" s="195"/>
      <c r="AD477" s="195"/>
      <c r="AE477" s="195"/>
    </row>
    <row r="478" spans="8:31">
      <c r="H478" s="196"/>
      <c r="I478" s="196"/>
      <c r="J478" s="196"/>
      <c r="V478" s="17"/>
      <c r="AC478" s="195"/>
      <c r="AD478" s="195"/>
      <c r="AE478" s="195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97" t="s">
        <v>20</v>
      </c>
      <c r="F482" s="197"/>
      <c r="G482" s="197"/>
      <c r="H482" s="197"/>
      <c r="V482" s="17"/>
      <c r="X482" s="23" t="s">
        <v>32</v>
      </c>
      <c r="Y482" s="20">
        <f>IF(B482="PAGADO",0,C487)</f>
        <v>-2044.2500000000002</v>
      </c>
      <c r="AA482" s="197" t="s">
        <v>20</v>
      </c>
      <c r="AB482" s="197"/>
      <c r="AC482" s="197"/>
      <c r="AD482" s="197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98" t="str">
        <f>IF(C487&lt;0,"NO PAGAR","COBRAR")</f>
        <v>NO PAGAR</v>
      </c>
      <c r="C488" s="198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98" t="str">
        <f>IF(Y487&lt;0,"NO PAGAR","COBRAR")</f>
        <v>NO PAGAR</v>
      </c>
      <c r="Y488" s="19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0" t="s">
        <v>9</v>
      </c>
      <c r="C489" s="191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0" t="s">
        <v>9</v>
      </c>
      <c r="Y489" s="191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92" t="s">
        <v>7</v>
      </c>
      <c r="F498" s="193"/>
      <c r="G498" s="194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92" t="s">
        <v>7</v>
      </c>
      <c r="AB498" s="193"/>
      <c r="AC498" s="194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92" t="s">
        <v>7</v>
      </c>
      <c r="O500" s="193"/>
      <c r="P500" s="193"/>
      <c r="Q500" s="194"/>
      <c r="R500" s="18">
        <f>SUM(R484:R499)</f>
        <v>0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96" t="s">
        <v>30</v>
      </c>
      <c r="I522" s="196"/>
      <c r="J522" s="196"/>
      <c r="V522" s="17"/>
      <c r="AA522" s="196" t="s">
        <v>31</v>
      </c>
      <c r="AB522" s="196"/>
      <c r="AC522" s="196"/>
    </row>
    <row r="523" spans="1:43">
      <c r="H523" s="196"/>
      <c r="I523" s="196"/>
      <c r="J523" s="196"/>
      <c r="V523" s="17"/>
      <c r="AA523" s="196"/>
      <c r="AB523" s="196"/>
      <c r="AC523" s="196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97" t="s">
        <v>20</v>
      </c>
      <c r="F527" s="197"/>
      <c r="G527" s="197"/>
      <c r="H527" s="197"/>
      <c r="V527" s="17"/>
      <c r="X527" s="23" t="s">
        <v>32</v>
      </c>
      <c r="Y527" s="20">
        <f>IF(B1320="PAGADO",0,C532)</f>
        <v>-2044.2500000000002</v>
      </c>
      <c r="AA527" s="197" t="s">
        <v>20</v>
      </c>
      <c r="AB527" s="197"/>
      <c r="AC527" s="197"/>
      <c r="AD527" s="197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9" t="str">
        <f>IF(Y532&lt;0,"NO PAGAR","COBRAR'")</f>
        <v>NO PAGAR</v>
      </c>
      <c r="Y533" s="199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99" t="str">
        <f>IF(C532&lt;0,"NO PAGAR","COBRAR'")</f>
        <v>NO PAGAR</v>
      </c>
      <c r="C534" s="19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92" t="s">
        <v>7</v>
      </c>
      <c r="F543" s="193"/>
      <c r="G543" s="194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92" t="s">
        <v>7</v>
      </c>
      <c r="AB543" s="193"/>
      <c r="AC543" s="194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92" t="s">
        <v>7</v>
      </c>
      <c r="O545" s="193"/>
      <c r="P545" s="193"/>
      <c r="Q545" s="194"/>
      <c r="R545" s="18">
        <f>SUM(R529:R544)</f>
        <v>0</v>
      </c>
      <c r="S545" s="3"/>
      <c r="V545" s="17"/>
      <c r="X545" s="12"/>
      <c r="Y545" s="10"/>
      <c r="AJ545" s="192" t="s">
        <v>7</v>
      </c>
      <c r="AK545" s="193"/>
      <c r="AL545" s="193"/>
      <c r="AM545" s="194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95" t="s">
        <v>29</v>
      </c>
      <c r="AD575" s="195"/>
      <c r="AE575" s="195"/>
    </row>
    <row r="576" spans="8:31">
      <c r="H576" s="196" t="s">
        <v>28</v>
      </c>
      <c r="I576" s="196"/>
      <c r="J576" s="196"/>
      <c r="V576" s="17"/>
      <c r="AC576" s="195"/>
      <c r="AD576" s="195"/>
      <c r="AE576" s="195"/>
    </row>
    <row r="577" spans="2:41">
      <c r="H577" s="196"/>
      <c r="I577" s="196"/>
      <c r="J577" s="196"/>
      <c r="V577" s="17"/>
      <c r="AC577" s="195"/>
      <c r="AD577" s="195"/>
      <c r="AE577" s="195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97" t="s">
        <v>20</v>
      </c>
      <c r="F581" s="197"/>
      <c r="G581" s="197"/>
      <c r="H581" s="197"/>
      <c r="V581" s="17"/>
      <c r="X581" s="23" t="s">
        <v>32</v>
      </c>
      <c r="Y581" s="20">
        <f>IF(B581="PAGADO",0,C586)</f>
        <v>-2044.2500000000002</v>
      </c>
      <c r="AA581" s="197" t="s">
        <v>20</v>
      </c>
      <c r="AB581" s="197"/>
      <c r="AC581" s="197"/>
      <c r="AD581" s="197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98" t="str">
        <f>IF(C586&lt;0,"NO PAGAR","COBRAR")</f>
        <v>NO PAGAR</v>
      </c>
      <c r="C587" s="198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98" t="str">
        <f>IF(Y586&lt;0,"NO PAGAR","COBRAR")</f>
        <v>NO PAGAR</v>
      </c>
      <c r="Y587" s="19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0" t="s">
        <v>9</v>
      </c>
      <c r="C588" s="191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0" t="s">
        <v>9</v>
      </c>
      <c r="Y588" s="191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92" t="s">
        <v>7</v>
      </c>
      <c r="F597" s="193"/>
      <c r="G597" s="194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92" t="s">
        <v>7</v>
      </c>
      <c r="AB597" s="193"/>
      <c r="AC597" s="194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92" t="s">
        <v>7</v>
      </c>
      <c r="O599" s="193"/>
      <c r="P599" s="193"/>
      <c r="Q599" s="194"/>
      <c r="R599" s="18">
        <f>SUM(R583:R598)</f>
        <v>0</v>
      </c>
      <c r="S599" s="3"/>
      <c r="V599" s="17"/>
      <c r="X599" s="12"/>
      <c r="Y599" s="10"/>
      <c r="AJ599" s="192" t="s">
        <v>7</v>
      </c>
      <c r="AK599" s="193"/>
      <c r="AL599" s="193"/>
      <c r="AM599" s="194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96" t="s">
        <v>30</v>
      </c>
      <c r="I621" s="196"/>
      <c r="J621" s="196"/>
      <c r="V621" s="17"/>
      <c r="AA621" s="196" t="s">
        <v>31</v>
      </c>
      <c r="AB621" s="196"/>
      <c r="AC621" s="196"/>
    </row>
    <row r="622" spans="1:43">
      <c r="H622" s="196"/>
      <c r="I622" s="196"/>
      <c r="J622" s="196"/>
      <c r="V622" s="17"/>
      <c r="AA622" s="196"/>
      <c r="AB622" s="196"/>
      <c r="AC622" s="196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97" t="s">
        <v>20</v>
      </c>
      <c r="F626" s="197"/>
      <c r="G626" s="197"/>
      <c r="H626" s="197"/>
      <c r="V626" s="17"/>
      <c r="X626" s="23" t="s">
        <v>32</v>
      </c>
      <c r="Y626" s="20">
        <f>IF(B1419="PAGADO",0,C631)</f>
        <v>-2044.2500000000002</v>
      </c>
      <c r="AA626" s="197" t="s">
        <v>20</v>
      </c>
      <c r="AB626" s="197"/>
      <c r="AC626" s="197"/>
      <c r="AD626" s="197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9" t="str">
        <f>IF(Y631&lt;0,"NO PAGAR","COBRAR'")</f>
        <v>NO PAGAR</v>
      </c>
      <c r="Y632" s="199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99" t="str">
        <f>IF(C631&lt;0,"NO PAGAR","COBRAR'")</f>
        <v>NO PAGAR</v>
      </c>
      <c r="C633" s="199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0" t="s">
        <v>9</v>
      </c>
      <c r="C634" s="191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0" t="s">
        <v>9</v>
      </c>
      <c r="Y634" s="191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92" t="s">
        <v>7</v>
      </c>
      <c r="F642" s="193"/>
      <c r="G642" s="194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92" t="s">
        <v>7</v>
      </c>
      <c r="AB642" s="193"/>
      <c r="AC642" s="194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92" t="s">
        <v>7</v>
      </c>
      <c r="O644" s="193"/>
      <c r="P644" s="193"/>
      <c r="Q644" s="194"/>
      <c r="R644" s="18">
        <f>SUM(R628:R643)</f>
        <v>0</v>
      </c>
      <c r="S644" s="3"/>
      <c r="V644" s="17"/>
      <c r="X644" s="12"/>
      <c r="Y644" s="10"/>
      <c r="AJ644" s="192" t="s">
        <v>7</v>
      </c>
      <c r="AK644" s="193"/>
      <c r="AL644" s="193"/>
      <c r="AM644" s="194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95" t="s">
        <v>29</v>
      </c>
      <c r="AD668" s="195"/>
      <c r="AE668" s="195"/>
    </row>
    <row r="669" spans="8:31">
      <c r="H669" s="202" t="s">
        <v>28</v>
      </c>
      <c r="I669" s="202"/>
      <c r="J669" s="202"/>
      <c r="V669" s="17"/>
      <c r="AC669" s="195"/>
      <c r="AD669" s="195"/>
      <c r="AE669" s="195"/>
    </row>
    <row r="670" spans="8:31">
      <c r="H670" s="202"/>
      <c r="I670" s="202"/>
      <c r="J670" s="202"/>
      <c r="V670" s="17"/>
      <c r="AC670" s="195"/>
      <c r="AD670" s="195"/>
      <c r="AE670" s="195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97" t="s">
        <v>60</v>
      </c>
      <c r="F674" s="197"/>
      <c r="G674" s="197"/>
      <c r="H674" s="197"/>
      <c r="V674" s="17"/>
      <c r="X674" s="23" t="s">
        <v>32</v>
      </c>
      <c r="Y674" s="20">
        <f>IF(B674="PAGADO",0,C679)</f>
        <v>-2064.25</v>
      </c>
      <c r="AA674" s="197" t="s">
        <v>1172</v>
      </c>
      <c r="AB674" s="197"/>
      <c r="AC674" s="197"/>
      <c r="AD674" s="197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98" t="str">
        <f>IF(C679&lt;0,"NO PAGAR","COBRAR")</f>
        <v>NO PAGAR</v>
      </c>
      <c r="C680" s="19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8" t="str">
        <f>IF(Y679&lt;0,"NO PAGAR","COBRAR")</f>
        <v>NO PAGAR</v>
      </c>
      <c r="Y680" s="19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0" t="s">
        <v>9</v>
      </c>
      <c r="C681" s="191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0" t="s">
        <v>9</v>
      </c>
      <c r="Y681" s="191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92" t="s">
        <v>7</v>
      </c>
      <c r="F690" s="193"/>
      <c r="G690" s="194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92" t="s">
        <v>7</v>
      </c>
      <c r="AB690" s="193"/>
      <c r="AC690" s="194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92" t="s">
        <v>7</v>
      </c>
      <c r="O692" s="193"/>
      <c r="P692" s="193"/>
      <c r="Q692" s="194"/>
      <c r="R692" s="18">
        <f>SUM(R676:R691)</f>
        <v>0</v>
      </c>
      <c r="S692" s="3"/>
      <c r="V692" s="17"/>
      <c r="X692" s="12"/>
      <c r="Y692" s="10"/>
      <c r="AJ692" s="192" t="s">
        <v>7</v>
      </c>
      <c r="AK692" s="193"/>
      <c r="AL692" s="193"/>
      <c r="AM692" s="194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96" t="s">
        <v>30</v>
      </c>
      <c r="I707" s="196"/>
      <c r="J707" s="196"/>
      <c r="V707" s="17"/>
      <c r="AA707" s="196" t="s">
        <v>31</v>
      </c>
      <c r="AB707" s="196"/>
      <c r="AC707" s="196"/>
    </row>
    <row r="708" spans="1:43">
      <c r="H708" s="196"/>
      <c r="I708" s="196"/>
      <c r="J708" s="196"/>
      <c r="V708" s="17"/>
      <c r="AA708" s="196"/>
      <c r="AB708" s="196"/>
      <c r="AC708" s="196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97" t="s">
        <v>60</v>
      </c>
      <c r="F712" s="197"/>
      <c r="G712" s="197"/>
      <c r="H712" s="197"/>
      <c r="V712" s="17"/>
      <c r="X712" s="23" t="s">
        <v>32</v>
      </c>
      <c r="Y712" s="20">
        <f>IF(B1512="PAGADO",0,C717)</f>
        <v>-2064.25</v>
      </c>
      <c r="AA712" s="197" t="s">
        <v>60</v>
      </c>
      <c r="AB712" s="197"/>
      <c r="AC712" s="197"/>
      <c r="AD712" s="197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9" t="str">
        <f>IF(Y717&lt;0,"NO PAGAR","COBRAR'")</f>
        <v>NO PAGAR</v>
      </c>
      <c r="Y718" s="199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199" t="str">
        <f>IF(C717&lt;0,"NO PAGAR","COBRAR'")</f>
        <v>NO PAGAR</v>
      </c>
      <c r="C719" s="19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0" t="s">
        <v>9</v>
      </c>
      <c r="C720" s="191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0" t="s">
        <v>9</v>
      </c>
      <c r="Y720" s="191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92" t="s">
        <v>7</v>
      </c>
      <c r="F728" s="193"/>
      <c r="G728" s="194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92" t="s">
        <v>7</v>
      </c>
      <c r="AB728" s="193"/>
      <c r="AC728" s="194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92" t="s">
        <v>7</v>
      </c>
      <c r="O730" s="193"/>
      <c r="P730" s="193"/>
      <c r="Q730" s="194"/>
      <c r="R730" s="18">
        <f>SUM(R714:R729)</f>
        <v>0</v>
      </c>
      <c r="S730" s="3"/>
      <c r="V730" s="17"/>
      <c r="X730" s="12"/>
      <c r="Y730" s="10"/>
      <c r="AJ730" s="192" t="s">
        <v>7</v>
      </c>
      <c r="AK730" s="193"/>
      <c r="AL730" s="193"/>
      <c r="AM730" s="194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95" t="s">
        <v>29</v>
      </c>
      <c r="AD754" s="195"/>
      <c r="AE754" s="195"/>
    </row>
    <row r="755" spans="2:41">
      <c r="H755" s="196" t="s">
        <v>28</v>
      </c>
      <c r="I755" s="196"/>
      <c r="J755" s="196"/>
      <c r="V755" s="17"/>
      <c r="AC755" s="195"/>
      <c r="AD755" s="195"/>
      <c r="AE755" s="195"/>
    </row>
    <row r="756" spans="2:41">
      <c r="H756" s="196"/>
      <c r="I756" s="196"/>
      <c r="J756" s="196"/>
      <c r="V756" s="17"/>
      <c r="AC756" s="195"/>
      <c r="AD756" s="195"/>
      <c r="AE756" s="195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97" t="s">
        <v>60</v>
      </c>
      <c r="F760" s="197"/>
      <c r="G760" s="197"/>
      <c r="H760" s="197"/>
      <c r="V760" s="17"/>
      <c r="X760" s="23" t="s">
        <v>32</v>
      </c>
      <c r="Y760" s="20">
        <f>IF(B760="PAGADO",0,C765)</f>
        <v>-2084.25</v>
      </c>
      <c r="AA760" s="197" t="s">
        <v>20</v>
      </c>
      <c r="AB760" s="197"/>
      <c r="AC760" s="197"/>
      <c r="AD760" s="197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198" t="str">
        <f>IF(C765&lt;0,"NO PAGAR","COBRAR")</f>
        <v>NO PAGAR</v>
      </c>
      <c r="C766" s="19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8" t="str">
        <f>IF(Y765&lt;0,"NO PAGAR","COBRAR")</f>
        <v>NO PAGAR</v>
      </c>
      <c r="Y766" s="19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0" t="s">
        <v>9</v>
      </c>
      <c r="C767" s="191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0" t="s">
        <v>9</v>
      </c>
      <c r="Y767" s="191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92" t="s">
        <v>7</v>
      </c>
      <c r="F776" s="193"/>
      <c r="G776" s="194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92" t="s">
        <v>7</v>
      </c>
      <c r="AB776" s="193"/>
      <c r="AC776" s="194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92" t="s">
        <v>7</v>
      </c>
      <c r="O778" s="193"/>
      <c r="P778" s="193"/>
      <c r="Q778" s="194"/>
      <c r="R778" s="18">
        <f>SUM(R762:R777)</f>
        <v>0</v>
      </c>
      <c r="S778" s="3"/>
      <c r="V778" s="17"/>
      <c r="X778" s="12"/>
      <c r="Y778" s="10"/>
      <c r="AJ778" s="192" t="s">
        <v>7</v>
      </c>
      <c r="AK778" s="193"/>
      <c r="AL778" s="193"/>
      <c r="AM778" s="194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96" t="s">
        <v>30</v>
      </c>
      <c r="I800" s="196"/>
      <c r="J800" s="196"/>
      <c r="V800" s="17"/>
      <c r="AA800" s="196" t="s">
        <v>31</v>
      </c>
      <c r="AB800" s="196"/>
      <c r="AC800" s="196"/>
    </row>
    <row r="801" spans="2:41">
      <c r="H801" s="196"/>
      <c r="I801" s="196"/>
      <c r="J801" s="196"/>
      <c r="V801" s="17"/>
      <c r="AA801" s="196"/>
      <c r="AB801" s="196"/>
      <c r="AC801" s="196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197" t="s">
        <v>20</v>
      </c>
      <c r="F805" s="197"/>
      <c r="G805" s="197"/>
      <c r="H805" s="197"/>
      <c r="V805" s="17"/>
      <c r="X805" s="23" t="s">
        <v>32</v>
      </c>
      <c r="Y805" s="20">
        <f>IF(B1605="PAGADO",0,C810)</f>
        <v>-2084.25</v>
      </c>
      <c r="AA805" s="197" t="s">
        <v>20</v>
      </c>
      <c r="AB805" s="197"/>
      <c r="AC805" s="197"/>
      <c r="AD805" s="197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9" t="str">
        <f>IF(Y810&lt;0,"NO PAGAR","COBRAR'")</f>
        <v>NO PAGAR</v>
      </c>
      <c r="Y811" s="199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199" t="str">
        <f>IF(C810&lt;0,"NO PAGAR","COBRAR'")</f>
        <v>NO PAGAR</v>
      </c>
      <c r="C812" s="19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0" t="s">
        <v>9</v>
      </c>
      <c r="C813" s="19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0" t="s">
        <v>9</v>
      </c>
      <c r="Y813" s="19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92" t="s">
        <v>7</v>
      </c>
      <c r="F821" s="193"/>
      <c r="G821" s="194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92" t="s">
        <v>7</v>
      </c>
      <c r="AB821" s="193"/>
      <c r="AC821" s="194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92" t="s">
        <v>7</v>
      </c>
      <c r="O823" s="193"/>
      <c r="P823" s="193"/>
      <c r="Q823" s="194"/>
      <c r="R823" s="18">
        <f>SUM(R807:R822)</f>
        <v>0</v>
      </c>
      <c r="S823" s="3"/>
      <c r="V823" s="17"/>
      <c r="X823" s="12"/>
      <c r="Y823" s="10"/>
      <c r="AJ823" s="192" t="s">
        <v>7</v>
      </c>
      <c r="AK823" s="193"/>
      <c r="AL823" s="193"/>
      <c r="AM823" s="194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95" t="s">
        <v>29</v>
      </c>
      <c r="AD847" s="195"/>
      <c r="AE847" s="195"/>
    </row>
    <row r="848" spans="2:31">
      <c r="H848" s="196" t="s">
        <v>28</v>
      </c>
      <c r="I848" s="196"/>
      <c r="J848" s="196"/>
      <c r="V848" s="17"/>
      <c r="AC848" s="195"/>
      <c r="AD848" s="195"/>
      <c r="AE848" s="195"/>
    </row>
    <row r="849" spans="2:41">
      <c r="H849" s="196"/>
      <c r="I849" s="196"/>
      <c r="J849" s="196"/>
      <c r="V849" s="17"/>
      <c r="AC849" s="195"/>
      <c r="AD849" s="195"/>
      <c r="AE849" s="195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197" t="s">
        <v>20</v>
      </c>
      <c r="F853" s="197"/>
      <c r="G853" s="197"/>
      <c r="H853" s="197"/>
      <c r="V853" s="17"/>
      <c r="X853" s="23" t="s">
        <v>32</v>
      </c>
      <c r="Y853" s="20">
        <f>IF(B853="PAGADO",0,C858)</f>
        <v>-2084.25</v>
      </c>
      <c r="AA853" s="197" t="s">
        <v>20</v>
      </c>
      <c r="AB853" s="197"/>
      <c r="AC853" s="197"/>
      <c r="AD853" s="197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2084.25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2084.25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-2084.25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-2084.25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198" t="str">
        <f>IF(C858&lt;0,"NO PAGAR","COBRAR")</f>
        <v>NO PAGAR</v>
      </c>
      <c r="C859" s="19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8" t="str">
        <f>IF(Y858&lt;0,"NO PAGAR","COBRAR")</f>
        <v>NO PAGAR</v>
      </c>
      <c r="Y859" s="19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0" t="s">
        <v>9</v>
      </c>
      <c r="C860" s="191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0" t="s">
        <v>9</v>
      </c>
      <c r="Y860" s="191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2084.25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92" t="s">
        <v>7</v>
      </c>
      <c r="F869" s="193"/>
      <c r="G869" s="194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92" t="s">
        <v>7</v>
      </c>
      <c r="AB869" s="193"/>
      <c r="AC869" s="194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2" t="s">
        <v>7</v>
      </c>
      <c r="O871" s="193"/>
      <c r="P871" s="193"/>
      <c r="Q871" s="194"/>
      <c r="R871" s="18">
        <f>SUM(R855:R870)</f>
        <v>0</v>
      </c>
      <c r="S871" s="3"/>
      <c r="V871" s="17"/>
      <c r="X871" s="12"/>
      <c r="Y871" s="10"/>
      <c r="AJ871" s="192" t="s">
        <v>7</v>
      </c>
      <c r="AK871" s="193"/>
      <c r="AL871" s="193"/>
      <c r="AM871" s="194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2084.25</v>
      </c>
      <c r="V880" s="17"/>
      <c r="X880" s="15" t="s">
        <v>18</v>
      </c>
      <c r="Y880" s="16">
        <f>SUM(Y861:Y879)</f>
        <v>2084.25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96" t="s">
        <v>30</v>
      </c>
      <c r="I893" s="196"/>
      <c r="J893" s="196"/>
      <c r="V893" s="17"/>
      <c r="AA893" s="196" t="s">
        <v>31</v>
      </c>
      <c r="AB893" s="196"/>
      <c r="AC893" s="196"/>
    </row>
    <row r="894" spans="1:43">
      <c r="H894" s="196"/>
      <c r="I894" s="196"/>
      <c r="J894" s="196"/>
      <c r="V894" s="17"/>
      <c r="AA894" s="196"/>
      <c r="AB894" s="196"/>
      <c r="AC894" s="196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-2084.25</v>
      </c>
      <c r="E898" s="197" t="s">
        <v>20</v>
      </c>
      <c r="F898" s="197"/>
      <c r="G898" s="197"/>
      <c r="H898" s="197"/>
      <c r="V898" s="17"/>
      <c r="X898" s="23" t="s">
        <v>32</v>
      </c>
      <c r="Y898" s="20">
        <f>IF(B1698="PAGADO",0,C903)</f>
        <v>-2084.25</v>
      </c>
      <c r="AA898" s="197" t="s">
        <v>20</v>
      </c>
      <c r="AB898" s="197"/>
      <c r="AC898" s="197"/>
      <c r="AD898" s="197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2084.25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2084.25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-2084.25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-2084.25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9" t="str">
        <f>IF(Y903&lt;0,"NO PAGAR","COBRAR'")</f>
        <v>NO PAGAR</v>
      </c>
      <c r="Y904" s="199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199" t="str">
        <f>IF(C903&lt;0,"NO PAGAR","COBRAR'")</f>
        <v>NO PAGAR</v>
      </c>
      <c r="C905" s="19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0" t="s">
        <v>9</v>
      </c>
      <c r="C906" s="191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0" t="s">
        <v>9</v>
      </c>
      <c r="Y906" s="191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2084.25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2084.25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92" t="s">
        <v>7</v>
      </c>
      <c r="F914" s="193"/>
      <c r="G914" s="194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92" t="s">
        <v>7</v>
      </c>
      <c r="AB914" s="193"/>
      <c r="AC914" s="194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92" t="s">
        <v>7</v>
      </c>
      <c r="O916" s="193"/>
      <c r="P916" s="193"/>
      <c r="Q916" s="194"/>
      <c r="R916" s="18">
        <f>SUM(R900:R915)</f>
        <v>0</v>
      </c>
      <c r="S916" s="3"/>
      <c r="V916" s="17"/>
      <c r="X916" s="12"/>
      <c r="Y916" s="10"/>
      <c r="AJ916" s="192" t="s">
        <v>7</v>
      </c>
      <c r="AK916" s="193"/>
      <c r="AL916" s="193"/>
      <c r="AM916" s="194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2084.25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2084.25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95" t="s">
        <v>29</v>
      </c>
      <c r="AD941" s="195"/>
      <c r="AE941" s="195"/>
    </row>
    <row r="942" spans="8:31">
      <c r="H942" s="196" t="s">
        <v>28</v>
      </c>
      <c r="I942" s="196"/>
      <c r="J942" s="196"/>
      <c r="V942" s="17"/>
      <c r="AC942" s="195"/>
      <c r="AD942" s="195"/>
      <c r="AE942" s="195"/>
    </row>
    <row r="943" spans="8:31">
      <c r="H943" s="196"/>
      <c r="I943" s="196"/>
      <c r="J943" s="196"/>
      <c r="V943" s="17"/>
      <c r="AC943" s="195"/>
      <c r="AD943" s="195"/>
      <c r="AE943" s="195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-2084.25</v>
      </c>
      <c r="E947" s="197" t="s">
        <v>20</v>
      </c>
      <c r="F947" s="197"/>
      <c r="G947" s="197"/>
      <c r="H947" s="197"/>
      <c r="V947" s="17"/>
      <c r="X947" s="23" t="s">
        <v>32</v>
      </c>
      <c r="Y947" s="20">
        <f>IF(B947="PAGADO",0,C952)</f>
        <v>-2084.25</v>
      </c>
      <c r="AA947" s="197" t="s">
        <v>20</v>
      </c>
      <c r="AB947" s="197"/>
      <c r="AC947" s="197"/>
      <c r="AD947" s="197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2084.25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2084.25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-2084.25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-2084.25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198" t="str">
        <f>IF(C952&lt;0,"NO PAGAR","COBRAR")</f>
        <v>NO PAGAR</v>
      </c>
      <c r="C953" s="19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8" t="str">
        <f>IF(Y952&lt;0,"NO PAGAR","COBRAR")</f>
        <v>NO PAGAR</v>
      </c>
      <c r="Y953" s="19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0" t="s">
        <v>9</v>
      </c>
      <c r="C954" s="191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0" t="s">
        <v>9</v>
      </c>
      <c r="Y954" s="191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2084.25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2084.25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92" t="s">
        <v>7</v>
      </c>
      <c r="F963" s="193"/>
      <c r="G963" s="194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92" t="s">
        <v>7</v>
      </c>
      <c r="AB963" s="193"/>
      <c r="AC963" s="194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2" t="s">
        <v>7</v>
      </c>
      <c r="O965" s="193"/>
      <c r="P965" s="193"/>
      <c r="Q965" s="194"/>
      <c r="R965" s="18">
        <f>SUM(R949:R964)</f>
        <v>0</v>
      </c>
      <c r="S965" s="3"/>
      <c r="V965" s="17"/>
      <c r="X965" s="12"/>
      <c r="Y965" s="10"/>
      <c r="AJ965" s="192" t="s">
        <v>7</v>
      </c>
      <c r="AK965" s="193"/>
      <c r="AL965" s="193"/>
      <c r="AM965" s="194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2084.25</v>
      </c>
      <c r="V974" s="17"/>
      <c r="X974" s="15" t="s">
        <v>18</v>
      </c>
      <c r="Y974" s="16">
        <f>SUM(Y955:Y973)</f>
        <v>2084.25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96" t="s">
        <v>30</v>
      </c>
      <c r="I987" s="196"/>
      <c r="J987" s="196"/>
      <c r="V987" s="17"/>
      <c r="AA987" s="196" t="s">
        <v>31</v>
      </c>
      <c r="AB987" s="196"/>
      <c r="AC987" s="196"/>
    </row>
    <row r="988" spans="1:43">
      <c r="H988" s="196"/>
      <c r="I988" s="196"/>
      <c r="J988" s="196"/>
      <c r="V988" s="17"/>
      <c r="AA988" s="196"/>
      <c r="AB988" s="196"/>
      <c r="AC988" s="196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-2084.25</v>
      </c>
      <c r="E992" s="197" t="s">
        <v>20</v>
      </c>
      <c r="F992" s="197"/>
      <c r="G992" s="197"/>
      <c r="H992" s="197"/>
      <c r="V992" s="17"/>
      <c r="X992" s="23" t="s">
        <v>32</v>
      </c>
      <c r="Y992" s="20">
        <f>IF(B1792="PAGADO",0,C997)</f>
        <v>-2084.25</v>
      </c>
      <c r="AA992" s="197" t="s">
        <v>20</v>
      </c>
      <c r="AB992" s="197"/>
      <c r="AC992" s="197"/>
      <c r="AD992" s="197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2084.25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2084.25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-2084.25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-2084.25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9" t="str">
        <f>IF(Y997&lt;0,"NO PAGAR","COBRAR'")</f>
        <v>NO PAGAR</v>
      </c>
      <c r="Y998" s="199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199" t="str">
        <f>IF(C997&lt;0,"NO PAGAR","COBRAR'")</f>
        <v>NO PAGAR</v>
      </c>
      <c r="C999" s="19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0" t="s">
        <v>9</v>
      </c>
      <c r="C1000" s="19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0" t="s">
        <v>9</v>
      </c>
      <c r="Y1000" s="19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2084.25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2084.25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92" t="s">
        <v>7</v>
      </c>
      <c r="F1008" s="193"/>
      <c r="G1008" s="194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92" t="s">
        <v>7</v>
      </c>
      <c r="AB1008" s="193"/>
      <c r="AC1008" s="194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92" t="s">
        <v>7</v>
      </c>
      <c r="O1010" s="193"/>
      <c r="P1010" s="193"/>
      <c r="Q1010" s="194"/>
      <c r="R1010" s="18">
        <f>SUM(R994:R1009)</f>
        <v>0</v>
      </c>
      <c r="S1010" s="3"/>
      <c r="V1010" s="17"/>
      <c r="X1010" s="12"/>
      <c r="Y1010" s="10"/>
      <c r="AJ1010" s="192" t="s">
        <v>7</v>
      </c>
      <c r="AK1010" s="193"/>
      <c r="AL1010" s="193"/>
      <c r="AM1010" s="194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2084.25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2084.25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95" t="s">
        <v>29</v>
      </c>
      <c r="AD1034" s="195"/>
      <c r="AE1034" s="195"/>
    </row>
    <row r="1035" spans="2:31">
      <c r="H1035" s="196" t="s">
        <v>28</v>
      </c>
      <c r="I1035" s="196"/>
      <c r="J1035" s="196"/>
      <c r="V1035" s="17"/>
      <c r="AC1035" s="195"/>
      <c r="AD1035" s="195"/>
      <c r="AE1035" s="195"/>
    </row>
    <row r="1036" spans="2:31">
      <c r="H1036" s="196"/>
      <c r="I1036" s="196"/>
      <c r="J1036" s="196"/>
      <c r="V1036" s="17"/>
      <c r="AC1036" s="195"/>
      <c r="AD1036" s="195"/>
      <c r="AE1036" s="195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-2084.25</v>
      </c>
      <c r="E1040" s="197" t="s">
        <v>20</v>
      </c>
      <c r="F1040" s="197"/>
      <c r="G1040" s="197"/>
      <c r="H1040" s="197"/>
      <c r="V1040" s="17"/>
      <c r="X1040" s="23" t="s">
        <v>32</v>
      </c>
      <c r="Y1040" s="20">
        <f>IF(B1040="PAGADO",0,C1045)</f>
        <v>-2084.25</v>
      </c>
      <c r="AA1040" s="197" t="s">
        <v>20</v>
      </c>
      <c r="AB1040" s="197"/>
      <c r="AC1040" s="197"/>
      <c r="AD1040" s="197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2084.25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2084.25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-2084.25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-2084.25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198" t="str">
        <f>IF(C1045&lt;0,"NO PAGAR","COBRAR")</f>
        <v>NO PAGAR</v>
      </c>
      <c r="C1046" s="19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8" t="str">
        <f>IF(Y1045&lt;0,"NO PAGAR","COBRAR")</f>
        <v>NO PAGAR</v>
      </c>
      <c r="Y1046" s="19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0" t="s">
        <v>9</v>
      </c>
      <c r="C1047" s="191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0" t="s">
        <v>9</v>
      </c>
      <c r="Y1047" s="191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2084.25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2084.25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92" t="s">
        <v>7</v>
      </c>
      <c r="F1056" s="193"/>
      <c r="G1056" s="194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92" t="s">
        <v>7</v>
      </c>
      <c r="AB1056" s="193"/>
      <c r="AC1056" s="194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2" t="s">
        <v>7</v>
      </c>
      <c r="O1058" s="193"/>
      <c r="P1058" s="193"/>
      <c r="Q1058" s="194"/>
      <c r="R1058" s="18">
        <f>SUM(R1042:R1057)</f>
        <v>0</v>
      </c>
      <c r="S1058" s="3"/>
      <c r="V1058" s="17"/>
      <c r="X1058" s="12"/>
      <c r="Y1058" s="10"/>
      <c r="AJ1058" s="192" t="s">
        <v>7</v>
      </c>
      <c r="AK1058" s="193"/>
      <c r="AL1058" s="193"/>
      <c r="AM1058" s="194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2084.25</v>
      </c>
      <c r="V1067" s="17"/>
      <c r="X1067" s="15" t="s">
        <v>18</v>
      </c>
      <c r="Y1067" s="16">
        <f>SUM(Y1048:Y1066)</f>
        <v>2084.25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96" t="s">
        <v>30</v>
      </c>
      <c r="I1080" s="196"/>
      <c r="J1080" s="196"/>
      <c r="V1080" s="17"/>
      <c r="AA1080" s="196" t="s">
        <v>31</v>
      </c>
      <c r="AB1080" s="196"/>
      <c r="AC1080" s="196"/>
    </row>
    <row r="1081" spans="1:43">
      <c r="H1081" s="196"/>
      <c r="I1081" s="196"/>
      <c r="J1081" s="196"/>
      <c r="V1081" s="17"/>
      <c r="AA1081" s="196"/>
      <c r="AB1081" s="196"/>
      <c r="AC1081" s="196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-2084.25</v>
      </c>
      <c r="E1085" s="197" t="s">
        <v>20</v>
      </c>
      <c r="F1085" s="197"/>
      <c r="G1085" s="197"/>
      <c r="H1085" s="197"/>
      <c r="V1085" s="17"/>
      <c r="X1085" s="23" t="s">
        <v>32</v>
      </c>
      <c r="Y1085" s="20">
        <f>IF(B1885="PAGADO",0,C1090)</f>
        <v>-2084.25</v>
      </c>
      <c r="AA1085" s="197" t="s">
        <v>20</v>
      </c>
      <c r="AB1085" s="197"/>
      <c r="AC1085" s="197"/>
      <c r="AD1085" s="197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2084.25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2084.25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-2084.25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-2084.25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9" t="str">
        <f>IF(Y1090&lt;0,"NO PAGAR","COBRAR'")</f>
        <v>NO PAGAR</v>
      </c>
      <c r="Y1091" s="199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199" t="str">
        <f>IF(C1090&lt;0,"NO PAGAR","COBRAR'")</f>
        <v>NO PAGAR</v>
      </c>
      <c r="C1092" s="19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0" t="s">
        <v>9</v>
      </c>
      <c r="C1093" s="191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0" t="s">
        <v>9</v>
      </c>
      <c r="Y1093" s="191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2084.25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2084.25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92" t="s">
        <v>7</v>
      </c>
      <c r="F1101" s="193"/>
      <c r="G1101" s="194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92" t="s">
        <v>7</v>
      </c>
      <c r="AB1101" s="193"/>
      <c r="AC1101" s="194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92" t="s">
        <v>7</v>
      </c>
      <c r="O1103" s="193"/>
      <c r="P1103" s="193"/>
      <c r="Q1103" s="194"/>
      <c r="R1103" s="18">
        <f>SUM(R1087:R1102)</f>
        <v>0</v>
      </c>
      <c r="S1103" s="3"/>
      <c r="V1103" s="17"/>
      <c r="X1103" s="12"/>
      <c r="Y1103" s="10"/>
      <c r="AJ1103" s="192" t="s">
        <v>7</v>
      </c>
      <c r="AK1103" s="193"/>
      <c r="AL1103" s="193"/>
      <c r="AM1103" s="194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2084.25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2084.25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23" zoomScaleNormal="100" workbookViewId="0">
      <selection activeCell="K333" sqref="K333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97" t="s">
        <v>78</v>
      </c>
      <c r="F8" s="197"/>
      <c r="G8" s="197"/>
      <c r="H8" s="197"/>
      <c r="V8" s="17"/>
      <c r="X8" s="23" t="s">
        <v>130</v>
      </c>
      <c r="Y8" s="20">
        <f>IF(B8="PAGADO",0,C13)</f>
        <v>0</v>
      </c>
      <c r="AA8" s="197" t="s">
        <v>78</v>
      </c>
      <c r="AB8" s="197"/>
      <c r="AC8" s="197"/>
      <c r="AD8" s="197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92" t="s">
        <v>7</v>
      </c>
      <c r="AB24" s="193"/>
      <c r="AC24" s="194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0.35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7" t="s">
        <v>213</v>
      </c>
      <c r="F53" s="197"/>
      <c r="G53" s="197"/>
      <c r="H53" s="197"/>
      <c r="V53" s="17"/>
      <c r="X53" s="23" t="s">
        <v>32</v>
      </c>
      <c r="Y53" s="20">
        <f>IF(B53="PAGADO",0,C58)</f>
        <v>540</v>
      </c>
      <c r="AA53" s="197" t="s">
        <v>78</v>
      </c>
      <c r="AB53" s="197"/>
      <c r="AC53" s="197"/>
      <c r="AD53" s="197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95" t="s">
        <v>29</v>
      </c>
      <c r="AD95" s="195"/>
      <c r="AE95" s="195"/>
    </row>
    <row r="96" spans="2:31">
      <c r="H96" s="196" t="s">
        <v>28</v>
      </c>
      <c r="I96" s="196"/>
      <c r="J96" s="196"/>
      <c r="V96" s="17"/>
      <c r="AC96" s="195"/>
      <c r="AD96" s="195"/>
      <c r="AE96" s="195"/>
    </row>
    <row r="97" spans="2:41">
      <c r="H97" s="196"/>
      <c r="I97" s="196"/>
      <c r="J97" s="196"/>
      <c r="V97" s="17"/>
      <c r="AC97" s="195"/>
      <c r="AD97" s="195"/>
      <c r="AE97" s="19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97" t="s">
        <v>78</v>
      </c>
      <c r="F101" s="197"/>
      <c r="G101" s="197"/>
      <c r="H101" s="197"/>
      <c r="V101" s="17"/>
      <c r="X101" s="23" t="s">
        <v>32</v>
      </c>
      <c r="Y101" s="20">
        <f>IF(B101="PAGADO",0,C106)</f>
        <v>0</v>
      </c>
      <c r="AA101" s="197" t="s">
        <v>310</v>
      </c>
      <c r="AB101" s="197"/>
      <c r="AC101" s="197"/>
      <c r="AD101" s="197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98" t="str">
        <f>IF(C106&lt;0,"NO PAGAR","COBRAR")</f>
        <v>COBRAR</v>
      </c>
      <c r="C107" s="198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98" t="str">
        <f>IF(Y106&lt;0,"NO PAGAR","COBRAR")</f>
        <v>COBRAR</v>
      </c>
      <c r="Y107" s="19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0" t="s">
        <v>9</v>
      </c>
      <c r="C108" s="191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92" t="s">
        <v>7</v>
      </c>
      <c r="F117" s="193"/>
      <c r="G117" s="194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96" t="s">
        <v>30</v>
      </c>
      <c r="I133" s="196"/>
      <c r="J133" s="196"/>
      <c r="V133" s="17"/>
      <c r="AA133" s="196" t="s">
        <v>31</v>
      </c>
      <c r="AB133" s="196"/>
      <c r="AC133" s="196"/>
    </row>
    <row r="134" spans="1:43">
      <c r="H134" s="196"/>
      <c r="I134" s="196"/>
      <c r="J134" s="196"/>
      <c r="V134" s="17"/>
      <c r="AA134" s="196"/>
      <c r="AB134" s="196"/>
      <c r="AC134" s="196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97" t="s">
        <v>310</v>
      </c>
      <c r="F138" s="197"/>
      <c r="G138" s="197"/>
      <c r="H138" s="197"/>
      <c r="V138" s="17"/>
      <c r="X138" s="23" t="s">
        <v>32</v>
      </c>
      <c r="Y138" s="20">
        <f>IF(B138="PAGADO",0,C143)</f>
        <v>670</v>
      </c>
      <c r="AA138" s="197" t="s">
        <v>78</v>
      </c>
      <c r="AB138" s="197"/>
      <c r="AC138" s="197"/>
      <c r="AD138" s="197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9" t="str">
        <f>IF(Y143&lt;0,"NO PAGAR","COBRAR'")</f>
        <v>COBRAR'</v>
      </c>
      <c r="Y144" s="19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99" t="str">
        <f>IF(C143&lt;0,"NO PAGAR","COBRAR'")</f>
        <v>COBRAR'</v>
      </c>
      <c r="C145" s="19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0" t="s">
        <v>9</v>
      </c>
      <c r="C146" s="191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0" t="s">
        <v>9</v>
      </c>
      <c r="Y146" s="191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92" t="s">
        <v>7</v>
      </c>
      <c r="F154" s="193"/>
      <c r="G154" s="194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92" t="s">
        <v>7</v>
      </c>
      <c r="AB154" s="193"/>
      <c r="AC154" s="194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92" t="s">
        <v>7</v>
      </c>
      <c r="O156" s="193"/>
      <c r="P156" s="193"/>
      <c r="Q156" s="194"/>
      <c r="R156" s="18">
        <f>SUM(R140:R155)</f>
        <v>0</v>
      </c>
      <c r="S156" s="3"/>
      <c r="V156" s="17"/>
      <c r="X156" s="12"/>
      <c r="Y156" s="10"/>
      <c r="AJ156" s="192" t="s">
        <v>7</v>
      </c>
      <c r="AK156" s="193"/>
      <c r="AL156" s="193"/>
      <c r="AM156" s="194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95" t="s">
        <v>29</v>
      </c>
      <c r="AD181" s="195"/>
      <c r="AE181" s="195"/>
    </row>
    <row r="182" spans="2:41">
      <c r="H182" s="196" t="s">
        <v>28</v>
      </c>
      <c r="I182" s="196"/>
      <c r="J182" s="196"/>
      <c r="V182" s="17"/>
      <c r="AC182" s="195"/>
      <c r="AD182" s="195"/>
      <c r="AE182" s="195"/>
    </row>
    <row r="183" spans="2:41">
      <c r="H183" s="196"/>
      <c r="I183" s="196"/>
      <c r="J183" s="196"/>
      <c r="V183" s="17"/>
      <c r="AC183" s="195"/>
      <c r="AD183" s="195"/>
      <c r="AE183" s="195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97" t="s">
        <v>434</v>
      </c>
      <c r="F187" s="197"/>
      <c r="G187" s="197"/>
      <c r="H187" s="197"/>
      <c r="O187" s="59" t="s">
        <v>433</v>
      </c>
      <c r="V187" s="17"/>
      <c r="X187" s="23" t="s">
        <v>32</v>
      </c>
      <c r="Y187" s="20">
        <f>IF(B187="PAGADO",0,C192)</f>
        <v>0</v>
      </c>
      <c r="AA187" s="197" t="s">
        <v>20</v>
      </c>
      <c r="AB187" s="197"/>
      <c r="AC187" s="197"/>
      <c r="AD187" s="197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98" t="str">
        <f>IF(C192&lt;0,"NO PAGAR","COBRAR")</f>
        <v>COBRAR</v>
      </c>
      <c r="C193" s="19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8" t="str">
        <f>IF(Y192&lt;0,"NO PAGAR","COBRAR")</f>
        <v>COBRAR</v>
      </c>
      <c r="Y193" s="19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0" t="s">
        <v>9</v>
      </c>
      <c r="C194" s="191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0" t="s">
        <v>9</v>
      </c>
      <c r="Y194" s="191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92" t="s">
        <v>7</v>
      </c>
      <c r="F203" s="193"/>
      <c r="G203" s="194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92" t="s">
        <v>7</v>
      </c>
      <c r="AB203" s="193"/>
      <c r="AC203" s="194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92" t="s">
        <v>7</v>
      </c>
      <c r="O205" s="193"/>
      <c r="P205" s="193"/>
      <c r="Q205" s="194"/>
      <c r="R205" s="18">
        <f>SUM(R189:R204)</f>
        <v>480.45</v>
      </c>
      <c r="S205" s="3"/>
      <c r="V205" s="17"/>
      <c r="X205" s="12"/>
      <c r="Y205" s="10"/>
      <c r="AJ205" s="192" t="s">
        <v>7</v>
      </c>
      <c r="AK205" s="193"/>
      <c r="AL205" s="193"/>
      <c r="AM205" s="194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96" t="s">
        <v>30</v>
      </c>
      <c r="I227" s="196"/>
      <c r="J227" s="196"/>
      <c r="V227" s="17"/>
      <c r="AA227" s="196" t="s">
        <v>31</v>
      </c>
      <c r="AB227" s="196"/>
      <c r="AC227" s="196"/>
    </row>
    <row r="228" spans="1:43">
      <c r="H228" s="196"/>
      <c r="I228" s="196"/>
      <c r="J228" s="196"/>
      <c r="V228" s="17"/>
      <c r="AA228" s="196"/>
      <c r="AB228" s="196"/>
      <c r="AC228" s="196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97" t="s">
        <v>20</v>
      </c>
      <c r="F232" s="197"/>
      <c r="G232" s="197"/>
      <c r="H232" s="197"/>
      <c r="V232" s="17"/>
      <c r="X232" s="23" t="s">
        <v>32</v>
      </c>
      <c r="Y232" s="20">
        <f>IF(B232="PAGADO",0,C237)</f>
        <v>0</v>
      </c>
      <c r="AA232" s="197" t="s">
        <v>20</v>
      </c>
      <c r="AB232" s="197"/>
      <c r="AC232" s="197"/>
      <c r="AD232" s="197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9" t="str">
        <f>IF(Y237&lt;0,"NO PAGAR","COBRAR'")</f>
        <v>COBRAR'</v>
      </c>
      <c r="Y238" s="19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99" t="str">
        <f>IF(C237&lt;0,"NO PAGAR","COBRAR'")</f>
        <v>COBRAR'</v>
      </c>
      <c r="C239" s="19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0" t="s">
        <v>9</v>
      </c>
      <c r="C240" s="191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0" t="s">
        <v>9</v>
      </c>
      <c r="Y240" s="191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92" t="s">
        <v>7</v>
      </c>
      <c r="F248" s="193"/>
      <c r="G248" s="194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92" t="s">
        <v>7</v>
      </c>
      <c r="AB248" s="193"/>
      <c r="AC248" s="194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92" t="s">
        <v>7</v>
      </c>
      <c r="O250" s="193"/>
      <c r="P250" s="193"/>
      <c r="Q250" s="194"/>
      <c r="R250" s="18">
        <f>SUM(R234:R249)</f>
        <v>0</v>
      </c>
      <c r="S250" s="3"/>
      <c r="V250" s="17"/>
      <c r="X250" s="12"/>
      <c r="Y250" s="10"/>
      <c r="AJ250" s="192" t="s">
        <v>7</v>
      </c>
      <c r="AK250" s="193"/>
      <c r="AL250" s="193"/>
      <c r="AM250" s="194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95" t="s">
        <v>29</v>
      </c>
      <c r="AD273" s="195"/>
      <c r="AE273" s="195"/>
    </row>
    <row r="274" spans="2:41">
      <c r="H274" s="196" t="s">
        <v>28</v>
      </c>
      <c r="I274" s="196"/>
      <c r="J274" s="196"/>
      <c r="V274" s="17"/>
      <c r="AC274" s="195"/>
      <c r="AD274" s="195"/>
      <c r="AE274" s="195"/>
    </row>
    <row r="275" spans="2:41">
      <c r="H275" s="196"/>
      <c r="I275" s="196"/>
      <c r="J275" s="196"/>
      <c r="V275" s="17"/>
      <c r="AC275" s="195"/>
      <c r="AD275" s="195"/>
      <c r="AE275" s="195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97" t="s">
        <v>20</v>
      </c>
      <c r="F279" s="197"/>
      <c r="G279" s="197"/>
      <c r="H279" s="197"/>
      <c r="V279" s="17"/>
      <c r="X279" s="23" t="s">
        <v>32</v>
      </c>
      <c r="Y279" s="20">
        <f>IF(B279="PAGADO",0,C284)</f>
        <v>0</v>
      </c>
      <c r="AA279" s="197" t="s">
        <v>20</v>
      </c>
      <c r="AB279" s="197"/>
      <c r="AC279" s="197"/>
      <c r="AD279" s="197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98" t="str">
        <f>IF(C284&lt;0,"NO PAGAR","COBRAR")</f>
        <v>COBRAR</v>
      </c>
      <c r="C285" s="19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8" t="str">
        <f>IF(Y284&lt;0,"NO PAGAR","COBRAR")</f>
        <v>COBRAR</v>
      </c>
      <c r="Y285" s="19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0" t="s">
        <v>9</v>
      </c>
      <c r="C286" s="191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0" t="s">
        <v>9</v>
      </c>
      <c r="Y286" s="191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92" t="s">
        <v>7</v>
      </c>
      <c r="F295" s="193"/>
      <c r="G295" s="194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92" t="s">
        <v>7</v>
      </c>
      <c r="AB295" s="193"/>
      <c r="AC295" s="194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92" t="s">
        <v>7</v>
      </c>
      <c r="O297" s="193"/>
      <c r="P297" s="193"/>
      <c r="Q297" s="194"/>
      <c r="R297" s="18">
        <f>SUM(R281:R296)</f>
        <v>0</v>
      </c>
      <c r="S297" s="3"/>
      <c r="V297" s="17"/>
      <c r="X297" s="12"/>
      <c r="Y297" s="10"/>
      <c r="AJ297" s="192" t="s">
        <v>7</v>
      </c>
      <c r="AK297" s="193"/>
      <c r="AL297" s="193"/>
      <c r="AM297" s="194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96" t="s">
        <v>30</v>
      </c>
      <c r="I319" s="196"/>
      <c r="J319" s="196"/>
      <c r="V319" s="17"/>
      <c r="AA319" s="196" t="s">
        <v>31</v>
      </c>
      <c r="AB319" s="196"/>
      <c r="AC319" s="196"/>
    </row>
    <row r="320" spans="1:43">
      <c r="H320" s="196"/>
      <c r="I320" s="196"/>
      <c r="J320" s="196"/>
      <c r="V320" s="17"/>
      <c r="AA320" s="196"/>
      <c r="AB320" s="196"/>
      <c r="AC320" s="196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97" t="s">
        <v>20</v>
      </c>
      <c r="F324" s="197"/>
      <c r="G324" s="197"/>
      <c r="H324" s="197"/>
      <c r="V324" s="17"/>
      <c r="X324" s="23" t="s">
        <v>32</v>
      </c>
      <c r="Y324" s="20">
        <f>IF(B1124="PAGADO",0,C329)</f>
        <v>0</v>
      </c>
      <c r="AA324" s="197" t="s">
        <v>20</v>
      </c>
      <c r="AB324" s="197"/>
      <c r="AC324" s="197"/>
      <c r="AD324" s="197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9" t="str">
        <f>IF(Y329&lt;0,"NO PAGAR","COBRAR'")</f>
        <v>COBRAR'</v>
      </c>
      <c r="Y330" s="19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99" t="str">
        <f>IF(C329&lt;0,"NO PAGAR","COBRAR'")</f>
        <v>COBRAR'</v>
      </c>
      <c r="C331" s="199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0" t="s">
        <v>9</v>
      </c>
      <c r="C332" s="191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0" t="s">
        <v>9</v>
      </c>
      <c r="Y332" s="191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92" t="s">
        <v>7</v>
      </c>
      <c r="F340" s="193"/>
      <c r="G340" s="194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92" t="s">
        <v>7</v>
      </c>
      <c r="AB340" s="193"/>
      <c r="AC340" s="194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92" t="s">
        <v>7</v>
      </c>
      <c r="O342" s="193"/>
      <c r="P342" s="193"/>
      <c r="Q342" s="194"/>
      <c r="R342" s="18">
        <f>SUM(R326:R341)</f>
        <v>0</v>
      </c>
      <c r="S342" s="3"/>
      <c r="V342" s="17"/>
      <c r="X342" s="12"/>
      <c r="Y342" s="10"/>
      <c r="AJ342" s="192" t="s">
        <v>7</v>
      </c>
      <c r="AK342" s="193"/>
      <c r="AL342" s="193"/>
      <c r="AM342" s="194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95" t="s">
        <v>29</v>
      </c>
      <c r="AD366" s="195"/>
      <c r="AE366" s="195"/>
    </row>
    <row r="367" spans="5:31">
      <c r="H367" s="196" t="s">
        <v>28</v>
      </c>
      <c r="I367" s="196"/>
      <c r="J367" s="196"/>
      <c r="V367" s="17"/>
      <c r="AC367" s="195"/>
      <c r="AD367" s="195"/>
      <c r="AE367" s="195"/>
    </row>
    <row r="368" spans="5:31">
      <c r="H368" s="196"/>
      <c r="I368" s="196"/>
      <c r="J368" s="196"/>
      <c r="V368" s="17"/>
      <c r="AC368" s="195"/>
      <c r="AD368" s="195"/>
      <c r="AE368" s="195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97" t="s">
        <v>20</v>
      </c>
      <c r="F372" s="197"/>
      <c r="G372" s="197"/>
      <c r="H372" s="197"/>
      <c r="V372" s="17"/>
      <c r="X372" s="23" t="s">
        <v>32</v>
      </c>
      <c r="Y372" s="20">
        <f>IF(B372="PAGADO",0,C377)</f>
        <v>0</v>
      </c>
      <c r="AA372" s="197" t="s">
        <v>20</v>
      </c>
      <c r="AB372" s="197"/>
      <c r="AC372" s="197"/>
      <c r="AD372" s="197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98" t="str">
        <f>IF(C377&lt;0,"NO PAGAR","COBRAR")</f>
        <v>COBRAR</v>
      </c>
      <c r="C378" s="19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8" t="str">
        <f>IF(Y377&lt;0,"NO PAGAR","COBRAR")</f>
        <v>COBRAR</v>
      </c>
      <c r="Y378" s="198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0" t="s">
        <v>9</v>
      </c>
      <c r="C379" s="191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0" t="s">
        <v>9</v>
      </c>
      <c r="Y379" s="191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92" t="s">
        <v>7</v>
      </c>
      <c r="F388" s="193"/>
      <c r="G388" s="194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92" t="s">
        <v>7</v>
      </c>
      <c r="AB388" s="193"/>
      <c r="AC388" s="194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92" t="s">
        <v>7</v>
      </c>
      <c r="O390" s="193"/>
      <c r="P390" s="193"/>
      <c r="Q390" s="194"/>
      <c r="R390" s="18">
        <f>SUM(R374:R389)</f>
        <v>0</v>
      </c>
      <c r="S390" s="3"/>
      <c r="V390" s="17"/>
      <c r="X390" s="12"/>
      <c r="Y390" s="10"/>
      <c r="AJ390" s="192" t="s">
        <v>7</v>
      </c>
      <c r="AK390" s="193"/>
      <c r="AL390" s="193"/>
      <c r="AM390" s="194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96" t="s">
        <v>30</v>
      </c>
      <c r="I412" s="196"/>
      <c r="J412" s="196"/>
      <c r="V412" s="17"/>
      <c r="AA412" s="196" t="s">
        <v>31</v>
      </c>
      <c r="AB412" s="196"/>
      <c r="AC412" s="196"/>
    </row>
    <row r="413" spans="1:43">
      <c r="H413" s="196"/>
      <c r="I413" s="196"/>
      <c r="J413" s="196"/>
      <c r="V413" s="17"/>
      <c r="AA413" s="196"/>
      <c r="AB413" s="196"/>
      <c r="AC413" s="196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97" t="s">
        <v>20</v>
      </c>
      <c r="F417" s="197"/>
      <c r="G417" s="197"/>
      <c r="H417" s="197"/>
      <c r="V417" s="17"/>
      <c r="X417" s="23" t="s">
        <v>32</v>
      </c>
      <c r="Y417" s="20">
        <f>IF(B1217="PAGADO",0,C422)</f>
        <v>0</v>
      </c>
      <c r="AA417" s="197" t="s">
        <v>20</v>
      </c>
      <c r="AB417" s="197"/>
      <c r="AC417" s="197"/>
      <c r="AD417" s="197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9" t="str">
        <f>IF(Y422&lt;0,"NO PAGAR","COBRAR'")</f>
        <v>COBRAR'</v>
      </c>
      <c r="Y423" s="19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99" t="str">
        <f>IF(C422&lt;0,"NO PAGAR","COBRAR'")</f>
        <v>COBRAR'</v>
      </c>
      <c r="C424" s="199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0" t="s">
        <v>9</v>
      </c>
      <c r="C425" s="191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0" t="s">
        <v>9</v>
      </c>
      <c r="Y425" s="191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92" t="s">
        <v>7</v>
      </c>
      <c r="F433" s="193"/>
      <c r="G433" s="194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92" t="s">
        <v>7</v>
      </c>
      <c r="AB433" s="193"/>
      <c r="AC433" s="194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92" t="s">
        <v>7</v>
      </c>
      <c r="O435" s="193"/>
      <c r="P435" s="193"/>
      <c r="Q435" s="194"/>
      <c r="R435" s="18">
        <f>SUM(R419:R434)</f>
        <v>0</v>
      </c>
      <c r="S435" s="3"/>
      <c r="V435" s="17"/>
      <c r="X435" s="12"/>
      <c r="Y435" s="10"/>
      <c r="AJ435" s="192" t="s">
        <v>7</v>
      </c>
      <c r="AK435" s="193"/>
      <c r="AL435" s="193"/>
      <c r="AM435" s="194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95" t="s">
        <v>29</v>
      </c>
      <c r="AD463" s="195"/>
      <c r="AE463" s="195"/>
    </row>
    <row r="464" spans="8:31">
      <c r="H464" s="196" t="s">
        <v>28</v>
      </c>
      <c r="I464" s="196"/>
      <c r="J464" s="196"/>
      <c r="V464" s="17"/>
      <c r="AC464" s="195"/>
      <c r="AD464" s="195"/>
      <c r="AE464" s="195"/>
    </row>
    <row r="465" spans="2:41">
      <c r="H465" s="196"/>
      <c r="I465" s="196"/>
      <c r="J465" s="196"/>
      <c r="V465" s="17"/>
      <c r="AC465" s="195"/>
      <c r="AD465" s="195"/>
      <c r="AE465" s="195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97" t="s">
        <v>20</v>
      </c>
      <c r="F469" s="197"/>
      <c r="G469" s="197"/>
      <c r="H469" s="197"/>
      <c r="V469" s="17"/>
      <c r="X469" s="23" t="s">
        <v>32</v>
      </c>
      <c r="Y469" s="20">
        <f>IF(B469="PAGADO",0,C474)</f>
        <v>0</v>
      </c>
      <c r="AA469" s="197" t="s">
        <v>20</v>
      </c>
      <c r="AB469" s="197"/>
      <c r="AC469" s="197"/>
      <c r="AD469" s="197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98" t="str">
        <f>IF(C474&lt;0,"NO PAGAR","COBRAR")</f>
        <v>COBRAR</v>
      </c>
      <c r="C475" s="198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98" t="str">
        <f>IF(Y474&lt;0,"NO PAGAR","COBRAR")</f>
        <v>COBRAR</v>
      </c>
      <c r="Y475" s="198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0" t="s">
        <v>9</v>
      </c>
      <c r="C476" s="191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0" t="s">
        <v>9</v>
      </c>
      <c r="Y476" s="191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92" t="s">
        <v>7</v>
      </c>
      <c r="F485" s="193"/>
      <c r="G485" s="194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92" t="s">
        <v>7</v>
      </c>
      <c r="AB485" s="193"/>
      <c r="AC485" s="194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92" t="s">
        <v>7</v>
      </c>
      <c r="O487" s="193"/>
      <c r="P487" s="193"/>
      <c r="Q487" s="194"/>
      <c r="R487" s="18">
        <f>SUM(R471:R486)</f>
        <v>0</v>
      </c>
      <c r="S487" s="3"/>
      <c r="V487" s="17"/>
      <c r="X487" s="12"/>
      <c r="Y487" s="10"/>
      <c r="AJ487" s="192" t="s">
        <v>7</v>
      </c>
      <c r="AK487" s="193"/>
      <c r="AL487" s="193"/>
      <c r="AM487" s="194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96" t="s">
        <v>30</v>
      </c>
      <c r="I509" s="196"/>
      <c r="J509" s="196"/>
      <c r="V509" s="17"/>
      <c r="AA509" s="196" t="s">
        <v>31</v>
      </c>
      <c r="AB509" s="196"/>
      <c r="AC509" s="196"/>
    </row>
    <row r="510" spans="1:43">
      <c r="H510" s="196"/>
      <c r="I510" s="196"/>
      <c r="J510" s="196"/>
      <c r="V510" s="17"/>
      <c r="AA510" s="196"/>
      <c r="AB510" s="196"/>
      <c r="AC510" s="196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97" t="s">
        <v>20</v>
      </c>
      <c r="F514" s="197"/>
      <c r="G514" s="197"/>
      <c r="H514" s="197"/>
      <c r="V514" s="17"/>
      <c r="X514" s="23" t="s">
        <v>32</v>
      </c>
      <c r="Y514" s="20">
        <f>IF(B1314="PAGADO",0,C519)</f>
        <v>0</v>
      </c>
      <c r="AA514" s="197" t="s">
        <v>20</v>
      </c>
      <c r="AB514" s="197"/>
      <c r="AC514" s="197"/>
      <c r="AD514" s="197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9" t="str">
        <f>IF(Y519&lt;0,"NO PAGAR","COBRAR'")</f>
        <v>COBRAR'</v>
      </c>
      <c r="Y520" s="199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99" t="str">
        <f>IF(C519&lt;0,"NO PAGAR","COBRAR'")</f>
        <v>COBRAR'</v>
      </c>
      <c r="C521" s="199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0" t="s">
        <v>9</v>
      </c>
      <c r="C522" s="191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0" t="s">
        <v>9</v>
      </c>
      <c r="Y522" s="191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92" t="s">
        <v>7</v>
      </c>
      <c r="F530" s="193"/>
      <c r="G530" s="194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92" t="s">
        <v>7</v>
      </c>
      <c r="AB530" s="193"/>
      <c r="AC530" s="194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92" t="s">
        <v>7</v>
      </c>
      <c r="O532" s="193"/>
      <c r="P532" s="193"/>
      <c r="Q532" s="194"/>
      <c r="R532" s="18">
        <f>SUM(R516:R531)</f>
        <v>0</v>
      </c>
      <c r="S532" s="3"/>
      <c r="V532" s="17"/>
      <c r="X532" s="12"/>
      <c r="Y532" s="10"/>
      <c r="AJ532" s="192" t="s">
        <v>7</v>
      </c>
      <c r="AK532" s="193"/>
      <c r="AL532" s="193"/>
      <c r="AM532" s="194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95" t="s">
        <v>29</v>
      </c>
      <c r="AD562" s="195"/>
      <c r="AE562" s="195"/>
    </row>
    <row r="563" spans="2:41">
      <c r="H563" s="196" t="s">
        <v>28</v>
      </c>
      <c r="I563" s="196"/>
      <c r="J563" s="196"/>
      <c r="V563" s="17"/>
      <c r="AC563" s="195"/>
      <c r="AD563" s="195"/>
      <c r="AE563" s="195"/>
    </row>
    <row r="564" spans="2:41">
      <c r="H564" s="196"/>
      <c r="I564" s="196"/>
      <c r="J564" s="196"/>
      <c r="V564" s="17"/>
      <c r="AC564" s="195"/>
      <c r="AD564" s="195"/>
      <c r="AE564" s="195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97" t="s">
        <v>20</v>
      </c>
      <c r="F568" s="197"/>
      <c r="G568" s="197"/>
      <c r="H568" s="197"/>
      <c r="V568" s="17"/>
      <c r="X568" s="23" t="s">
        <v>32</v>
      </c>
      <c r="Y568" s="20">
        <f>IF(B568="PAGADO",0,C573)</f>
        <v>0</v>
      </c>
      <c r="AA568" s="197" t="s">
        <v>20</v>
      </c>
      <c r="AB568" s="197"/>
      <c r="AC568" s="197"/>
      <c r="AD568" s="197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98" t="str">
        <f>IF(C573&lt;0,"NO PAGAR","COBRAR")</f>
        <v>COBRAR</v>
      </c>
      <c r="C574" s="198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98" t="str">
        <f>IF(Y573&lt;0,"NO PAGAR","COBRAR")</f>
        <v>COBRAR</v>
      </c>
      <c r="Y574" s="19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0" t="s">
        <v>9</v>
      </c>
      <c r="C575" s="191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92" t="s">
        <v>7</v>
      </c>
      <c r="F584" s="193"/>
      <c r="G584" s="194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92" t="s">
        <v>7</v>
      </c>
      <c r="AB584" s="193"/>
      <c r="AC584" s="194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92" t="s">
        <v>7</v>
      </c>
      <c r="O586" s="193"/>
      <c r="P586" s="193"/>
      <c r="Q586" s="194"/>
      <c r="R586" s="18">
        <f>SUM(R570:R585)</f>
        <v>0</v>
      </c>
      <c r="S586" s="3"/>
      <c r="V586" s="17"/>
      <c r="X586" s="12"/>
      <c r="Y586" s="10"/>
      <c r="AJ586" s="192" t="s">
        <v>7</v>
      </c>
      <c r="AK586" s="193"/>
      <c r="AL586" s="193"/>
      <c r="AM586" s="194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96" t="s">
        <v>30</v>
      </c>
      <c r="I608" s="196"/>
      <c r="J608" s="196"/>
      <c r="V608" s="17"/>
      <c r="AA608" s="196" t="s">
        <v>31</v>
      </c>
      <c r="AB608" s="196"/>
      <c r="AC608" s="196"/>
    </row>
    <row r="609" spans="2:41">
      <c r="H609" s="196"/>
      <c r="I609" s="196"/>
      <c r="J609" s="196"/>
      <c r="V609" s="17"/>
      <c r="AA609" s="196"/>
      <c r="AB609" s="196"/>
      <c r="AC609" s="196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97" t="s">
        <v>20</v>
      </c>
      <c r="F613" s="197"/>
      <c r="G613" s="197"/>
      <c r="H613" s="197"/>
      <c r="V613" s="17"/>
      <c r="X613" s="23" t="s">
        <v>32</v>
      </c>
      <c r="Y613" s="20">
        <f>IF(B1413="PAGADO",0,C618)</f>
        <v>0</v>
      </c>
      <c r="AA613" s="197" t="s">
        <v>20</v>
      </c>
      <c r="AB613" s="197"/>
      <c r="AC613" s="197"/>
      <c r="AD613" s="197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9" t="str">
        <f>IF(Y618&lt;0,"NO PAGAR","COBRAR'")</f>
        <v>COBRAR'</v>
      </c>
      <c r="Y619" s="199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99" t="str">
        <f>IF(C618&lt;0,"NO PAGAR","COBRAR'")</f>
        <v>COBRAR'</v>
      </c>
      <c r="C620" s="199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0" t="s">
        <v>9</v>
      </c>
      <c r="C621" s="191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92" t="s">
        <v>7</v>
      </c>
      <c r="F629" s="193"/>
      <c r="G629" s="194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92" t="s">
        <v>7</v>
      </c>
      <c r="AB629" s="193"/>
      <c r="AC629" s="194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92" t="s">
        <v>7</v>
      </c>
      <c r="O631" s="193"/>
      <c r="P631" s="193"/>
      <c r="Q631" s="194"/>
      <c r="R631" s="18">
        <f>SUM(R615:R630)</f>
        <v>0</v>
      </c>
      <c r="S631" s="3"/>
      <c r="V631" s="17"/>
      <c r="X631" s="12"/>
      <c r="Y631" s="10"/>
      <c r="AJ631" s="192" t="s">
        <v>7</v>
      </c>
      <c r="AK631" s="193"/>
      <c r="AL631" s="193"/>
      <c r="AM631" s="194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95" t="s">
        <v>29</v>
      </c>
      <c r="AD655" s="195"/>
      <c r="AE655" s="195"/>
    </row>
    <row r="656" spans="2:31">
      <c r="H656" s="196" t="s">
        <v>28</v>
      </c>
      <c r="I656" s="196"/>
      <c r="J656" s="196"/>
      <c r="V656" s="17"/>
      <c r="AC656" s="195"/>
      <c r="AD656" s="195"/>
      <c r="AE656" s="195"/>
    </row>
    <row r="657" spans="2:41">
      <c r="H657" s="196"/>
      <c r="I657" s="196"/>
      <c r="J657" s="196"/>
      <c r="V657" s="17"/>
      <c r="AC657" s="195"/>
      <c r="AD657" s="195"/>
      <c r="AE657" s="195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97" t="s">
        <v>20</v>
      </c>
      <c r="F661" s="197"/>
      <c r="G661" s="197"/>
      <c r="H661" s="197"/>
      <c r="V661" s="17"/>
      <c r="X661" s="23" t="s">
        <v>32</v>
      </c>
      <c r="Y661" s="20">
        <f>IF(B661="PAGADO",0,C666)</f>
        <v>0</v>
      </c>
      <c r="AA661" s="197" t="s">
        <v>20</v>
      </c>
      <c r="AB661" s="197"/>
      <c r="AC661" s="197"/>
      <c r="AD661" s="197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98" t="str">
        <f>IF(C666&lt;0,"NO PAGAR","COBRAR")</f>
        <v>COBRAR</v>
      </c>
      <c r="C667" s="19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8" t="str">
        <f>IF(Y666&lt;0,"NO PAGAR","COBRAR")</f>
        <v>COBRAR</v>
      </c>
      <c r="Y667" s="19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0" t="s">
        <v>9</v>
      </c>
      <c r="C668" s="19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0" t="s">
        <v>9</v>
      </c>
      <c r="Y668" s="191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92" t="s">
        <v>7</v>
      </c>
      <c r="F677" s="193"/>
      <c r="G677" s="19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92" t="s">
        <v>7</v>
      </c>
      <c r="AB677" s="193"/>
      <c r="AC677" s="19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96" t="s">
        <v>30</v>
      </c>
      <c r="I701" s="196"/>
      <c r="J701" s="196"/>
      <c r="V701" s="17"/>
      <c r="AA701" s="196" t="s">
        <v>31</v>
      </c>
      <c r="AB701" s="196"/>
      <c r="AC701" s="196"/>
    </row>
    <row r="702" spans="1:43">
      <c r="H702" s="196"/>
      <c r="I702" s="196"/>
      <c r="J702" s="196"/>
      <c r="V702" s="17"/>
      <c r="AA702" s="196"/>
      <c r="AB702" s="196"/>
      <c r="AC702" s="196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97" t="s">
        <v>20</v>
      </c>
      <c r="F706" s="197"/>
      <c r="G706" s="197"/>
      <c r="H706" s="197"/>
      <c r="V706" s="17"/>
      <c r="X706" s="23" t="s">
        <v>32</v>
      </c>
      <c r="Y706" s="20">
        <f>IF(B1506="PAGADO",0,C711)</f>
        <v>0</v>
      </c>
      <c r="AA706" s="197" t="s">
        <v>20</v>
      </c>
      <c r="AB706" s="197"/>
      <c r="AC706" s="197"/>
      <c r="AD706" s="19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9" t="str">
        <f>IF(Y711&lt;0,"NO PAGAR","COBRAR'")</f>
        <v>COBRAR'</v>
      </c>
      <c r="Y712" s="199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99" t="str">
        <f>IF(C711&lt;0,"NO PAGAR","COBRAR'")</f>
        <v>COBRAR'</v>
      </c>
      <c r="C713" s="199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0" t="s">
        <v>9</v>
      </c>
      <c r="C714" s="19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0" t="s">
        <v>9</v>
      </c>
      <c r="Y714" s="19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92" t="s">
        <v>7</v>
      </c>
      <c r="F722" s="193"/>
      <c r="G722" s="194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92" t="s">
        <v>7</v>
      </c>
      <c r="AB722" s="193"/>
      <c r="AC722" s="194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92" t="s">
        <v>7</v>
      </c>
      <c r="O724" s="193"/>
      <c r="P724" s="193"/>
      <c r="Q724" s="194"/>
      <c r="R724" s="18">
        <f>SUM(R708:R723)</f>
        <v>0</v>
      </c>
      <c r="S724" s="3"/>
      <c r="V724" s="17"/>
      <c r="X724" s="12"/>
      <c r="Y724" s="10"/>
      <c r="AJ724" s="192" t="s">
        <v>7</v>
      </c>
      <c r="AK724" s="193"/>
      <c r="AL724" s="193"/>
      <c r="AM724" s="194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95" t="s">
        <v>29</v>
      </c>
      <c r="AD748" s="195"/>
      <c r="AE748" s="195"/>
    </row>
    <row r="749" spans="8:31">
      <c r="H749" s="196" t="s">
        <v>28</v>
      </c>
      <c r="I749" s="196"/>
      <c r="J749" s="196"/>
      <c r="V749" s="17"/>
      <c r="AC749" s="195"/>
      <c r="AD749" s="195"/>
      <c r="AE749" s="195"/>
    </row>
    <row r="750" spans="8:31">
      <c r="H750" s="196"/>
      <c r="I750" s="196"/>
      <c r="J750" s="196"/>
      <c r="V750" s="17"/>
      <c r="AC750" s="195"/>
      <c r="AD750" s="195"/>
      <c r="AE750" s="195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97" t="s">
        <v>20</v>
      </c>
      <c r="F754" s="197"/>
      <c r="G754" s="197"/>
      <c r="H754" s="197"/>
      <c r="V754" s="17"/>
      <c r="X754" s="23" t="s">
        <v>32</v>
      </c>
      <c r="Y754" s="20">
        <f>IF(B754="PAGADO",0,C759)</f>
        <v>0</v>
      </c>
      <c r="AA754" s="197" t="s">
        <v>20</v>
      </c>
      <c r="AB754" s="197"/>
      <c r="AC754" s="197"/>
      <c r="AD754" s="197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98" t="str">
        <f>IF(C759&lt;0,"NO PAGAR","COBRAR")</f>
        <v>COBRAR</v>
      </c>
      <c r="C760" s="198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8" t="str">
        <f>IF(Y759&lt;0,"NO PAGAR","COBRAR")</f>
        <v>COBRAR</v>
      </c>
      <c r="Y760" s="19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0" t="s">
        <v>9</v>
      </c>
      <c r="C761" s="191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0" t="s">
        <v>9</v>
      </c>
      <c r="Y761" s="191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92" t="s">
        <v>7</v>
      </c>
      <c r="F770" s="193"/>
      <c r="G770" s="19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92" t="s">
        <v>7</v>
      </c>
      <c r="AB770" s="193"/>
      <c r="AC770" s="19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92" t="s">
        <v>7</v>
      </c>
      <c r="O772" s="193"/>
      <c r="P772" s="193"/>
      <c r="Q772" s="194"/>
      <c r="R772" s="18">
        <f>SUM(R756:R771)</f>
        <v>0</v>
      </c>
      <c r="S772" s="3"/>
      <c r="V772" s="17"/>
      <c r="X772" s="12"/>
      <c r="Y772" s="10"/>
      <c r="AJ772" s="192" t="s">
        <v>7</v>
      </c>
      <c r="AK772" s="193"/>
      <c r="AL772" s="193"/>
      <c r="AM772" s="194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96" t="s">
        <v>30</v>
      </c>
      <c r="I794" s="196"/>
      <c r="J794" s="196"/>
      <c r="V794" s="17"/>
      <c r="AA794" s="196" t="s">
        <v>31</v>
      </c>
      <c r="AB794" s="196"/>
      <c r="AC794" s="196"/>
    </row>
    <row r="795" spans="1:43">
      <c r="H795" s="196"/>
      <c r="I795" s="196"/>
      <c r="J795" s="196"/>
      <c r="V795" s="17"/>
      <c r="AA795" s="196"/>
      <c r="AB795" s="196"/>
      <c r="AC795" s="196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97" t="s">
        <v>20</v>
      </c>
      <c r="F799" s="197"/>
      <c r="G799" s="197"/>
      <c r="H799" s="197"/>
      <c r="V799" s="17"/>
      <c r="X799" s="23" t="s">
        <v>32</v>
      </c>
      <c r="Y799" s="20">
        <f>IF(B1599="PAGADO",0,C804)</f>
        <v>0</v>
      </c>
      <c r="AA799" s="197" t="s">
        <v>20</v>
      </c>
      <c r="AB799" s="197"/>
      <c r="AC799" s="197"/>
      <c r="AD799" s="197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9" t="str">
        <f>IF(Y804&lt;0,"NO PAGAR","COBRAR'")</f>
        <v>COBRAR'</v>
      </c>
      <c r="Y805" s="199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99" t="str">
        <f>IF(C804&lt;0,"NO PAGAR","COBRAR'")</f>
        <v>COBRAR'</v>
      </c>
      <c r="C806" s="199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0" t="s">
        <v>9</v>
      </c>
      <c r="C807" s="19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0" t="s">
        <v>9</v>
      </c>
      <c r="Y807" s="19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92" t="s">
        <v>7</v>
      </c>
      <c r="F815" s="193"/>
      <c r="G815" s="194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92" t="s">
        <v>7</v>
      </c>
      <c r="AB815" s="193"/>
      <c r="AC815" s="194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92" t="s">
        <v>7</v>
      </c>
      <c r="O817" s="193"/>
      <c r="P817" s="193"/>
      <c r="Q817" s="194"/>
      <c r="R817" s="18">
        <f>SUM(R801:R816)</f>
        <v>0</v>
      </c>
      <c r="S817" s="3"/>
      <c r="V817" s="17"/>
      <c r="X817" s="12"/>
      <c r="Y817" s="10"/>
      <c r="AJ817" s="192" t="s">
        <v>7</v>
      </c>
      <c r="AK817" s="193"/>
      <c r="AL817" s="193"/>
      <c r="AM817" s="194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95" t="s">
        <v>29</v>
      </c>
      <c r="AD841" s="195"/>
      <c r="AE841" s="195"/>
    </row>
    <row r="842" spans="2:41">
      <c r="H842" s="196" t="s">
        <v>28</v>
      </c>
      <c r="I842" s="196"/>
      <c r="J842" s="196"/>
      <c r="V842" s="17"/>
      <c r="AC842" s="195"/>
      <c r="AD842" s="195"/>
      <c r="AE842" s="195"/>
    </row>
    <row r="843" spans="2:41">
      <c r="H843" s="196"/>
      <c r="I843" s="196"/>
      <c r="J843" s="196"/>
      <c r="V843" s="17"/>
      <c r="AC843" s="195"/>
      <c r="AD843" s="195"/>
      <c r="AE843" s="195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97" t="s">
        <v>20</v>
      </c>
      <c r="F847" s="197"/>
      <c r="G847" s="197"/>
      <c r="H847" s="197"/>
      <c r="V847" s="17"/>
      <c r="X847" s="23" t="s">
        <v>32</v>
      </c>
      <c r="Y847" s="20">
        <f>IF(B847="PAGADO",0,C852)</f>
        <v>0</v>
      </c>
      <c r="AA847" s="197" t="s">
        <v>20</v>
      </c>
      <c r="AB847" s="197"/>
      <c r="AC847" s="197"/>
      <c r="AD847" s="197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98" t="str">
        <f>IF(C852&lt;0,"NO PAGAR","COBRAR")</f>
        <v>COBRAR</v>
      </c>
      <c r="C853" s="19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8" t="str">
        <f>IF(Y852&lt;0,"NO PAGAR","COBRAR")</f>
        <v>COBRAR</v>
      </c>
      <c r="Y853" s="19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0" t="s">
        <v>9</v>
      </c>
      <c r="C854" s="19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0" t="s">
        <v>9</v>
      </c>
      <c r="Y854" s="19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92" t="s">
        <v>7</v>
      </c>
      <c r="F863" s="193"/>
      <c r="G863" s="19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92" t="s">
        <v>7</v>
      </c>
      <c r="AB863" s="193"/>
      <c r="AC863" s="19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92" t="s">
        <v>7</v>
      </c>
      <c r="O865" s="193"/>
      <c r="P865" s="193"/>
      <c r="Q865" s="194"/>
      <c r="R865" s="18">
        <f>SUM(R849:R864)</f>
        <v>0</v>
      </c>
      <c r="S865" s="3"/>
      <c r="V865" s="17"/>
      <c r="X865" s="12"/>
      <c r="Y865" s="10"/>
      <c r="AJ865" s="192" t="s">
        <v>7</v>
      </c>
      <c r="AK865" s="193"/>
      <c r="AL865" s="193"/>
      <c r="AM865" s="194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96" t="s">
        <v>30</v>
      </c>
      <c r="I887" s="196"/>
      <c r="J887" s="196"/>
      <c r="V887" s="17"/>
      <c r="AA887" s="196" t="s">
        <v>31</v>
      </c>
      <c r="AB887" s="196"/>
      <c r="AC887" s="196"/>
    </row>
    <row r="888" spans="1:43">
      <c r="H888" s="196"/>
      <c r="I888" s="196"/>
      <c r="J888" s="196"/>
      <c r="V888" s="17"/>
      <c r="AA888" s="196"/>
      <c r="AB888" s="196"/>
      <c r="AC888" s="196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97" t="s">
        <v>20</v>
      </c>
      <c r="F892" s="197"/>
      <c r="G892" s="197"/>
      <c r="H892" s="197"/>
      <c r="V892" s="17"/>
      <c r="X892" s="23" t="s">
        <v>32</v>
      </c>
      <c r="Y892" s="20">
        <f>IF(B1692="PAGADO",0,C897)</f>
        <v>0</v>
      </c>
      <c r="AA892" s="197" t="s">
        <v>20</v>
      </c>
      <c r="AB892" s="197"/>
      <c r="AC892" s="197"/>
      <c r="AD892" s="197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9" t="str">
        <f>IF(Y897&lt;0,"NO PAGAR","COBRAR'")</f>
        <v>COBRAR'</v>
      </c>
      <c r="Y898" s="199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99" t="str">
        <f>IF(C897&lt;0,"NO PAGAR","COBRAR'")</f>
        <v>COBRAR'</v>
      </c>
      <c r="C899" s="199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0" t="s">
        <v>9</v>
      </c>
      <c r="C900" s="191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0" t="s">
        <v>9</v>
      </c>
      <c r="Y900" s="191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92" t="s">
        <v>7</v>
      </c>
      <c r="F908" s="193"/>
      <c r="G908" s="194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92" t="s">
        <v>7</v>
      </c>
      <c r="AB908" s="193"/>
      <c r="AC908" s="194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92" t="s">
        <v>7</v>
      </c>
      <c r="O910" s="193"/>
      <c r="P910" s="193"/>
      <c r="Q910" s="194"/>
      <c r="R910" s="18">
        <f>SUM(R894:R909)</f>
        <v>0</v>
      </c>
      <c r="S910" s="3"/>
      <c r="V910" s="17"/>
      <c r="X910" s="12"/>
      <c r="Y910" s="10"/>
      <c r="AJ910" s="192" t="s">
        <v>7</v>
      </c>
      <c r="AK910" s="193"/>
      <c r="AL910" s="193"/>
      <c r="AM910" s="194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95" t="s">
        <v>29</v>
      </c>
      <c r="AD935" s="195"/>
      <c r="AE935" s="195"/>
    </row>
    <row r="936" spans="2:41">
      <c r="H936" s="196" t="s">
        <v>28</v>
      </c>
      <c r="I936" s="196"/>
      <c r="J936" s="196"/>
      <c r="V936" s="17"/>
      <c r="AC936" s="195"/>
      <c r="AD936" s="195"/>
      <c r="AE936" s="195"/>
    </row>
    <row r="937" spans="2:41">
      <c r="H937" s="196"/>
      <c r="I937" s="196"/>
      <c r="J937" s="196"/>
      <c r="V937" s="17"/>
      <c r="AC937" s="195"/>
      <c r="AD937" s="195"/>
      <c r="AE937" s="195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97" t="s">
        <v>20</v>
      </c>
      <c r="F941" s="197"/>
      <c r="G941" s="197"/>
      <c r="H941" s="197"/>
      <c r="V941" s="17"/>
      <c r="X941" s="23" t="s">
        <v>32</v>
      </c>
      <c r="Y941" s="20">
        <f>IF(B941="PAGADO",0,C946)</f>
        <v>0</v>
      </c>
      <c r="AA941" s="197" t="s">
        <v>20</v>
      </c>
      <c r="AB941" s="197"/>
      <c r="AC941" s="197"/>
      <c r="AD941" s="197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98" t="str">
        <f>IF(C946&lt;0,"NO PAGAR","COBRAR")</f>
        <v>COBRAR</v>
      </c>
      <c r="C947" s="19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8" t="str">
        <f>IF(Y946&lt;0,"NO PAGAR","COBRAR")</f>
        <v>COBRAR</v>
      </c>
      <c r="Y947" s="19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0" t="s">
        <v>9</v>
      </c>
      <c r="C948" s="19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0" t="s">
        <v>9</v>
      </c>
      <c r="Y948" s="19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92" t="s">
        <v>7</v>
      </c>
      <c r="F957" s="193"/>
      <c r="G957" s="19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92" t="s">
        <v>7</v>
      </c>
      <c r="AB957" s="193"/>
      <c r="AC957" s="19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92" t="s">
        <v>7</v>
      </c>
      <c r="O959" s="193"/>
      <c r="P959" s="193"/>
      <c r="Q959" s="194"/>
      <c r="R959" s="18">
        <f>SUM(R943:R958)</f>
        <v>0</v>
      </c>
      <c r="S959" s="3"/>
      <c r="V959" s="17"/>
      <c r="X959" s="12"/>
      <c r="Y959" s="10"/>
      <c r="AJ959" s="192" t="s">
        <v>7</v>
      </c>
      <c r="AK959" s="193"/>
      <c r="AL959" s="193"/>
      <c r="AM959" s="194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96" t="s">
        <v>30</v>
      </c>
      <c r="I981" s="196"/>
      <c r="J981" s="196"/>
      <c r="V981" s="17"/>
      <c r="AA981" s="196" t="s">
        <v>31</v>
      </c>
      <c r="AB981" s="196"/>
      <c r="AC981" s="196"/>
    </row>
    <row r="982" spans="1:43">
      <c r="H982" s="196"/>
      <c r="I982" s="196"/>
      <c r="J982" s="196"/>
      <c r="V982" s="17"/>
      <c r="AA982" s="196"/>
      <c r="AB982" s="196"/>
      <c r="AC982" s="196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97" t="s">
        <v>20</v>
      </c>
      <c r="F986" s="197"/>
      <c r="G986" s="197"/>
      <c r="H986" s="197"/>
      <c r="V986" s="17"/>
      <c r="X986" s="23" t="s">
        <v>32</v>
      </c>
      <c r="Y986" s="20">
        <f>IF(B1786="PAGADO",0,C991)</f>
        <v>0</v>
      </c>
      <c r="AA986" s="197" t="s">
        <v>20</v>
      </c>
      <c r="AB986" s="197"/>
      <c r="AC986" s="197"/>
      <c r="AD986" s="197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9" t="str">
        <f>IF(Y991&lt;0,"NO PAGAR","COBRAR'")</f>
        <v>COBRAR'</v>
      </c>
      <c r="Y992" s="199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99" t="str">
        <f>IF(C991&lt;0,"NO PAGAR","COBRAR'")</f>
        <v>COBRAR'</v>
      </c>
      <c r="C993" s="19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0" t="s">
        <v>9</v>
      </c>
      <c r="C994" s="19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0" t="s">
        <v>9</v>
      </c>
      <c r="Y994" s="19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92" t="s">
        <v>7</v>
      </c>
      <c r="F1002" s="193"/>
      <c r="G1002" s="194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92" t="s">
        <v>7</v>
      </c>
      <c r="AB1002" s="193"/>
      <c r="AC1002" s="194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92" t="s">
        <v>7</v>
      </c>
      <c r="O1004" s="193"/>
      <c r="P1004" s="193"/>
      <c r="Q1004" s="194"/>
      <c r="R1004" s="18">
        <f>SUM(R988:R1003)</f>
        <v>0</v>
      </c>
      <c r="S1004" s="3"/>
      <c r="V1004" s="17"/>
      <c r="X1004" s="12"/>
      <c r="Y1004" s="10"/>
      <c r="AJ1004" s="192" t="s">
        <v>7</v>
      </c>
      <c r="AK1004" s="193"/>
      <c r="AL1004" s="193"/>
      <c r="AM1004" s="194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95" t="s">
        <v>29</v>
      </c>
      <c r="AD1028" s="195"/>
      <c r="AE1028" s="195"/>
    </row>
    <row r="1029" spans="2:41">
      <c r="H1029" s="196" t="s">
        <v>28</v>
      </c>
      <c r="I1029" s="196"/>
      <c r="J1029" s="196"/>
      <c r="V1029" s="17"/>
      <c r="AC1029" s="195"/>
      <c r="AD1029" s="195"/>
      <c r="AE1029" s="195"/>
    </row>
    <row r="1030" spans="2:41">
      <c r="H1030" s="196"/>
      <c r="I1030" s="196"/>
      <c r="J1030" s="196"/>
      <c r="V1030" s="17"/>
      <c r="AC1030" s="195"/>
      <c r="AD1030" s="195"/>
      <c r="AE1030" s="195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97" t="s">
        <v>20</v>
      </c>
      <c r="F1034" s="197"/>
      <c r="G1034" s="197"/>
      <c r="H1034" s="197"/>
      <c r="V1034" s="17"/>
      <c r="X1034" s="23" t="s">
        <v>32</v>
      </c>
      <c r="Y1034" s="20">
        <f>IF(B1034="PAGADO",0,C1039)</f>
        <v>0</v>
      </c>
      <c r="AA1034" s="197" t="s">
        <v>20</v>
      </c>
      <c r="AB1034" s="197"/>
      <c r="AC1034" s="197"/>
      <c r="AD1034" s="197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98" t="str">
        <f>IF(C1039&lt;0,"NO PAGAR","COBRAR")</f>
        <v>COBRAR</v>
      </c>
      <c r="C1040" s="19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8" t="str">
        <f>IF(Y1039&lt;0,"NO PAGAR","COBRAR")</f>
        <v>COBRAR</v>
      </c>
      <c r="Y1040" s="19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0" t="s">
        <v>9</v>
      </c>
      <c r="C1041" s="19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0" t="s">
        <v>9</v>
      </c>
      <c r="Y1041" s="19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92" t="s">
        <v>7</v>
      </c>
      <c r="F1050" s="193"/>
      <c r="G1050" s="19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92" t="s">
        <v>7</v>
      </c>
      <c r="AB1050" s="193"/>
      <c r="AC1050" s="19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92" t="s">
        <v>7</v>
      </c>
      <c r="O1052" s="193"/>
      <c r="P1052" s="193"/>
      <c r="Q1052" s="194"/>
      <c r="R1052" s="18">
        <f>SUM(R1036:R1051)</f>
        <v>0</v>
      </c>
      <c r="S1052" s="3"/>
      <c r="V1052" s="17"/>
      <c r="X1052" s="12"/>
      <c r="Y1052" s="10"/>
      <c r="AJ1052" s="192" t="s">
        <v>7</v>
      </c>
      <c r="AK1052" s="193"/>
      <c r="AL1052" s="193"/>
      <c r="AM1052" s="194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96" t="s">
        <v>30</v>
      </c>
      <c r="I1074" s="196"/>
      <c r="J1074" s="196"/>
      <c r="V1074" s="17"/>
      <c r="AA1074" s="196" t="s">
        <v>31</v>
      </c>
      <c r="AB1074" s="196"/>
      <c r="AC1074" s="196"/>
    </row>
    <row r="1075" spans="2:41">
      <c r="H1075" s="196"/>
      <c r="I1075" s="196"/>
      <c r="J1075" s="196"/>
      <c r="V1075" s="17"/>
      <c r="AA1075" s="196"/>
      <c r="AB1075" s="196"/>
      <c r="AC1075" s="196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97" t="s">
        <v>20</v>
      </c>
      <c r="F1079" s="197"/>
      <c r="G1079" s="197"/>
      <c r="H1079" s="197"/>
      <c r="V1079" s="17"/>
      <c r="X1079" s="23" t="s">
        <v>32</v>
      </c>
      <c r="Y1079" s="20">
        <f>IF(B1879="PAGADO",0,C1084)</f>
        <v>0</v>
      </c>
      <c r="AA1079" s="197" t="s">
        <v>20</v>
      </c>
      <c r="AB1079" s="197"/>
      <c r="AC1079" s="197"/>
      <c r="AD1079" s="197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9" t="str">
        <f>IF(Y1084&lt;0,"NO PAGAR","COBRAR'")</f>
        <v>COBRAR'</v>
      </c>
      <c r="Y1085" s="199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99" t="str">
        <f>IF(C1084&lt;0,"NO PAGAR","COBRAR'")</f>
        <v>COBRAR'</v>
      </c>
      <c r="C1086" s="199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0" t="s">
        <v>9</v>
      </c>
      <c r="C1087" s="191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0" t="s">
        <v>9</v>
      </c>
      <c r="Y1087" s="191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92" t="s">
        <v>7</v>
      </c>
      <c r="F1095" s="193"/>
      <c r="G1095" s="194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92" t="s">
        <v>7</v>
      </c>
      <c r="AB1095" s="193"/>
      <c r="AC1095" s="194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92" t="s">
        <v>7</v>
      </c>
      <c r="O1097" s="193"/>
      <c r="P1097" s="193"/>
      <c r="Q1097" s="194"/>
      <c r="R1097" s="18">
        <f>SUM(R1081:R1096)</f>
        <v>0</v>
      </c>
      <c r="S1097" s="3"/>
      <c r="V1097" s="17"/>
      <c r="X1097" s="12"/>
      <c r="Y1097" s="10"/>
      <c r="AJ1097" s="192" t="s">
        <v>7</v>
      </c>
      <c r="AK1097" s="193"/>
      <c r="AL1097" s="193"/>
      <c r="AM1097" s="194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 t="s">
        <v>224</v>
      </c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215</v>
      </c>
      <c r="AB8" s="197"/>
      <c r="AC8" s="197"/>
      <c r="AD8" s="197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202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238</v>
      </c>
      <c r="AB53" s="197"/>
      <c r="AC53" s="197"/>
      <c r="AD53" s="197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97" t="s">
        <v>20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97" t="s">
        <v>400</v>
      </c>
      <c r="F200" s="197"/>
      <c r="G200" s="197"/>
      <c r="H200" s="197"/>
      <c r="V200" s="17"/>
      <c r="X200" s="23" t="s">
        <v>82</v>
      </c>
      <c r="Y200" s="20">
        <f>IF(B200="PAGADO",0,C205)</f>
        <v>0</v>
      </c>
      <c r="AA200" s="197" t="s">
        <v>437</v>
      </c>
      <c r="AB200" s="197"/>
      <c r="AC200" s="197"/>
      <c r="AD200" s="197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COBRAR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COBRAR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50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97" t="s">
        <v>515</v>
      </c>
      <c r="F245" s="197"/>
      <c r="G245" s="197"/>
      <c r="H245" s="197"/>
      <c r="O245" s="216" t="s">
        <v>248</v>
      </c>
      <c r="P245" s="216"/>
      <c r="Q245" s="216"/>
      <c r="R245" s="216"/>
      <c r="V245" s="17"/>
      <c r="X245" s="23" t="s">
        <v>32</v>
      </c>
      <c r="Y245" s="20">
        <f>IF(B245="PAGADO",0,C250)</f>
        <v>0</v>
      </c>
      <c r="AA245" s="197" t="s">
        <v>400</v>
      </c>
      <c r="AB245" s="197"/>
      <c r="AC245" s="197"/>
      <c r="AD245" s="197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NO PAGAR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COBRAR'</v>
      </c>
      <c r="C252" s="199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520</v>
      </c>
      <c r="S263" s="3"/>
      <c r="V263" s="17"/>
      <c r="X263" s="12"/>
      <c r="Y263" s="10"/>
      <c r="AE263" t="s">
        <v>561</v>
      </c>
      <c r="AJ263" s="192" t="s">
        <v>7</v>
      </c>
      <c r="AK263" s="193"/>
      <c r="AL263" s="193"/>
      <c r="AM263" s="194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97" t="s">
        <v>20</v>
      </c>
      <c r="F292" s="197"/>
      <c r="G292" s="197"/>
      <c r="H292" s="197"/>
      <c r="V292" s="17"/>
      <c r="X292" s="23" t="s">
        <v>32</v>
      </c>
      <c r="Y292" s="20">
        <f>IF(B292="PAGADO",0,C297)</f>
        <v>-200</v>
      </c>
      <c r="AA292" s="197" t="s">
        <v>612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NO PAGAR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COBRAR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92" t="s">
        <v>7</v>
      </c>
      <c r="AB308" s="193"/>
      <c r="AC308" s="194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97" t="s">
        <v>20</v>
      </c>
      <c r="F337" s="197"/>
      <c r="G337" s="197"/>
      <c r="H337" s="197"/>
      <c r="V337" s="17"/>
      <c r="X337" s="23" t="s">
        <v>32</v>
      </c>
      <c r="Y337" s="20">
        <f>IF(B1129="PAGADO",0,C342)</f>
        <v>14</v>
      </c>
      <c r="AA337" s="197" t="s">
        <v>20</v>
      </c>
      <c r="AB337" s="197"/>
      <c r="AC337" s="197"/>
      <c r="AD337" s="19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COBRAR'</v>
      </c>
      <c r="Y343" s="19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COBRAR'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5" t="s">
        <v>29</v>
      </c>
      <c r="AD379" s="195"/>
      <c r="AE379" s="195"/>
    </row>
    <row r="380" spans="2:31">
      <c r="H380" s="196" t="s">
        <v>28</v>
      </c>
      <c r="I380" s="196"/>
      <c r="J380" s="196"/>
      <c r="V380" s="17"/>
      <c r="AC380" s="195"/>
      <c r="AD380" s="195"/>
      <c r="AE380" s="195"/>
    </row>
    <row r="381" spans="2:31">
      <c r="H381" s="196"/>
      <c r="I381" s="196"/>
      <c r="J381" s="196"/>
      <c r="V381" s="17"/>
      <c r="AC381" s="195"/>
      <c r="AD381" s="195"/>
      <c r="AE381" s="19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97" t="s">
        <v>20</v>
      </c>
      <c r="F385" s="197"/>
      <c r="G385" s="197"/>
      <c r="H385" s="197"/>
      <c r="V385" s="17"/>
      <c r="X385" s="23" t="s">
        <v>32</v>
      </c>
      <c r="Y385" s="20">
        <f>IF(B385="PAGADO",0,C390)</f>
        <v>14</v>
      </c>
      <c r="AA385" s="197" t="s">
        <v>20</v>
      </c>
      <c r="AB385" s="197"/>
      <c r="AC385" s="197"/>
      <c r="AD385" s="19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8" t="str">
        <f>IF(C390&lt;0,"NO PAGAR","COBRAR")</f>
        <v>COBRAR</v>
      </c>
      <c r="C391" s="19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8" t="str">
        <f>IF(Y390&lt;0,"NO PAGAR","COBRAR")</f>
        <v>COBRAR</v>
      </c>
      <c r="Y391" s="19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96" t="s">
        <v>30</v>
      </c>
      <c r="I425" s="196"/>
      <c r="J425" s="196"/>
      <c r="V425" s="17"/>
      <c r="AA425" s="196" t="s">
        <v>31</v>
      </c>
      <c r="AB425" s="196"/>
      <c r="AC425" s="196"/>
    </row>
    <row r="426" spans="1:43">
      <c r="H426" s="196"/>
      <c r="I426" s="196"/>
      <c r="J426" s="196"/>
      <c r="V426" s="17"/>
      <c r="AA426" s="196"/>
      <c r="AB426" s="196"/>
      <c r="AC426" s="19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97" t="s">
        <v>437</v>
      </c>
      <c r="F430" s="197"/>
      <c r="G430" s="197"/>
      <c r="H430" s="197"/>
      <c r="V430" s="17"/>
      <c r="X430" s="23" t="s">
        <v>75</v>
      </c>
      <c r="Y430" s="20">
        <f>IF(B430="PAGADO",0,C435)</f>
        <v>0</v>
      </c>
      <c r="AA430" s="197" t="s">
        <v>20</v>
      </c>
      <c r="AB430" s="197"/>
      <c r="AC430" s="197"/>
      <c r="AD430" s="197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9" t="str">
        <f>IF(Y435&lt;0,"NO PAGAR","COBRAR'")</f>
        <v>COBRAR'</v>
      </c>
      <c r="Y436" s="19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9" t="str">
        <f>IF(C435&lt;0,"NO PAGAR","COBRAR'")</f>
        <v>COBRAR'</v>
      </c>
      <c r="C437" s="19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2" t="s">
        <v>7</v>
      </c>
      <c r="F446" s="193"/>
      <c r="G446" s="194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95" t="s">
        <v>29</v>
      </c>
      <c r="AD468" s="195"/>
      <c r="AE468" s="195"/>
    </row>
    <row r="469" spans="2:41">
      <c r="H469" s="196" t="s">
        <v>28</v>
      </c>
      <c r="I469" s="196"/>
      <c r="J469" s="196"/>
      <c r="V469" s="17"/>
      <c r="AC469" s="195"/>
      <c r="AD469" s="195"/>
      <c r="AE469" s="195"/>
    </row>
    <row r="470" spans="2:41">
      <c r="H470" s="196"/>
      <c r="I470" s="196"/>
      <c r="J470" s="196"/>
      <c r="V470" s="17"/>
      <c r="AC470" s="195"/>
      <c r="AD470" s="195"/>
      <c r="AE470" s="195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97" t="s">
        <v>20</v>
      </c>
      <c r="F474" s="197"/>
      <c r="G474" s="197"/>
      <c r="H474" s="197"/>
      <c r="V474" s="17"/>
      <c r="X474" s="23" t="s">
        <v>32</v>
      </c>
      <c r="Y474" s="20">
        <f>IF(B474="PAGADO",0,C479)</f>
        <v>0</v>
      </c>
      <c r="AA474" s="197" t="s">
        <v>20</v>
      </c>
      <c r="AB474" s="197"/>
      <c r="AC474" s="197"/>
      <c r="AD474" s="197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98" t="str">
        <f>IF(C479&lt;0,"NO PAGAR","COBRAR")</f>
        <v>COBRAR</v>
      </c>
      <c r="C480" s="198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98" t="str">
        <f>IF(Y479&lt;0,"NO PAGAR","COBRAR")</f>
        <v>COBRAR</v>
      </c>
      <c r="Y480" s="198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0" t="s">
        <v>9</v>
      </c>
      <c r="C481" s="191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0" t="s">
        <v>9</v>
      </c>
      <c r="Y481" s="191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92" t="s">
        <v>7</v>
      </c>
      <c r="F490" s="193"/>
      <c r="G490" s="194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92" t="s">
        <v>7</v>
      </c>
      <c r="AB490" s="193"/>
      <c r="AC490" s="194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92" t="s">
        <v>7</v>
      </c>
      <c r="O492" s="193"/>
      <c r="P492" s="193"/>
      <c r="Q492" s="194"/>
      <c r="R492" s="18">
        <f>SUM(R476:R491)</f>
        <v>0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96" t="s">
        <v>30</v>
      </c>
      <c r="I514" s="196"/>
      <c r="J514" s="196"/>
      <c r="V514" s="17"/>
      <c r="AA514" s="196" t="s">
        <v>31</v>
      </c>
      <c r="AB514" s="196"/>
      <c r="AC514" s="196"/>
    </row>
    <row r="515" spans="2:41">
      <c r="H515" s="196"/>
      <c r="I515" s="196"/>
      <c r="J515" s="196"/>
      <c r="V515" s="17"/>
      <c r="AA515" s="196"/>
      <c r="AB515" s="196"/>
      <c r="AC515" s="196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97" t="s">
        <v>20</v>
      </c>
      <c r="F519" s="197"/>
      <c r="G519" s="197"/>
      <c r="H519" s="197"/>
      <c r="V519" s="17"/>
      <c r="X519" s="23" t="s">
        <v>32</v>
      </c>
      <c r="Y519" s="20">
        <f>IF(B1319="PAGADO",0,C524)</f>
        <v>0</v>
      </c>
      <c r="AA519" s="197" t="s">
        <v>20</v>
      </c>
      <c r="AB519" s="197"/>
      <c r="AC519" s="197"/>
      <c r="AD519" s="197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9" t="str">
        <f>IF(Y524&lt;0,"NO PAGAR","COBRAR'")</f>
        <v>COBRAR'</v>
      </c>
      <c r="Y525" s="199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99" t="str">
        <f>IF(C524&lt;0,"NO PAGAR","COBRAR'")</f>
        <v>COBRAR'</v>
      </c>
      <c r="C526" s="19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92" t="s">
        <v>7</v>
      </c>
      <c r="F535" s="193"/>
      <c r="G535" s="194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92" t="s">
        <v>7</v>
      </c>
      <c r="AB535" s="193"/>
      <c r="AC535" s="194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92" t="s">
        <v>7</v>
      </c>
      <c r="O537" s="193"/>
      <c r="P537" s="193"/>
      <c r="Q537" s="194"/>
      <c r="R537" s="18">
        <f>SUM(R521:R536)</f>
        <v>0</v>
      </c>
      <c r="S537" s="3"/>
      <c r="V537" s="17"/>
      <c r="X537" s="12"/>
      <c r="Y537" s="10"/>
      <c r="AJ537" s="192" t="s">
        <v>7</v>
      </c>
      <c r="AK537" s="193"/>
      <c r="AL537" s="193"/>
      <c r="AM537" s="194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95" t="s">
        <v>29</v>
      </c>
      <c r="AD567" s="195"/>
      <c r="AE567" s="195"/>
    </row>
    <row r="568" spans="2:41">
      <c r="H568" s="196" t="s">
        <v>28</v>
      </c>
      <c r="I568" s="196"/>
      <c r="J568" s="196"/>
      <c r="V568" s="17"/>
      <c r="AC568" s="195"/>
      <c r="AD568" s="195"/>
      <c r="AE568" s="195"/>
    </row>
    <row r="569" spans="2:41">
      <c r="H569" s="196"/>
      <c r="I569" s="196"/>
      <c r="J569" s="196"/>
      <c r="V569" s="17"/>
      <c r="AC569" s="195"/>
      <c r="AD569" s="195"/>
      <c r="AE569" s="195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97" t="s">
        <v>20</v>
      </c>
      <c r="F573" s="197"/>
      <c r="G573" s="197"/>
      <c r="H573" s="197"/>
      <c r="V573" s="17"/>
      <c r="X573" s="23" t="s">
        <v>32</v>
      </c>
      <c r="Y573" s="20">
        <f>IF(B573="PAGADO",0,C578)</f>
        <v>0</v>
      </c>
      <c r="AA573" s="197" t="s">
        <v>20</v>
      </c>
      <c r="AB573" s="197"/>
      <c r="AC573" s="197"/>
      <c r="AD573" s="197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98" t="str">
        <f>IF(C578&lt;0,"NO PAGAR","COBRAR")</f>
        <v>COBRAR</v>
      </c>
      <c r="C579" s="198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98" t="str">
        <f>IF(Y578&lt;0,"NO PAGAR","COBRAR")</f>
        <v>COBRAR</v>
      </c>
      <c r="Y579" s="198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0" t="s">
        <v>9</v>
      </c>
      <c r="C580" s="191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0" t="s">
        <v>9</v>
      </c>
      <c r="Y580" s="191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92" t="s">
        <v>7</v>
      </c>
      <c r="F589" s="193"/>
      <c r="G589" s="194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92" t="s">
        <v>7</v>
      </c>
      <c r="AB589" s="193"/>
      <c r="AC589" s="194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92" t="s">
        <v>7</v>
      </c>
      <c r="O591" s="193"/>
      <c r="P591" s="193"/>
      <c r="Q591" s="194"/>
      <c r="R591" s="18">
        <f>SUM(R575:R590)</f>
        <v>0</v>
      </c>
      <c r="S591" s="3"/>
      <c r="V591" s="17"/>
      <c r="X591" s="12"/>
      <c r="Y591" s="10"/>
      <c r="AJ591" s="192" t="s">
        <v>7</v>
      </c>
      <c r="AK591" s="193"/>
      <c r="AL591" s="193"/>
      <c r="AM591" s="194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96" t="s">
        <v>30</v>
      </c>
      <c r="I613" s="196"/>
      <c r="J613" s="196"/>
      <c r="V613" s="17"/>
      <c r="AA613" s="196" t="s">
        <v>31</v>
      </c>
      <c r="AB613" s="196"/>
      <c r="AC613" s="196"/>
    </row>
    <row r="614" spans="1:43">
      <c r="H614" s="196"/>
      <c r="I614" s="196"/>
      <c r="J614" s="196"/>
      <c r="V614" s="17"/>
      <c r="AA614" s="196"/>
      <c r="AB614" s="196"/>
      <c r="AC614" s="196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97" t="s">
        <v>20</v>
      </c>
      <c r="F618" s="197"/>
      <c r="G618" s="197"/>
      <c r="H618" s="197"/>
      <c r="V618" s="17"/>
      <c r="X618" s="23" t="s">
        <v>32</v>
      </c>
      <c r="Y618" s="20">
        <f>IF(B1418="PAGADO",0,C623)</f>
        <v>0</v>
      </c>
      <c r="AA618" s="197" t="s">
        <v>20</v>
      </c>
      <c r="AB618" s="197"/>
      <c r="AC618" s="197"/>
      <c r="AD618" s="197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9" t="str">
        <f>IF(Y623&lt;0,"NO PAGAR","COBRAR'")</f>
        <v>COBRAR'</v>
      </c>
      <c r="Y624" s="19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99" t="str">
        <f>IF(C623&lt;0,"NO PAGAR","COBRAR'")</f>
        <v>COBRAR'</v>
      </c>
      <c r="C625" s="199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0" t="s">
        <v>9</v>
      </c>
      <c r="C626" s="191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0" t="s">
        <v>9</v>
      </c>
      <c r="Y626" s="191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92" t="s">
        <v>7</v>
      </c>
      <c r="F634" s="193"/>
      <c r="G634" s="194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92" t="s">
        <v>7</v>
      </c>
      <c r="AB634" s="193"/>
      <c r="AC634" s="194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92" t="s">
        <v>7</v>
      </c>
      <c r="O636" s="193"/>
      <c r="P636" s="193"/>
      <c r="Q636" s="194"/>
      <c r="R636" s="18">
        <f>SUM(R620:R635)</f>
        <v>0</v>
      </c>
      <c r="S636" s="3"/>
      <c r="V636" s="17"/>
      <c r="X636" s="12"/>
      <c r="Y636" s="10"/>
      <c r="AJ636" s="192" t="s">
        <v>7</v>
      </c>
      <c r="AK636" s="193"/>
      <c r="AL636" s="193"/>
      <c r="AM636" s="194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95" t="s">
        <v>29</v>
      </c>
      <c r="AD660" s="195"/>
      <c r="AE660" s="195"/>
    </row>
    <row r="661" spans="2:41">
      <c r="H661" s="196" t="s">
        <v>28</v>
      </c>
      <c r="I661" s="196"/>
      <c r="J661" s="196"/>
      <c r="V661" s="17"/>
      <c r="AC661" s="195"/>
      <c r="AD661" s="195"/>
      <c r="AE661" s="195"/>
    </row>
    <row r="662" spans="2:41">
      <c r="H662" s="196"/>
      <c r="I662" s="196"/>
      <c r="J662" s="196"/>
      <c r="V662" s="17"/>
      <c r="AC662" s="195"/>
      <c r="AD662" s="195"/>
      <c r="AE662" s="195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97" t="s">
        <v>20</v>
      </c>
      <c r="F666" s="197"/>
      <c r="G666" s="197"/>
      <c r="H666" s="197"/>
      <c r="V666" s="17"/>
      <c r="X666" s="23" t="s">
        <v>32</v>
      </c>
      <c r="Y666" s="20">
        <f>IF(B666="PAGADO",0,C671)</f>
        <v>0</v>
      </c>
      <c r="AA666" s="197" t="s">
        <v>20</v>
      </c>
      <c r="AB666" s="197"/>
      <c r="AC666" s="197"/>
      <c r="AD666" s="197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98" t="str">
        <f>IF(C671&lt;0,"NO PAGAR","COBRAR")</f>
        <v>COBRAR</v>
      </c>
      <c r="C672" s="198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98" t="str">
        <f>IF(Y671&lt;0,"NO PAGAR","COBRAR")</f>
        <v>COBRAR</v>
      </c>
      <c r="Y672" s="19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0" t="s">
        <v>9</v>
      </c>
      <c r="C673" s="191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0" t="s">
        <v>9</v>
      </c>
      <c r="Y673" s="191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92" t="s">
        <v>7</v>
      </c>
      <c r="F682" s="193"/>
      <c r="G682" s="194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92" t="s">
        <v>7</v>
      </c>
      <c r="AB682" s="193"/>
      <c r="AC682" s="194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92" t="s">
        <v>7</v>
      </c>
      <c r="O684" s="193"/>
      <c r="P684" s="193"/>
      <c r="Q684" s="194"/>
      <c r="R684" s="18">
        <f>SUM(R668:R683)</f>
        <v>0</v>
      </c>
      <c r="S684" s="3"/>
      <c r="V684" s="17"/>
      <c r="X684" s="12"/>
      <c r="Y684" s="10"/>
      <c r="AJ684" s="192" t="s">
        <v>7</v>
      </c>
      <c r="AK684" s="193"/>
      <c r="AL684" s="193"/>
      <c r="AM684" s="194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96" t="s">
        <v>30</v>
      </c>
      <c r="I706" s="196"/>
      <c r="J706" s="196"/>
      <c r="V706" s="17"/>
      <c r="AA706" s="196" t="s">
        <v>31</v>
      </c>
      <c r="AB706" s="196"/>
      <c r="AC706" s="196"/>
    </row>
    <row r="707" spans="2:41">
      <c r="H707" s="196"/>
      <c r="I707" s="196"/>
      <c r="J707" s="196"/>
      <c r="V707" s="17"/>
      <c r="AA707" s="196"/>
      <c r="AB707" s="196"/>
      <c r="AC707" s="196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97" t="s">
        <v>20</v>
      </c>
      <c r="F711" s="197"/>
      <c r="G711" s="197"/>
      <c r="H711" s="197"/>
      <c r="V711" s="17"/>
      <c r="X711" s="23" t="s">
        <v>32</v>
      </c>
      <c r="Y711" s="20">
        <f>IF(B1511="PAGADO",0,C716)</f>
        <v>0</v>
      </c>
      <c r="AA711" s="197" t="s">
        <v>20</v>
      </c>
      <c r="AB711" s="197"/>
      <c r="AC711" s="197"/>
      <c r="AD711" s="197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9" t="str">
        <f>IF(Y716&lt;0,"NO PAGAR","COBRAR'")</f>
        <v>COBRAR'</v>
      </c>
      <c r="Y717" s="199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99" t="str">
        <f>IF(C716&lt;0,"NO PAGAR","COBRAR'")</f>
        <v>COBRAR'</v>
      </c>
      <c r="C718" s="199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0" t="s">
        <v>9</v>
      </c>
      <c r="C719" s="191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0" t="s">
        <v>9</v>
      </c>
      <c r="Y719" s="191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92" t="s">
        <v>7</v>
      </c>
      <c r="F727" s="193"/>
      <c r="G727" s="194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92" t="s">
        <v>7</v>
      </c>
      <c r="AB727" s="193"/>
      <c r="AC727" s="194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92" t="s">
        <v>7</v>
      </c>
      <c r="O729" s="193"/>
      <c r="P729" s="193"/>
      <c r="Q729" s="194"/>
      <c r="R729" s="18">
        <f>SUM(R713:R728)</f>
        <v>0</v>
      </c>
      <c r="S729" s="3"/>
      <c r="V729" s="17"/>
      <c r="X729" s="12"/>
      <c r="Y729" s="10"/>
      <c r="AJ729" s="192" t="s">
        <v>7</v>
      </c>
      <c r="AK729" s="193"/>
      <c r="AL729" s="193"/>
      <c r="AM729" s="194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95" t="s">
        <v>29</v>
      </c>
      <c r="AD753" s="195"/>
      <c r="AE753" s="195"/>
    </row>
    <row r="754" spans="2:41">
      <c r="H754" s="196" t="s">
        <v>28</v>
      </c>
      <c r="I754" s="196"/>
      <c r="J754" s="196"/>
      <c r="V754" s="17"/>
      <c r="AC754" s="195"/>
      <c r="AD754" s="195"/>
      <c r="AE754" s="195"/>
    </row>
    <row r="755" spans="2:41">
      <c r="H755" s="196"/>
      <c r="I755" s="196"/>
      <c r="J755" s="196"/>
      <c r="V755" s="17"/>
      <c r="AC755" s="195"/>
      <c r="AD755" s="195"/>
      <c r="AE755" s="195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97" t="s">
        <v>20</v>
      </c>
      <c r="F759" s="197"/>
      <c r="G759" s="197"/>
      <c r="H759" s="197"/>
      <c r="V759" s="17"/>
      <c r="X759" s="23" t="s">
        <v>32</v>
      </c>
      <c r="Y759" s="20">
        <f>IF(B759="PAGADO",0,C764)</f>
        <v>0</v>
      </c>
      <c r="AA759" s="197" t="s">
        <v>20</v>
      </c>
      <c r="AB759" s="197"/>
      <c r="AC759" s="197"/>
      <c r="AD759" s="197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98" t="str">
        <f>IF(C764&lt;0,"NO PAGAR","COBRAR")</f>
        <v>COBRAR</v>
      </c>
      <c r="C765" s="198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98" t="str">
        <f>IF(Y764&lt;0,"NO PAGAR","COBRAR")</f>
        <v>COBRAR</v>
      </c>
      <c r="Y765" s="19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0" t="s">
        <v>9</v>
      </c>
      <c r="C766" s="19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92" t="s">
        <v>7</v>
      </c>
      <c r="F775" s="193"/>
      <c r="G775" s="194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92" t="s">
        <v>7</v>
      </c>
      <c r="AB775" s="193"/>
      <c r="AC775" s="194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92" t="s">
        <v>7</v>
      </c>
      <c r="O777" s="193"/>
      <c r="P777" s="193"/>
      <c r="Q777" s="194"/>
      <c r="R777" s="18">
        <f>SUM(R761:R776)</f>
        <v>0</v>
      </c>
      <c r="S777" s="3"/>
      <c r="V777" s="17"/>
      <c r="X777" s="12"/>
      <c r="Y777" s="10"/>
      <c r="AJ777" s="192" t="s">
        <v>7</v>
      </c>
      <c r="AK777" s="193"/>
      <c r="AL777" s="193"/>
      <c r="AM777" s="194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96" t="s">
        <v>30</v>
      </c>
      <c r="I799" s="196"/>
      <c r="J799" s="196"/>
      <c r="V799" s="17"/>
      <c r="AA799" s="196" t="s">
        <v>31</v>
      </c>
      <c r="AB799" s="196"/>
      <c r="AC799" s="196"/>
    </row>
    <row r="800" spans="1:43">
      <c r="H800" s="196"/>
      <c r="I800" s="196"/>
      <c r="J800" s="196"/>
      <c r="V800" s="17"/>
      <c r="AA800" s="196"/>
      <c r="AB800" s="196"/>
      <c r="AC800" s="196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97" t="s">
        <v>20</v>
      </c>
      <c r="F804" s="197"/>
      <c r="G804" s="197"/>
      <c r="H804" s="197"/>
      <c r="V804" s="17"/>
      <c r="X804" s="23" t="s">
        <v>32</v>
      </c>
      <c r="Y804" s="20">
        <f>IF(B1604="PAGADO",0,C809)</f>
        <v>0</v>
      </c>
      <c r="AA804" s="197" t="s">
        <v>20</v>
      </c>
      <c r="AB804" s="197"/>
      <c r="AC804" s="197"/>
      <c r="AD804" s="197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9" t="str">
        <f>IF(Y809&lt;0,"NO PAGAR","COBRAR'")</f>
        <v>COBRAR'</v>
      </c>
      <c r="Y810" s="199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99" t="str">
        <f>IF(C809&lt;0,"NO PAGAR","COBRAR'")</f>
        <v>COBRAR'</v>
      </c>
      <c r="C811" s="199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0" t="s">
        <v>9</v>
      </c>
      <c r="C812" s="191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0" t="s">
        <v>9</v>
      </c>
      <c r="Y812" s="191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92" t="s">
        <v>7</v>
      </c>
      <c r="F820" s="193"/>
      <c r="G820" s="194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92" t="s">
        <v>7</v>
      </c>
      <c r="AB820" s="193"/>
      <c r="AC820" s="194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92" t="s">
        <v>7</v>
      </c>
      <c r="O822" s="193"/>
      <c r="P822" s="193"/>
      <c r="Q822" s="194"/>
      <c r="R822" s="18">
        <f>SUM(R806:R821)</f>
        <v>0</v>
      </c>
      <c r="S822" s="3"/>
      <c r="V822" s="17"/>
      <c r="X822" s="12"/>
      <c r="Y822" s="10"/>
      <c r="AJ822" s="192" t="s">
        <v>7</v>
      </c>
      <c r="AK822" s="193"/>
      <c r="AL822" s="193"/>
      <c r="AM822" s="194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95" t="s">
        <v>29</v>
      </c>
      <c r="AD846" s="195"/>
      <c r="AE846" s="195"/>
    </row>
    <row r="847" spans="5:31">
      <c r="H847" s="196" t="s">
        <v>28</v>
      </c>
      <c r="I847" s="196"/>
      <c r="J847" s="196"/>
      <c r="V847" s="17"/>
      <c r="AC847" s="195"/>
      <c r="AD847" s="195"/>
      <c r="AE847" s="195"/>
    </row>
    <row r="848" spans="5:31">
      <c r="H848" s="196"/>
      <c r="I848" s="196"/>
      <c r="J848" s="196"/>
      <c r="V848" s="17"/>
      <c r="AC848" s="195"/>
      <c r="AD848" s="195"/>
      <c r="AE848" s="195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97" t="s">
        <v>20</v>
      </c>
      <c r="F852" s="197"/>
      <c r="G852" s="197"/>
      <c r="H852" s="197"/>
      <c r="V852" s="17"/>
      <c r="X852" s="23" t="s">
        <v>32</v>
      </c>
      <c r="Y852" s="20">
        <f>IF(B852="PAGADO",0,C857)</f>
        <v>0</v>
      </c>
      <c r="AA852" s="197" t="s">
        <v>20</v>
      </c>
      <c r="AB852" s="197"/>
      <c r="AC852" s="197"/>
      <c r="AD852" s="197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98" t="str">
        <f>IF(C857&lt;0,"NO PAGAR","COBRAR")</f>
        <v>COBRAR</v>
      </c>
      <c r="C858" s="198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98" t="str">
        <f>IF(Y857&lt;0,"NO PAGAR","COBRAR")</f>
        <v>COBRAR</v>
      </c>
      <c r="Y858" s="19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0" t="s">
        <v>9</v>
      </c>
      <c r="C859" s="19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">
        <v>9</v>
      </c>
      <c r="Y859" s="19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92" t="s">
        <v>7</v>
      </c>
      <c r="F868" s="193"/>
      <c r="G868" s="194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92" t="s">
        <v>7</v>
      </c>
      <c r="AB868" s="193"/>
      <c r="AC868" s="194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92" t="s">
        <v>7</v>
      </c>
      <c r="O870" s="193"/>
      <c r="P870" s="193"/>
      <c r="Q870" s="194"/>
      <c r="R870" s="18">
        <f>SUM(R854:R869)</f>
        <v>0</v>
      </c>
      <c r="S870" s="3"/>
      <c r="V870" s="17"/>
      <c r="X870" s="12"/>
      <c r="Y870" s="10"/>
      <c r="AJ870" s="192" t="s">
        <v>7</v>
      </c>
      <c r="AK870" s="193"/>
      <c r="AL870" s="193"/>
      <c r="AM870" s="194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96" t="s">
        <v>30</v>
      </c>
      <c r="I892" s="196"/>
      <c r="J892" s="196"/>
      <c r="V892" s="17"/>
      <c r="AA892" s="196" t="s">
        <v>31</v>
      </c>
      <c r="AB892" s="196"/>
      <c r="AC892" s="196"/>
    </row>
    <row r="893" spans="1:43">
      <c r="H893" s="196"/>
      <c r="I893" s="196"/>
      <c r="J893" s="196"/>
      <c r="V893" s="17"/>
      <c r="AA893" s="196"/>
      <c r="AB893" s="196"/>
      <c r="AC893" s="196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97" t="s">
        <v>20</v>
      </c>
      <c r="F897" s="197"/>
      <c r="G897" s="197"/>
      <c r="H897" s="197"/>
      <c r="V897" s="17"/>
      <c r="X897" s="23" t="s">
        <v>32</v>
      </c>
      <c r="Y897" s="20">
        <f>IF(B1697="PAGADO",0,C902)</f>
        <v>0</v>
      </c>
      <c r="AA897" s="197" t="s">
        <v>20</v>
      </c>
      <c r="AB897" s="197"/>
      <c r="AC897" s="197"/>
      <c r="AD897" s="197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9" t="str">
        <f>IF(Y902&lt;0,"NO PAGAR","COBRAR'")</f>
        <v>COBRAR'</v>
      </c>
      <c r="Y903" s="199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99" t="str">
        <f>IF(C902&lt;0,"NO PAGAR","COBRAR'")</f>
        <v>COBRAR'</v>
      </c>
      <c r="C904" s="199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0" t="s">
        <v>9</v>
      </c>
      <c r="C905" s="19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0" t="s">
        <v>9</v>
      </c>
      <c r="Y905" s="19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92" t="s">
        <v>7</v>
      </c>
      <c r="F913" s="193"/>
      <c r="G913" s="194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92" t="s">
        <v>7</v>
      </c>
      <c r="AB913" s="193"/>
      <c r="AC913" s="194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92" t="s">
        <v>7</v>
      </c>
      <c r="O915" s="193"/>
      <c r="P915" s="193"/>
      <c r="Q915" s="194"/>
      <c r="R915" s="18">
        <f>SUM(R899:R914)</f>
        <v>0</v>
      </c>
      <c r="S915" s="3"/>
      <c r="V915" s="17"/>
      <c r="X915" s="12"/>
      <c r="Y915" s="10"/>
      <c r="AJ915" s="192" t="s">
        <v>7</v>
      </c>
      <c r="AK915" s="193"/>
      <c r="AL915" s="193"/>
      <c r="AM915" s="194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95" t="s">
        <v>29</v>
      </c>
      <c r="AD940" s="195"/>
      <c r="AE940" s="195"/>
    </row>
    <row r="941" spans="8:31">
      <c r="H941" s="196" t="s">
        <v>28</v>
      </c>
      <c r="I941" s="196"/>
      <c r="J941" s="196"/>
      <c r="V941" s="17"/>
      <c r="AC941" s="195"/>
      <c r="AD941" s="195"/>
      <c r="AE941" s="195"/>
    </row>
    <row r="942" spans="8:31">
      <c r="H942" s="196"/>
      <c r="I942" s="196"/>
      <c r="J942" s="196"/>
      <c r="V942" s="17"/>
      <c r="AC942" s="195"/>
      <c r="AD942" s="195"/>
      <c r="AE942" s="195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97" t="s">
        <v>20</v>
      </c>
      <c r="F946" s="197"/>
      <c r="G946" s="197"/>
      <c r="H946" s="197"/>
      <c r="V946" s="17"/>
      <c r="X946" s="23" t="s">
        <v>32</v>
      </c>
      <c r="Y946" s="20">
        <f>IF(B946="PAGADO",0,C951)</f>
        <v>0</v>
      </c>
      <c r="AA946" s="197" t="s">
        <v>20</v>
      </c>
      <c r="AB946" s="197"/>
      <c r="AC946" s="197"/>
      <c r="AD946" s="197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98" t="str">
        <f>IF(C951&lt;0,"NO PAGAR","COBRAR")</f>
        <v>COBRAR</v>
      </c>
      <c r="C952" s="198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98" t="str">
        <f>IF(Y951&lt;0,"NO PAGAR","COBRAR")</f>
        <v>COBRAR</v>
      </c>
      <c r="Y952" s="19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0" t="s">
        <v>9</v>
      </c>
      <c r="C953" s="19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">
        <v>9</v>
      </c>
      <c r="Y953" s="19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92" t="s">
        <v>7</v>
      </c>
      <c r="F962" s="193"/>
      <c r="G962" s="194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92" t="s">
        <v>7</v>
      </c>
      <c r="AB962" s="193"/>
      <c r="AC962" s="194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92" t="s">
        <v>7</v>
      </c>
      <c r="O964" s="193"/>
      <c r="P964" s="193"/>
      <c r="Q964" s="194"/>
      <c r="R964" s="18">
        <f>SUM(R948:R963)</f>
        <v>0</v>
      </c>
      <c r="S964" s="3"/>
      <c r="V964" s="17"/>
      <c r="X964" s="12"/>
      <c r="Y964" s="10"/>
      <c r="AJ964" s="192" t="s">
        <v>7</v>
      </c>
      <c r="AK964" s="193"/>
      <c r="AL964" s="193"/>
      <c r="AM964" s="194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96" t="s">
        <v>30</v>
      </c>
      <c r="I986" s="196"/>
      <c r="J986" s="196"/>
      <c r="V986" s="17"/>
      <c r="AA986" s="196" t="s">
        <v>31</v>
      </c>
      <c r="AB986" s="196"/>
      <c r="AC986" s="196"/>
    </row>
    <row r="987" spans="1:43">
      <c r="H987" s="196"/>
      <c r="I987" s="196"/>
      <c r="J987" s="196"/>
      <c r="V987" s="17"/>
      <c r="AA987" s="196"/>
      <c r="AB987" s="196"/>
      <c r="AC987" s="196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97" t="s">
        <v>20</v>
      </c>
      <c r="F991" s="197"/>
      <c r="G991" s="197"/>
      <c r="H991" s="197"/>
      <c r="V991" s="17"/>
      <c r="X991" s="23" t="s">
        <v>32</v>
      </c>
      <c r="Y991" s="20">
        <f>IF(B1791="PAGADO",0,C996)</f>
        <v>0</v>
      </c>
      <c r="AA991" s="197" t="s">
        <v>20</v>
      </c>
      <c r="AB991" s="197"/>
      <c r="AC991" s="197"/>
      <c r="AD991" s="197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9" t="str">
        <f>IF(Y996&lt;0,"NO PAGAR","COBRAR'")</f>
        <v>COBRAR'</v>
      </c>
      <c r="Y997" s="199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99" t="str">
        <f>IF(C996&lt;0,"NO PAGAR","COBRAR'")</f>
        <v>COBRAR'</v>
      </c>
      <c r="C998" s="199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0" t="s">
        <v>9</v>
      </c>
      <c r="C999" s="191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0" t="s">
        <v>9</v>
      </c>
      <c r="Y999" s="191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92" t="s">
        <v>7</v>
      </c>
      <c r="F1007" s="193"/>
      <c r="G1007" s="194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92" t="s">
        <v>7</v>
      </c>
      <c r="AB1007" s="193"/>
      <c r="AC1007" s="194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92" t="s">
        <v>7</v>
      </c>
      <c r="O1009" s="193"/>
      <c r="P1009" s="193"/>
      <c r="Q1009" s="194"/>
      <c r="R1009" s="18">
        <f>SUM(R993:R1008)</f>
        <v>0</v>
      </c>
      <c r="S1009" s="3"/>
      <c r="V1009" s="17"/>
      <c r="X1009" s="12"/>
      <c r="Y1009" s="10"/>
      <c r="AJ1009" s="192" t="s">
        <v>7</v>
      </c>
      <c r="AK1009" s="193"/>
      <c r="AL1009" s="193"/>
      <c r="AM1009" s="194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95" t="s">
        <v>29</v>
      </c>
      <c r="AD1033" s="195"/>
      <c r="AE1033" s="195"/>
    </row>
    <row r="1034" spans="2:41">
      <c r="H1034" s="196" t="s">
        <v>28</v>
      </c>
      <c r="I1034" s="196"/>
      <c r="J1034" s="196"/>
      <c r="V1034" s="17"/>
      <c r="AC1034" s="195"/>
      <c r="AD1034" s="195"/>
      <c r="AE1034" s="195"/>
    </row>
    <row r="1035" spans="2:41">
      <c r="H1035" s="196"/>
      <c r="I1035" s="196"/>
      <c r="J1035" s="196"/>
      <c r="V1035" s="17"/>
      <c r="AC1035" s="195"/>
      <c r="AD1035" s="195"/>
      <c r="AE1035" s="195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97" t="s">
        <v>20</v>
      </c>
      <c r="F1039" s="197"/>
      <c r="G1039" s="197"/>
      <c r="H1039" s="197"/>
      <c r="V1039" s="17"/>
      <c r="X1039" s="23" t="s">
        <v>32</v>
      </c>
      <c r="Y1039" s="20">
        <f>IF(B1039="PAGADO",0,C1044)</f>
        <v>0</v>
      </c>
      <c r="AA1039" s="197" t="s">
        <v>20</v>
      </c>
      <c r="AB1039" s="197"/>
      <c r="AC1039" s="197"/>
      <c r="AD1039" s="197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98" t="str">
        <f>IF(C1044&lt;0,"NO PAGAR","COBRAR")</f>
        <v>COBRAR</v>
      </c>
      <c r="C1045" s="198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98" t="str">
        <f>IF(Y1044&lt;0,"NO PAGAR","COBRAR")</f>
        <v>COBRAR</v>
      </c>
      <c r="Y1045" s="19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0" t="s">
        <v>9</v>
      </c>
      <c r="C1046" s="19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">
        <v>9</v>
      </c>
      <c r="Y1046" s="19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92" t="s">
        <v>7</v>
      </c>
      <c r="F1055" s="193"/>
      <c r="G1055" s="194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92" t="s">
        <v>7</v>
      </c>
      <c r="AB1055" s="193"/>
      <c r="AC1055" s="194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92" t="s">
        <v>7</v>
      </c>
      <c r="O1057" s="193"/>
      <c r="P1057" s="193"/>
      <c r="Q1057" s="194"/>
      <c r="R1057" s="18">
        <f>SUM(R1041:R1056)</f>
        <v>0</v>
      </c>
      <c r="S1057" s="3"/>
      <c r="V1057" s="17"/>
      <c r="X1057" s="12"/>
      <c r="Y1057" s="10"/>
      <c r="AJ1057" s="192" t="s">
        <v>7</v>
      </c>
      <c r="AK1057" s="193"/>
      <c r="AL1057" s="193"/>
      <c r="AM1057" s="194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96" t="s">
        <v>30</v>
      </c>
      <c r="I1079" s="196"/>
      <c r="J1079" s="196"/>
      <c r="V1079" s="17"/>
      <c r="AA1079" s="196" t="s">
        <v>31</v>
      </c>
      <c r="AB1079" s="196"/>
      <c r="AC1079" s="196"/>
    </row>
    <row r="1080" spans="1:43">
      <c r="H1080" s="196"/>
      <c r="I1080" s="196"/>
      <c r="J1080" s="196"/>
      <c r="V1080" s="17"/>
      <c r="AA1080" s="196"/>
      <c r="AB1080" s="196"/>
      <c r="AC1080" s="196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97" t="s">
        <v>20</v>
      </c>
      <c r="F1084" s="197"/>
      <c r="G1084" s="197"/>
      <c r="H1084" s="197"/>
      <c r="V1084" s="17"/>
      <c r="X1084" s="23" t="s">
        <v>32</v>
      </c>
      <c r="Y1084" s="20">
        <f>IF(B1884="PAGADO",0,C1089)</f>
        <v>0</v>
      </c>
      <c r="AA1084" s="197" t="s">
        <v>20</v>
      </c>
      <c r="AB1084" s="197"/>
      <c r="AC1084" s="197"/>
      <c r="AD1084" s="197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9" t="str">
        <f>IF(Y1089&lt;0,"NO PAGAR","COBRAR'")</f>
        <v>COBRAR'</v>
      </c>
      <c r="Y1090" s="199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99" t="str">
        <f>IF(C1089&lt;0,"NO PAGAR","COBRAR'")</f>
        <v>COBRAR'</v>
      </c>
      <c r="C1091" s="199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0" t="s">
        <v>9</v>
      </c>
      <c r="C1092" s="191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0" t="s">
        <v>9</v>
      </c>
      <c r="Y1092" s="191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92" t="s">
        <v>7</v>
      </c>
      <c r="F1100" s="193"/>
      <c r="G1100" s="194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92" t="s">
        <v>7</v>
      </c>
      <c r="AB1100" s="193"/>
      <c r="AC1100" s="194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92" t="s">
        <v>7</v>
      </c>
      <c r="O1102" s="193"/>
      <c r="P1102" s="193"/>
      <c r="Q1102" s="194"/>
      <c r="R1102" s="18">
        <f>SUM(R1086:R1101)</f>
        <v>0</v>
      </c>
      <c r="S1102" s="3"/>
      <c r="V1102" s="17"/>
      <c r="X1102" s="12"/>
      <c r="Y1102" s="10"/>
      <c r="AJ1102" s="192" t="s">
        <v>7</v>
      </c>
      <c r="AK1102" s="193"/>
      <c r="AL1102" s="193"/>
      <c r="AM1102" s="194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92"/>
  <sheetViews>
    <sheetView topLeftCell="S733" workbookViewId="0">
      <selection activeCell="X723" sqref="X722:AE751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/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215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202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259</v>
      </c>
      <c r="AB53" s="197"/>
      <c r="AC53" s="197"/>
      <c r="AD53" s="19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92" t="s">
        <v>7</v>
      </c>
      <c r="AB69" s="193"/>
      <c r="AC69" s="194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310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97" t="s">
        <v>224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97" t="s">
        <v>439</v>
      </c>
      <c r="F200" s="197"/>
      <c r="G200" s="197"/>
      <c r="H200" s="197"/>
      <c r="V200" s="17"/>
      <c r="X200" s="23" t="s">
        <v>130</v>
      </c>
      <c r="Y200" s="20">
        <f>IF(B200="PAGADO",0,C205)</f>
        <v>520</v>
      </c>
      <c r="AA200" s="197" t="s">
        <v>20</v>
      </c>
      <c r="AB200" s="197"/>
      <c r="AC200" s="197"/>
      <c r="AD200" s="197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COBRAR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COBRAR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97" t="s">
        <v>224</v>
      </c>
      <c r="F245" s="197"/>
      <c r="G245" s="197"/>
      <c r="H245" s="197"/>
      <c r="V245" s="17"/>
      <c r="X245" s="23" t="s">
        <v>130</v>
      </c>
      <c r="Y245" s="20">
        <f>IF(B245="PAGADO",0,C250)</f>
        <v>0</v>
      </c>
      <c r="AA245" s="197" t="s">
        <v>564</v>
      </c>
      <c r="AB245" s="197"/>
      <c r="AC245" s="197"/>
      <c r="AD245" s="197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COBRAR'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COBRAR'</v>
      </c>
      <c r="C252" s="19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97" t="s">
        <v>20</v>
      </c>
      <c r="F292" s="197"/>
      <c r="G292" s="197"/>
      <c r="H292" s="197"/>
      <c r="V292" s="17"/>
      <c r="X292" s="23" t="s">
        <v>581</v>
      </c>
      <c r="Y292" s="20">
        <f>IF(B292="PAGADO",0,C297)</f>
        <v>0</v>
      </c>
      <c r="AA292" s="197" t="s">
        <v>224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COBRAR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COBRAR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97" t="s">
        <v>564</v>
      </c>
      <c r="F337" s="197"/>
      <c r="G337" s="197"/>
      <c r="H337" s="197"/>
      <c r="V337" s="17"/>
      <c r="X337" s="23" t="s">
        <v>32</v>
      </c>
      <c r="Y337" s="20">
        <f>IF(B337="PAGADO",0,C342)</f>
        <v>0</v>
      </c>
      <c r="AA337" s="197" t="s">
        <v>20</v>
      </c>
      <c r="AB337" s="197"/>
      <c r="AC337" s="197"/>
      <c r="AD337" s="197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COBRAR'</v>
      </c>
      <c r="Y343" s="19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COBRAR'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95" t="s">
        <v>29</v>
      </c>
      <c r="AD373" s="195"/>
      <c r="AE373" s="195"/>
    </row>
    <row r="374" spans="2:41">
      <c r="H374" s="196" t="s">
        <v>28</v>
      </c>
      <c r="I374" s="196"/>
      <c r="J374" s="196"/>
      <c r="V374" s="17"/>
      <c r="AC374" s="195"/>
      <c r="AD374" s="195"/>
      <c r="AE374" s="195"/>
    </row>
    <row r="375" spans="2:41">
      <c r="H375" s="196"/>
      <c r="I375" s="196"/>
      <c r="J375" s="196"/>
      <c r="V375" s="17"/>
      <c r="AC375" s="195"/>
      <c r="AD375" s="195"/>
      <c r="AE375" s="195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97" t="s">
        <v>20</v>
      </c>
      <c r="F379" s="197"/>
      <c r="G379" s="197"/>
      <c r="H379" s="197"/>
      <c r="V379" s="17"/>
      <c r="X379" s="23" t="s">
        <v>82</v>
      </c>
      <c r="Y379" s="20">
        <f>IF(B379="PAGADO",0,C384)</f>
        <v>0</v>
      </c>
      <c r="AA379" s="197" t="s">
        <v>564</v>
      </c>
      <c r="AB379" s="197"/>
      <c r="AC379" s="197"/>
      <c r="AD379" s="197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98" t="str">
        <f>IF(C384&lt;0,"NO PAGAR","COBRAR")</f>
        <v>COBRAR</v>
      </c>
      <c r="C385" s="198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98" t="str">
        <f>IF(Y384&lt;0,"NO PAGAR","COBRAR")</f>
        <v>COBRAR</v>
      </c>
      <c r="Y385" s="19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0" t="s">
        <v>9</v>
      </c>
      <c r="C386" s="191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92" t="s">
        <v>7</v>
      </c>
      <c r="F395" s="193"/>
      <c r="G395" s="194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92" t="s">
        <v>7</v>
      </c>
      <c r="AB395" s="193"/>
      <c r="AC395" s="194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92" t="s">
        <v>7</v>
      </c>
      <c r="O397" s="193"/>
      <c r="P397" s="193"/>
      <c r="Q397" s="194"/>
      <c r="R397" s="18">
        <f>SUM(R381:R396)</f>
        <v>0</v>
      </c>
      <c r="S397" s="3"/>
      <c r="V397" s="17"/>
      <c r="X397" s="12"/>
      <c r="Y397" s="10"/>
      <c r="AJ397" s="192" t="s">
        <v>7</v>
      </c>
      <c r="AK397" s="193"/>
      <c r="AL397" s="193"/>
      <c r="AM397" s="194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96" t="s">
        <v>30</v>
      </c>
      <c r="I414" s="196"/>
      <c r="J414" s="196"/>
      <c r="V414" s="17"/>
      <c r="AA414" s="196" t="s">
        <v>31</v>
      </c>
      <c r="AB414" s="196"/>
      <c r="AC414" s="196"/>
    </row>
    <row r="415" spans="1:43">
      <c r="H415" s="196"/>
      <c r="I415" s="196"/>
      <c r="J415" s="196"/>
      <c r="V415" s="17"/>
      <c r="AA415" s="196"/>
      <c r="AB415" s="196"/>
      <c r="AC415" s="196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97" t="s">
        <v>20</v>
      </c>
      <c r="F419" s="197"/>
      <c r="G419" s="197"/>
      <c r="H419" s="197"/>
      <c r="V419" s="17"/>
      <c r="X419" s="23" t="s">
        <v>82</v>
      </c>
      <c r="Y419" s="20">
        <f>IF(B1185="PAGADO",0,C424)</f>
        <v>0</v>
      </c>
      <c r="AA419" s="197" t="s">
        <v>848</v>
      </c>
      <c r="AB419" s="197"/>
      <c r="AC419" s="197"/>
      <c r="AD419" s="197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9" t="str">
        <f>IF(Y424&lt;0,"NO PAGAR","COBRAR'")</f>
        <v>COBRAR'</v>
      </c>
      <c r="Y425" s="19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99" t="str">
        <f>IF(C424&lt;0,"NO PAGAR","COBRAR'")</f>
        <v>COBRAR'</v>
      </c>
      <c r="C426" s="19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0" t="s">
        <v>9</v>
      </c>
      <c r="C427" s="191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0" t="s">
        <v>9</v>
      </c>
      <c r="Y427" s="191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92" t="s">
        <v>7</v>
      </c>
      <c r="F435" s="193"/>
      <c r="G435" s="194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92" t="s">
        <v>7</v>
      </c>
      <c r="AB435" s="193"/>
      <c r="AC435" s="194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92" t="s">
        <v>7</v>
      </c>
      <c r="O437" s="193"/>
      <c r="P437" s="193"/>
      <c r="Q437" s="194"/>
      <c r="R437" s="18">
        <f>SUM(R421:R436)</f>
        <v>0</v>
      </c>
      <c r="S437" s="3"/>
      <c r="V437" s="17"/>
      <c r="X437" s="12"/>
      <c r="Y437" s="10"/>
      <c r="AJ437" s="192" t="s">
        <v>7</v>
      </c>
      <c r="AK437" s="193"/>
      <c r="AL437" s="193"/>
      <c r="AM437" s="194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95" t="s">
        <v>29</v>
      </c>
      <c r="AD458" s="195"/>
      <c r="AE458" s="195"/>
    </row>
    <row r="459" spans="2:31">
      <c r="H459" s="196" t="s">
        <v>28</v>
      </c>
      <c r="I459" s="196"/>
      <c r="J459" s="196"/>
      <c r="V459" s="17"/>
      <c r="AC459" s="195"/>
      <c r="AD459" s="195"/>
      <c r="AE459" s="195"/>
    </row>
    <row r="460" spans="2:31">
      <c r="H460" s="196"/>
      <c r="I460" s="196"/>
      <c r="J460" s="196"/>
      <c r="V460" s="17"/>
      <c r="AC460" s="195"/>
      <c r="AD460" s="195"/>
      <c r="AE460" s="195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97" t="s">
        <v>20</v>
      </c>
      <c r="F464" s="197"/>
      <c r="G464" s="197"/>
      <c r="H464" s="197"/>
      <c r="V464" s="17"/>
      <c r="X464" s="23" t="s">
        <v>32</v>
      </c>
      <c r="Y464" s="20">
        <f>IF(B464="PAGADO",0,C469)</f>
        <v>0</v>
      </c>
      <c r="AA464" s="197" t="s">
        <v>20</v>
      </c>
      <c r="AB464" s="197"/>
      <c r="AC464" s="197"/>
      <c r="AD464" s="19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98" t="str">
        <f>IF(C469&lt;0,"NO PAGAR","COBRAR")</f>
        <v>COBRAR</v>
      </c>
      <c r="C470" s="19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8" t="str">
        <f>IF(Y469&lt;0,"NO PAGAR","COBRAR")</f>
        <v>COBRAR</v>
      </c>
      <c r="Y470" s="19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92" t="s">
        <v>7</v>
      </c>
      <c r="F480" s="193"/>
      <c r="G480" s="194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92" t="s">
        <v>7</v>
      </c>
      <c r="AB480" s="193"/>
      <c r="AC480" s="194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92" t="s">
        <v>7</v>
      </c>
      <c r="O482" s="193"/>
      <c r="P482" s="193"/>
      <c r="Q482" s="194"/>
      <c r="R482" s="18">
        <f>SUM(R466:R481)</f>
        <v>0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96" t="s">
        <v>30</v>
      </c>
      <c r="I504" s="196"/>
      <c r="J504" s="196"/>
      <c r="V504" s="17"/>
      <c r="AA504" s="196" t="s">
        <v>31</v>
      </c>
      <c r="AB504" s="196"/>
      <c r="AC504" s="196"/>
    </row>
    <row r="505" spans="1:43">
      <c r="H505" s="196"/>
      <c r="I505" s="196"/>
      <c r="J505" s="196"/>
      <c r="V505" s="17"/>
      <c r="AA505" s="196"/>
      <c r="AB505" s="196"/>
      <c r="AC505" s="196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97" t="s">
        <v>20</v>
      </c>
      <c r="F509" s="197"/>
      <c r="G509" s="197"/>
      <c r="H509" s="197"/>
      <c r="V509" s="17"/>
      <c r="X509" s="23" t="s">
        <v>82</v>
      </c>
      <c r="Y509" s="20">
        <f>IF(B1282="PAGADO",0,C514)</f>
        <v>0</v>
      </c>
      <c r="AA509" s="197" t="s">
        <v>848</v>
      </c>
      <c r="AB509" s="197"/>
      <c r="AC509" s="197"/>
      <c r="AD509" s="197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9" t="str">
        <f>IF(Y514&lt;0,"NO PAGAR","COBRAR'")</f>
        <v>COBRAR'</v>
      </c>
      <c r="Y515" s="199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99" t="str">
        <f>IF(C514&lt;0,"NO PAGAR","COBRAR'")</f>
        <v>COBRAR'</v>
      </c>
      <c r="C516" s="199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0" t="s">
        <v>9</v>
      </c>
      <c r="C517" s="191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0" t="s">
        <v>9</v>
      </c>
      <c r="Y517" s="19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92" t="s">
        <v>7</v>
      </c>
      <c r="F525" s="193"/>
      <c r="G525" s="194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92" t="s">
        <v>7</v>
      </c>
      <c r="AB525" s="193"/>
      <c r="AC525" s="194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92" t="s">
        <v>7</v>
      </c>
      <c r="O527" s="193"/>
      <c r="P527" s="193"/>
      <c r="Q527" s="194"/>
      <c r="R527" s="18">
        <f>SUM(R511:R526)</f>
        <v>0</v>
      </c>
      <c r="S527" s="3"/>
      <c r="V527" s="17"/>
      <c r="X527" s="12"/>
      <c r="Y527" s="10"/>
      <c r="AJ527" s="192" t="s">
        <v>7</v>
      </c>
      <c r="AK527" s="193"/>
      <c r="AL527" s="193"/>
      <c r="AM527" s="194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95" t="s">
        <v>29</v>
      </c>
      <c r="AD550" s="195"/>
      <c r="AE550" s="195"/>
    </row>
    <row r="551" spans="2:41">
      <c r="H551" s="196" t="s">
        <v>28</v>
      </c>
      <c r="I551" s="196"/>
      <c r="J551" s="196"/>
      <c r="V551" s="17"/>
      <c r="AC551" s="195"/>
      <c r="AD551" s="195"/>
      <c r="AE551" s="195"/>
    </row>
    <row r="552" spans="2:41">
      <c r="H552" s="196"/>
      <c r="I552" s="196"/>
      <c r="J552" s="196"/>
      <c r="V552" s="17"/>
      <c r="AC552" s="195"/>
      <c r="AD552" s="195"/>
      <c r="AE552" s="195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97" t="s">
        <v>1023</v>
      </c>
      <c r="F556" s="197"/>
      <c r="G556" s="197"/>
      <c r="H556" s="197"/>
      <c r="V556" s="17"/>
      <c r="X556" s="23" t="s">
        <v>32</v>
      </c>
      <c r="Y556" s="20">
        <f>IF(B556="PAGADO",0,C561)</f>
        <v>0</v>
      </c>
      <c r="AA556" s="197" t="s">
        <v>20</v>
      </c>
      <c r="AB556" s="197"/>
      <c r="AC556" s="197"/>
      <c r="AD556" s="197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1019</v>
      </c>
      <c r="G558" s="3" t="s">
        <v>1020</v>
      </c>
      <c r="H558" s="5">
        <v>580</v>
      </c>
      <c r="I558" t="s">
        <v>1021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1019</v>
      </c>
      <c r="G559" s="3" t="s">
        <v>1020</v>
      </c>
      <c r="H559" s="5">
        <v>580</v>
      </c>
      <c r="I559" t="s">
        <v>1022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98" t="str">
        <f>IF(C561&lt;0,"NO PAGAR","COBRAR")</f>
        <v>COBRAR</v>
      </c>
      <c r="C562" s="198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98" t="str">
        <f>IF(Y561&lt;0,"NO PAGAR","COBRAR")</f>
        <v>COBRAR</v>
      </c>
      <c r="Y562" s="19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0" t="s">
        <v>9</v>
      </c>
      <c r="C563" s="191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0" t="s">
        <v>9</v>
      </c>
      <c r="Y563" s="191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92" t="s">
        <v>7</v>
      </c>
      <c r="F572" s="193"/>
      <c r="G572" s="194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92" t="s">
        <v>7</v>
      </c>
      <c r="AB572" s="193"/>
      <c r="AC572" s="194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2" t="s">
        <v>7</v>
      </c>
      <c r="O574" s="193"/>
      <c r="P574" s="193"/>
      <c r="Q574" s="194"/>
      <c r="R574" s="18">
        <f>SUM(R558:R573)</f>
        <v>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96" t="s">
        <v>30</v>
      </c>
      <c r="I591" s="196"/>
      <c r="J591" s="196"/>
      <c r="V591" s="17"/>
      <c r="AA591" s="196" t="s">
        <v>31</v>
      </c>
      <c r="AB591" s="196"/>
      <c r="AC591" s="196"/>
    </row>
    <row r="592" spans="1:43">
      <c r="H592" s="196"/>
      <c r="I592" s="196"/>
      <c r="J592" s="196"/>
      <c r="V592" s="17"/>
      <c r="AA592" s="196"/>
      <c r="AB592" s="196"/>
      <c r="AC592" s="196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97" t="s">
        <v>20</v>
      </c>
      <c r="F596" s="197"/>
      <c r="G596" s="197"/>
      <c r="H596" s="197"/>
      <c r="V596" s="17"/>
      <c r="X596" s="23" t="s">
        <v>32</v>
      </c>
      <c r="Y596" s="20">
        <f>IF(B1381="PAGADO",0,C601)</f>
        <v>0</v>
      </c>
      <c r="AA596" s="197" t="s">
        <v>20</v>
      </c>
      <c r="AB596" s="197"/>
      <c r="AC596" s="197"/>
      <c r="AD596" s="197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9" t="str">
        <f>IF(Y601&lt;0,"NO PAGAR","COBRAR'")</f>
        <v>COBRAR'</v>
      </c>
      <c r="Y602" s="199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99" t="str">
        <f>IF(C601&lt;0,"NO PAGAR","COBRAR'")</f>
        <v>COBRAR'</v>
      </c>
      <c r="C603" s="199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0" t="s">
        <v>9</v>
      </c>
      <c r="C604" s="191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0" t="s">
        <v>9</v>
      </c>
      <c r="Y604" s="191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92" t="s">
        <v>7</v>
      </c>
      <c r="F612" s="193"/>
      <c r="G612" s="194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92" t="s">
        <v>7</v>
      </c>
      <c r="AB612" s="193"/>
      <c r="AC612" s="194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92" t="s">
        <v>7</v>
      </c>
      <c r="O614" s="193"/>
      <c r="P614" s="193"/>
      <c r="Q614" s="194"/>
      <c r="R614" s="18">
        <f>SUM(R598:R613)</f>
        <v>0</v>
      </c>
      <c r="S614" s="3"/>
      <c r="V614" s="17"/>
      <c r="X614" s="12"/>
      <c r="Y614" s="10"/>
      <c r="AJ614" s="192" t="s">
        <v>7</v>
      </c>
      <c r="AK614" s="193"/>
      <c r="AL614" s="193"/>
      <c r="AM614" s="194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95" t="s">
        <v>29</v>
      </c>
      <c r="AD638" s="195"/>
      <c r="AE638" s="195"/>
    </row>
    <row r="639" spans="5:31">
      <c r="H639" s="196" t="s">
        <v>28</v>
      </c>
      <c r="I639" s="196"/>
      <c r="J639" s="196"/>
      <c r="V639" s="17"/>
      <c r="AC639" s="195"/>
      <c r="AD639" s="195"/>
      <c r="AE639" s="195"/>
    </row>
    <row r="640" spans="5:31">
      <c r="H640" s="196"/>
      <c r="I640" s="196"/>
      <c r="J640" s="196"/>
      <c r="V640" s="17"/>
      <c r="AC640" s="195"/>
      <c r="AD640" s="195"/>
      <c r="AE640" s="195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97" t="s">
        <v>564</v>
      </c>
      <c r="F644" s="197"/>
      <c r="G644" s="197"/>
      <c r="H644" s="197"/>
      <c r="V644" s="17"/>
      <c r="X644" s="23" t="s">
        <v>156</v>
      </c>
      <c r="Y644" s="20">
        <f>IF(B644="PAGADO",0,C649)</f>
        <v>0</v>
      </c>
      <c r="AA644" s="197" t="s">
        <v>1104</v>
      </c>
      <c r="AB644" s="197"/>
      <c r="AC644" s="197"/>
      <c r="AD644" s="197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1102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98" t="str">
        <f>IF(C649&lt;0,"NO PAGAR","COBRAR")</f>
        <v>COBRAR</v>
      </c>
      <c r="C650" s="198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98" t="str">
        <f>IF(Y649&lt;0,"NO PAGAR","COBRAR")</f>
        <v>COBRAR</v>
      </c>
      <c r="Y650" s="198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0" t="s">
        <v>9</v>
      </c>
      <c r="C651" s="191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0" t="s">
        <v>9</v>
      </c>
      <c r="Y651" s="191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92" t="s">
        <v>7</v>
      </c>
      <c r="F660" s="193"/>
      <c r="G660" s="194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92" t="s">
        <v>7</v>
      </c>
      <c r="AB660" s="193"/>
      <c r="AC660" s="194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92" t="s">
        <v>7</v>
      </c>
      <c r="O662" s="193"/>
      <c r="P662" s="193"/>
      <c r="Q662" s="194"/>
      <c r="R662" s="18">
        <f>SUM(R646:R661)</f>
        <v>0</v>
      </c>
      <c r="S662" s="3"/>
      <c r="V662" s="17"/>
      <c r="X662" s="12"/>
      <c r="Y662" s="10"/>
      <c r="AJ662" s="192" t="s">
        <v>7</v>
      </c>
      <c r="AK662" s="193"/>
      <c r="AL662" s="193"/>
      <c r="AM662" s="194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6" t="s">
        <v>30</v>
      </c>
      <c r="I679" s="196"/>
      <c r="J679" s="196"/>
      <c r="V679" s="17"/>
      <c r="AA679" s="196" t="s">
        <v>31</v>
      </c>
      <c r="AB679" s="196"/>
      <c r="AC679" s="196"/>
    </row>
    <row r="680" spans="1:43">
      <c r="H680" s="196"/>
      <c r="I680" s="196"/>
      <c r="J680" s="196"/>
      <c r="V680" s="17"/>
      <c r="AA680" s="196"/>
      <c r="AB680" s="196"/>
      <c r="AC680" s="19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197" t="s">
        <v>860</v>
      </c>
      <c r="F684" s="197"/>
      <c r="G684" s="197"/>
      <c r="H684" s="197"/>
      <c r="V684" s="17"/>
      <c r="X684" s="23" t="s">
        <v>282</v>
      </c>
      <c r="Y684" s="20">
        <f>IF(B684="PAGADO",0,C689)</f>
        <v>0</v>
      </c>
      <c r="AA684" s="197" t="s">
        <v>1240</v>
      </c>
      <c r="AB684" s="197"/>
      <c r="AC684" s="197"/>
      <c r="AD684" s="197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1204</v>
      </c>
      <c r="G686" s="3" t="s">
        <v>152</v>
      </c>
      <c r="H686" s="5">
        <v>600</v>
      </c>
      <c r="I686" t="s">
        <v>1241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1239</v>
      </c>
      <c r="AC686" s="3" t="s">
        <v>1205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1239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9" t="str">
        <f>IF(Y689&lt;0,"NO PAGAR","COBRAR'")</f>
        <v>COBRAR'</v>
      </c>
      <c r="Y690" s="19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9" t="str">
        <f>IF(C689&lt;0,"NO PAGAR","COBRAR'")</f>
        <v>COBRAR'</v>
      </c>
      <c r="C691" s="19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2" t="s">
        <v>7</v>
      </c>
      <c r="F700" s="193"/>
      <c r="G700" s="194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195" t="s">
        <v>29</v>
      </c>
      <c r="AD722" s="195"/>
      <c r="AE722" s="195"/>
    </row>
    <row r="723" spans="2:41">
      <c r="H723" s="196" t="s">
        <v>28</v>
      </c>
      <c r="I723" s="196"/>
      <c r="J723" s="196"/>
      <c r="V723" s="17"/>
      <c r="AC723" s="195"/>
      <c r="AD723" s="195"/>
      <c r="AE723" s="195"/>
    </row>
    <row r="724" spans="2:41">
      <c r="H724" s="196"/>
      <c r="I724" s="196"/>
      <c r="J724" s="196"/>
      <c r="V724" s="17"/>
      <c r="AC724" s="195"/>
      <c r="AD724" s="195"/>
      <c r="AE724" s="195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197" t="s">
        <v>1309</v>
      </c>
      <c r="F728" s="197"/>
      <c r="G728" s="197"/>
      <c r="H728" s="197"/>
      <c r="V728" s="17"/>
      <c r="X728" s="23" t="s">
        <v>82</v>
      </c>
      <c r="Y728" s="20">
        <f>IF(B728="PAGADO",0,C733)</f>
        <v>0</v>
      </c>
      <c r="AA728" s="197" t="s">
        <v>1372</v>
      </c>
      <c r="AB728" s="197"/>
      <c r="AC728" s="197"/>
      <c r="AD728" s="197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399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1287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1373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198" t="str">
        <f>IF(C733&lt;0,"NO PAGAR","COBRAR")</f>
        <v>COBRAR</v>
      </c>
      <c r="C734" s="198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8" t="str">
        <f>IF(Y733&lt;0,"NO PAGAR","COBRAR")</f>
        <v>COBRAR</v>
      </c>
      <c r="Y734" s="198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0" t="s">
        <v>9</v>
      </c>
      <c r="C735" s="191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0" t="s">
        <v>9</v>
      </c>
      <c r="Y735" s="191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92" t="s">
        <v>7</v>
      </c>
      <c r="F744" s="193"/>
      <c r="G744" s="194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92" t="s">
        <v>7</v>
      </c>
      <c r="AB744" s="193"/>
      <c r="AC744" s="194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92" t="s">
        <v>7</v>
      </c>
      <c r="O746" s="193"/>
      <c r="P746" s="193"/>
      <c r="Q746" s="194"/>
      <c r="R746" s="18">
        <f>SUM(R730:R745)</f>
        <v>0</v>
      </c>
      <c r="S746" s="3"/>
      <c r="V746" s="17"/>
      <c r="X746" s="12"/>
      <c r="Y746" s="10"/>
      <c r="AA746" t="s">
        <v>486</v>
      </c>
      <c r="AB746">
        <v>1406</v>
      </c>
      <c r="AJ746" s="192" t="s">
        <v>7</v>
      </c>
      <c r="AK746" s="193"/>
      <c r="AL746" s="193"/>
      <c r="AM746" s="194"/>
      <c r="AN746" s="18">
        <f>SUM(AN730:AN745)</f>
        <v>0</v>
      </c>
      <c r="AO746" s="3"/>
    </row>
    <row r="747" spans="2:41">
      <c r="B747" s="12"/>
      <c r="C747" s="10"/>
      <c r="E747" t="s">
        <v>486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1311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1313</v>
      </c>
      <c r="V750" s="17"/>
      <c r="Z750" t="s">
        <v>22</v>
      </c>
      <c r="AA750" t="s">
        <v>21</v>
      </c>
    </row>
    <row r="751" spans="2:41">
      <c r="E751" s="1" t="s">
        <v>19</v>
      </c>
      <c r="G751" s="217" t="s">
        <v>1312</v>
      </c>
      <c r="H751" s="217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196" t="s">
        <v>30</v>
      </c>
      <c r="I762" s="196"/>
      <c r="J762" s="196"/>
      <c r="V762" s="17"/>
      <c r="AA762" s="196" t="s">
        <v>31</v>
      </c>
      <c r="AB762" s="196"/>
      <c r="AC762" s="196"/>
    </row>
    <row r="763" spans="1:43">
      <c r="H763" s="196"/>
      <c r="I763" s="196"/>
      <c r="J763" s="196"/>
      <c r="V763" s="17"/>
      <c r="AA763" s="196"/>
      <c r="AB763" s="196"/>
      <c r="AC763" s="196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32</v>
      </c>
      <c r="C767" s="20">
        <f>IF(X728="PAGADO",0,C733)</f>
        <v>0</v>
      </c>
      <c r="E767" s="197" t="s">
        <v>20</v>
      </c>
      <c r="F767" s="197"/>
      <c r="G767" s="197"/>
      <c r="H767" s="197"/>
      <c r="V767" s="17"/>
      <c r="X767" s="23" t="s">
        <v>32</v>
      </c>
      <c r="Y767" s="20">
        <f>IF(B1567="PAGADO",0,C772)</f>
        <v>0</v>
      </c>
      <c r="AA767" s="197" t="s">
        <v>20</v>
      </c>
      <c r="AB767" s="197"/>
      <c r="AC767" s="197"/>
      <c r="AD767" s="197"/>
    </row>
    <row r="768" spans="1:43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9" t="str">
        <f>IF(Y772&lt;0,"NO PAGAR","COBRAR'")</f>
        <v>COBRAR'</v>
      </c>
      <c r="Y773" s="199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99" t="str">
        <f>IF(C772&lt;0,"NO PAGAR","COBRAR'")</f>
        <v>COBRAR'</v>
      </c>
      <c r="C774" s="19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0" t="s">
        <v>9</v>
      </c>
      <c r="C775" s="191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0" t="s">
        <v>9</v>
      </c>
      <c r="Y775" s="191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92" t="s">
        <v>7</v>
      </c>
      <c r="F783" s="193"/>
      <c r="G783" s="194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92" t="s">
        <v>7</v>
      </c>
      <c r="AB783" s="193"/>
      <c r="AC783" s="194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92" t="s">
        <v>7</v>
      </c>
      <c r="O785" s="193"/>
      <c r="P785" s="193"/>
      <c r="Q785" s="194"/>
      <c r="R785" s="18">
        <f>SUM(R769:R784)</f>
        <v>0</v>
      </c>
      <c r="S785" s="3"/>
      <c r="V785" s="17"/>
      <c r="X785" s="12"/>
      <c r="Y785" s="10"/>
      <c r="AJ785" s="192" t="s">
        <v>7</v>
      </c>
      <c r="AK785" s="193"/>
      <c r="AL785" s="193"/>
      <c r="AM785" s="194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1"/>
      <c r="C794" s="10"/>
      <c r="V794" s="17"/>
      <c r="X794" s="11"/>
      <c r="Y794" s="10"/>
    </row>
    <row r="795" spans="2:41">
      <c r="B795" s="15" t="s">
        <v>18</v>
      </c>
      <c r="C795" s="16">
        <f>SUM(C776:C794)</f>
        <v>0</v>
      </c>
      <c r="D795" t="s">
        <v>22</v>
      </c>
      <c r="E795" t="s">
        <v>21</v>
      </c>
      <c r="V795" s="17"/>
      <c r="X795" s="15" t="s">
        <v>18</v>
      </c>
      <c r="Y795" s="16">
        <f>SUM(Y776:Y794)</f>
        <v>0</v>
      </c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95" t="s">
        <v>29</v>
      </c>
      <c r="AD809" s="195"/>
      <c r="AE809" s="195"/>
    </row>
    <row r="810" spans="2:41">
      <c r="H810" s="196" t="s">
        <v>28</v>
      </c>
      <c r="I810" s="196"/>
      <c r="J810" s="196"/>
      <c r="V810" s="17"/>
      <c r="AC810" s="195"/>
      <c r="AD810" s="195"/>
      <c r="AE810" s="195"/>
    </row>
    <row r="811" spans="2:41">
      <c r="H811" s="196"/>
      <c r="I811" s="196"/>
      <c r="J811" s="196"/>
      <c r="V811" s="17"/>
      <c r="AC811" s="195"/>
      <c r="AD811" s="195"/>
      <c r="AE811" s="195"/>
    </row>
    <row r="812" spans="2:41">
      <c r="V812" s="17"/>
    </row>
    <row r="813" spans="2:41">
      <c r="V813" s="17"/>
    </row>
    <row r="814" spans="2:41" ht="23.25">
      <c r="B814" s="22" t="s">
        <v>70</v>
      </c>
      <c r="V814" s="17"/>
      <c r="X814" s="22" t="s">
        <v>70</v>
      </c>
    </row>
    <row r="815" spans="2:41" ht="23.25">
      <c r="B815" s="23" t="s">
        <v>32</v>
      </c>
      <c r="C815" s="20">
        <f>IF(X767="PAGADO",0,Y772)</f>
        <v>0</v>
      </c>
      <c r="E815" s="197" t="s">
        <v>20</v>
      </c>
      <c r="F815" s="197"/>
      <c r="G815" s="197"/>
      <c r="H815" s="197"/>
      <c r="V815" s="17"/>
      <c r="X815" s="23" t="s">
        <v>32</v>
      </c>
      <c r="Y815" s="20">
        <f>IF(B815="PAGADO",0,C820)</f>
        <v>0</v>
      </c>
      <c r="AA815" s="197" t="s">
        <v>20</v>
      </c>
      <c r="AB815" s="197"/>
      <c r="AC815" s="197"/>
      <c r="AD815" s="197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2" t="s">
        <v>1</v>
      </c>
      <c r="AK816" s="2" t="s">
        <v>5</v>
      </c>
      <c r="AL816" s="2" t="s">
        <v>4</v>
      </c>
      <c r="AM816" s="2" t="s">
        <v>6</v>
      </c>
      <c r="AN816" s="2" t="s">
        <v>7</v>
      </c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0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98" t="str">
        <f>IF(C820&lt;0,"NO PAGAR","COBRAR")</f>
        <v>COBRAR</v>
      </c>
      <c r="C821" s="198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98" t="str">
        <f>IF(Y820&lt;0,"NO PAGAR","COBRAR")</f>
        <v>COBRAR</v>
      </c>
      <c r="Y821" s="198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90" t="s">
        <v>9</v>
      </c>
      <c r="C822" s="191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90" t="s">
        <v>9</v>
      </c>
      <c r="Y822" s="191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>
        <f>IF(Y767&lt;=0,Y767*-1)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 FAVOR'</v>
      </c>
      <c r="Y823" s="10">
        <f>IF(C820&lt;=0,C820*-1)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AN833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17</v>
      </c>
      <c r="C831" s="10"/>
      <c r="E831" s="192" t="s">
        <v>7</v>
      </c>
      <c r="F831" s="193"/>
      <c r="G831" s="194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92" t="s">
        <v>7</v>
      </c>
      <c r="AB831" s="193"/>
      <c r="AC831" s="194"/>
      <c r="AD831" s="5">
        <f>SUM(AD817:AD830)</f>
        <v>0</v>
      </c>
      <c r="AJ831" s="3"/>
      <c r="AK831" s="3"/>
      <c r="AL831" s="3"/>
      <c r="AM831" s="3"/>
      <c r="AN831" s="18"/>
      <c r="AO831" s="3"/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  <c r="AJ832" s="3"/>
      <c r="AK832" s="3"/>
      <c r="AL832" s="3"/>
      <c r="AM832" s="3"/>
      <c r="AN832" s="18"/>
      <c r="AO832" s="3"/>
    </row>
    <row r="833" spans="2:41">
      <c r="B833" s="12"/>
      <c r="C833" s="10"/>
      <c r="N833" s="192" t="s">
        <v>7</v>
      </c>
      <c r="O833" s="193"/>
      <c r="P833" s="193"/>
      <c r="Q833" s="194"/>
      <c r="R833" s="18">
        <f>SUM(R817:R832)</f>
        <v>0</v>
      </c>
      <c r="S833" s="3"/>
      <c r="V833" s="17"/>
      <c r="X833" s="12"/>
      <c r="Y833" s="10"/>
      <c r="AJ833" s="192" t="s">
        <v>7</v>
      </c>
      <c r="AK833" s="193"/>
      <c r="AL833" s="193"/>
      <c r="AM833" s="194"/>
      <c r="AN833" s="18">
        <f>SUM(AN817:AN832)</f>
        <v>0</v>
      </c>
      <c r="AO833" s="3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0</v>
      </c>
      <c r="V842" s="17"/>
      <c r="X842" s="15" t="s">
        <v>18</v>
      </c>
      <c r="Y842" s="16">
        <f>SUM(Y823:Y841)</f>
        <v>0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</row>
    <row r="845" spans="2:41">
      <c r="V845" s="17"/>
    </row>
    <row r="846" spans="2:41">
      <c r="V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V854" s="17"/>
    </row>
    <row r="855" spans="1:43">
      <c r="H855" s="196" t="s">
        <v>30</v>
      </c>
      <c r="I855" s="196"/>
      <c r="J855" s="196"/>
      <c r="V855" s="17"/>
      <c r="AA855" s="196" t="s">
        <v>31</v>
      </c>
      <c r="AB855" s="196"/>
      <c r="AC855" s="196"/>
    </row>
    <row r="856" spans="1:43">
      <c r="H856" s="196"/>
      <c r="I856" s="196"/>
      <c r="J856" s="196"/>
      <c r="V856" s="17"/>
      <c r="AA856" s="196"/>
      <c r="AB856" s="196"/>
      <c r="AC856" s="196"/>
    </row>
    <row r="857" spans="1:43">
      <c r="V857" s="17"/>
    </row>
    <row r="858" spans="1:43">
      <c r="V858" s="17"/>
    </row>
    <row r="859" spans="1:43" ht="23.25">
      <c r="B859" s="24" t="s">
        <v>70</v>
      </c>
      <c r="V859" s="17"/>
      <c r="X859" s="22" t="s">
        <v>70</v>
      </c>
    </row>
    <row r="860" spans="1:43" ht="23.25">
      <c r="B860" s="23" t="s">
        <v>32</v>
      </c>
      <c r="C860" s="20">
        <f>IF(X815="PAGADO",0,C820)</f>
        <v>0</v>
      </c>
      <c r="E860" s="197" t="s">
        <v>20</v>
      </c>
      <c r="F860" s="197"/>
      <c r="G860" s="197"/>
      <c r="H860" s="197"/>
      <c r="V860" s="17"/>
      <c r="X860" s="23" t="s">
        <v>32</v>
      </c>
      <c r="Y860" s="20">
        <f>IF(B1660="PAGADO",0,C865)</f>
        <v>0</v>
      </c>
      <c r="AA860" s="197" t="s">
        <v>20</v>
      </c>
      <c r="AB860" s="197"/>
      <c r="AC860" s="197"/>
      <c r="AD860" s="197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9" t="str">
        <f>IF(Y865&lt;0,"NO PAGAR","COBRAR'")</f>
        <v>COBRAR'</v>
      </c>
      <c r="Y866" s="199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99" t="str">
        <f>IF(C865&lt;0,"NO PAGAR","COBRAR'")</f>
        <v>COBRAR'</v>
      </c>
      <c r="C867" s="199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90" t="s">
        <v>9</v>
      </c>
      <c r="C868" s="191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90" t="s">
        <v>9</v>
      </c>
      <c r="Y868" s="191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 FAVOR '</v>
      </c>
      <c r="C869" s="10">
        <f>IF(Y820&lt;=0,Y820*-1)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 FAVOR'</v>
      </c>
      <c r="Y869" s="10">
        <f>IF(C865&lt;=0,C865*-1)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AN878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16</v>
      </c>
      <c r="C876" s="10"/>
      <c r="E876" s="192" t="s">
        <v>7</v>
      </c>
      <c r="F876" s="193"/>
      <c r="G876" s="194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92" t="s">
        <v>7</v>
      </c>
      <c r="AB876" s="193"/>
      <c r="AC876" s="194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92" t="s">
        <v>7</v>
      </c>
      <c r="O878" s="193"/>
      <c r="P878" s="193"/>
      <c r="Q878" s="194"/>
      <c r="R878" s="18">
        <f>SUM(R862:R877)</f>
        <v>0</v>
      </c>
      <c r="S878" s="3"/>
      <c r="V878" s="17"/>
      <c r="X878" s="12"/>
      <c r="Y878" s="10"/>
      <c r="AJ878" s="192" t="s">
        <v>7</v>
      </c>
      <c r="AK878" s="193"/>
      <c r="AL878" s="193"/>
      <c r="AM878" s="194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0</v>
      </c>
      <c r="D888" t="s">
        <v>22</v>
      </c>
      <c r="E888" t="s">
        <v>21</v>
      </c>
      <c r="V888" s="17"/>
      <c r="X888" s="15" t="s">
        <v>18</v>
      </c>
      <c r="Y888" s="16">
        <f>SUM(Y869:Y887)</f>
        <v>0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95" t="s">
        <v>29</v>
      </c>
      <c r="AD903" s="195"/>
      <c r="AE903" s="195"/>
    </row>
    <row r="904" spans="2:41">
      <c r="H904" s="196" t="s">
        <v>28</v>
      </c>
      <c r="I904" s="196"/>
      <c r="J904" s="196"/>
      <c r="V904" s="17"/>
      <c r="AC904" s="195"/>
      <c r="AD904" s="195"/>
      <c r="AE904" s="195"/>
    </row>
    <row r="905" spans="2:41">
      <c r="H905" s="196"/>
      <c r="I905" s="196"/>
      <c r="J905" s="196"/>
      <c r="V905" s="17"/>
      <c r="AC905" s="195"/>
      <c r="AD905" s="195"/>
      <c r="AE905" s="195"/>
    </row>
    <row r="906" spans="2:41">
      <c r="V906" s="17"/>
    </row>
    <row r="907" spans="2:41">
      <c r="V907" s="17"/>
    </row>
    <row r="908" spans="2:41" ht="23.25">
      <c r="B908" s="22" t="s">
        <v>71</v>
      </c>
      <c r="V908" s="17"/>
      <c r="X908" s="22" t="s">
        <v>71</v>
      </c>
    </row>
    <row r="909" spans="2:41" ht="23.25">
      <c r="B909" s="23" t="s">
        <v>32</v>
      </c>
      <c r="C909" s="20">
        <f>IF(X860="PAGADO",0,Y865)</f>
        <v>0</v>
      </c>
      <c r="E909" s="197" t="s">
        <v>20</v>
      </c>
      <c r="F909" s="197"/>
      <c r="G909" s="197"/>
      <c r="H909" s="197"/>
      <c r="V909" s="17"/>
      <c r="X909" s="23" t="s">
        <v>32</v>
      </c>
      <c r="Y909" s="20">
        <f>IF(B909="PAGADO",0,C914)</f>
        <v>0</v>
      </c>
      <c r="AA909" s="197" t="s">
        <v>20</v>
      </c>
      <c r="AB909" s="197"/>
      <c r="AC909" s="197"/>
      <c r="AD909" s="197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2" t="s">
        <v>1</v>
      </c>
      <c r="AK910" s="2" t="s">
        <v>5</v>
      </c>
      <c r="AL910" s="2" t="s">
        <v>4</v>
      </c>
      <c r="AM910" s="2" t="s">
        <v>6</v>
      </c>
      <c r="AN910" s="2" t="s">
        <v>7</v>
      </c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0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0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98" t="str">
        <f>IF(C914&lt;0,"NO PAGAR","COBRAR")</f>
        <v>COBRAR</v>
      </c>
      <c r="C915" s="198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98" t="str">
        <f>IF(Y914&lt;0,"NO PAGAR","COBRAR")</f>
        <v>COBRAR</v>
      </c>
      <c r="Y915" s="198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90" t="s">
        <v>9</v>
      </c>
      <c r="C916" s="191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90" t="s">
        <v>9</v>
      </c>
      <c r="Y916" s="191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>
        <f>IF(Y865&lt;=0,Y865*-1)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 FAVOR'</v>
      </c>
      <c r="Y917" s="10">
        <f>IF(C914&lt;=0,C914*-1)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17</v>
      </c>
      <c r="C925" s="10"/>
      <c r="E925" s="192" t="s">
        <v>7</v>
      </c>
      <c r="F925" s="193"/>
      <c r="G925" s="194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92" t="s">
        <v>7</v>
      </c>
      <c r="AB925" s="193"/>
      <c r="AC925" s="194"/>
      <c r="AD925" s="5">
        <f>SUM(AD911:AD924)</f>
        <v>0</v>
      </c>
      <c r="AJ925" s="3"/>
      <c r="AK925" s="3"/>
      <c r="AL925" s="3"/>
      <c r="AM925" s="3"/>
      <c r="AN925" s="18"/>
      <c r="AO925" s="3"/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  <c r="AJ926" s="3"/>
      <c r="AK926" s="3"/>
      <c r="AL926" s="3"/>
      <c r="AM926" s="3"/>
      <c r="AN926" s="18"/>
      <c r="AO926" s="3"/>
    </row>
    <row r="927" spans="2:41">
      <c r="B927" s="12"/>
      <c r="C927" s="10"/>
      <c r="N927" s="192" t="s">
        <v>7</v>
      </c>
      <c r="O927" s="193"/>
      <c r="P927" s="193"/>
      <c r="Q927" s="194"/>
      <c r="R927" s="18">
        <f>SUM(R911:R926)</f>
        <v>0</v>
      </c>
      <c r="S927" s="3"/>
      <c r="V927" s="17"/>
      <c r="X927" s="12"/>
      <c r="Y927" s="10"/>
      <c r="AJ927" s="192" t="s">
        <v>7</v>
      </c>
      <c r="AK927" s="193"/>
      <c r="AL927" s="193"/>
      <c r="AM927" s="194"/>
      <c r="AN927" s="18">
        <f>SUM(AN911:AN926)</f>
        <v>0</v>
      </c>
      <c r="AO927" s="3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E930" s="14"/>
      <c r="V930" s="17"/>
      <c r="X930" s="12"/>
      <c r="Y930" s="10"/>
      <c r="AA930" s="14"/>
    </row>
    <row r="931" spans="2:27">
      <c r="B931" s="12"/>
      <c r="C931" s="10"/>
      <c r="V931" s="17"/>
      <c r="X931" s="12"/>
      <c r="Y931" s="10"/>
    </row>
    <row r="932" spans="2:27">
      <c r="B932" s="12"/>
      <c r="C932" s="10"/>
      <c r="V932" s="17"/>
      <c r="X932" s="12"/>
      <c r="Y932" s="10"/>
    </row>
    <row r="933" spans="2:27">
      <c r="B933" s="12"/>
      <c r="C933" s="10"/>
      <c r="V933" s="17"/>
      <c r="X933" s="12"/>
      <c r="Y933" s="10"/>
    </row>
    <row r="934" spans="2:27">
      <c r="B934" s="12"/>
      <c r="C934" s="10"/>
      <c r="V934" s="17"/>
      <c r="X934" s="12"/>
      <c r="Y934" s="10"/>
    </row>
    <row r="935" spans="2:27">
      <c r="B935" s="11"/>
      <c r="C935" s="10"/>
      <c r="V935" s="17"/>
      <c r="X935" s="11"/>
      <c r="Y935" s="10"/>
    </row>
    <row r="936" spans="2:27">
      <c r="B936" s="15" t="s">
        <v>18</v>
      </c>
      <c r="C936" s="16">
        <f>SUM(C917:C935)</f>
        <v>0</v>
      </c>
      <c r="V936" s="17"/>
      <c r="X936" s="15" t="s">
        <v>18</v>
      </c>
      <c r="Y936" s="16">
        <f>SUM(Y917:Y935)</f>
        <v>0</v>
      </c>
    </row>
    <row r="937" spans="2:27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27">
      <c r="E938" s="1" t="s">
        <v>19</v>
      </c>
      <c r="V938" s="17"/>
      <c r="AA938" s="1" t="s">
        <v>19</v>
      </c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V948" s="17"/>
    </row>
    <row r="949" spans="1:43">
      <c r="H949" s="196" t="s">
        <v>30</v>
      </c>
      <c r="I949" s="196"/>
      <c r="J949" s="196"/>
      <c r="V949" s="17"/>
      <c r="AA949" s="196" t="s">
        <v>31</v>
      </c>
      <c r="AB949" s="196"/>
      <c r="AC949" s="196"/>
    </row>
    <row r="950" spans="1:43">
      <c r="H950" s="196"/>
      <c r="I950" s="196"/>
      <c r="J950" s="196"/>
      <c r="V950" s="17"/>
      <c r="AA950" s="196"/>
      <c r="AB950" s="196"/>
      <c r="AC950" s="196"/>
    </row>
    <row r="951" spans="1:43">
      <c r="V951" s="17"/>
    </row>
    <row r="952" spans="1:43">
      <c r="V952" s="17"/>
    </row>
    <row r="953" spans="1:43" ht="23.25">
      <c r="B953" s="24" t="s">
        <v>73</v>
      </c>
      <c r="V953" s="17"/>
      <c r="X953" s="22" t="s">
        <v>71</v>
      </c>
    </row>
    <row r="954" spans="1:43" ht="23.25">
      <c r="B954" s="23" t="s">
        <v>32</v>
      </c>
      <c r="C954" s="20">
        <f>IF(X909="PAGADO",0,C914)</f>
        <v>0</v>
      </c>
      <c r="E954" s="197" t="s">
        <v>20</v>
      </c>
      <c r="F954" s="197"/>
      <c r="G954" s="197"/>
      <c r="H954" s="197"/>
      <c r="V954" s="17"/>
      <c r="X954" s="23" t="s">
        <v>32</v>
      </c>
      <c r="Y954" s="20">
        <f>IF(B1754="PAGADO",0,C959)</f>
        <v>0</v>
      </c>
      <c r="AA954" s="197" t="s">
        <v>20</v>
      </c>
      <c r="AB954" s="197"/>
      <c r="AC954" s="197"/>
      <c r="AD954" s="197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9" t="str">
        <f>IF(Y959&lt;0,"NO PAGAR","COBRAR'")</f>
        <v>COBRAR'</v>
      </c>
      <c r="Y960" s="199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99" t="str">
        <f>IF(C959&lt;0,"NO PAGAR","COBRAR'")</f>
        <v>COBRAR'</v>
      </c>
      <c r="C961" s="199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90" t="s">
        <v>9</v>
      </c>
      <c r="C962" s="191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90" t="s">
        <v>9</v>
      </c>
      <c r="Y962" s="191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 FAVOR '</v>
      </c>
      <c r="C963" s="10">
        <f>IF(Y914&lt;=0,Y914*-1)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 FAVOR'</v>
      </c>
      <c r="Y963" s="10">
        <f>IF(C959&lt;=0,C959*-1)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AN972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16</v>
      </c>
      <c r="C970" s="10"/>
      <c r="E970" s="192" t="s">
        <v>7</v>
      </c>
      <c r="F970" s="193"/>
      <c r="G970" s="194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92" t="s">
        <v>7</v>
      </c>
      <c r="AB970" s="193"/>
      <c r="AC970" s="194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92" t="s">
        <v>7</v>
      </c>
      <c r="O972" s="193"/>
      <c r="P972" s="193"/>
      <c r="Q972" s="194"/>
      <c r="R972" s="18">
        <f>SUM(R956:R971)</f>
        <v>0</v>
      </c>
      <c r="S972" s="3"/>
      <c r="V972" s="17"/>
      <c r="X972" s="12"/>
      <c r="Y972" s="10"/>
      <c r="AJ972" s="192" t="s">
        <v>7</v>
      </c>
      <c r="AK972" s="193"/>
      <c r="AL972" s="193"/>
      <c r="AM972" s="194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0</v>
      </c>
      <c r="D982" t="s">
        <v>22</v>
      </c>
      <c r="E982" t="s">
        <v>21</v>
      </c>
      <c r="V982" s="17"/>
      <c r="X982" s="15" t="s">
        <v>18</v>
      </c>
      <c r="Y982" s="16">
        <f>SUM(Y963:Y981)</f>
        <v>0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95" t="s">
        <v>29</v>
      </c>
      <c r="AD996" s="195"/>
      <c r="AE996" s="195"/>
    </row>
    <row r="997" spans="2:41">
      <c r="H997" s="196" t="s">
        <v>28</v>
      </c>
      <c r="I997" s="196"/>
      <c r="J997" s="196"/>
      <c r="V997" s="17"/>
      <c r="AC997" s="195"/>
      <c r="AD997" s="195"/>
      <c r="AE997" s="195"/>
    </row>
    <row r="998" spans="2:41">
      <c r="H998" s="196"/>
      <c r="I998" s="196"/>
      <c r="J998" s="196"/>
      <c r="V998" s="17"/>
      <c r="AC998" s="195"/>
      <c r="AD998" s="195"/>
      <c r="AE998" s="195"/>
    </row>
    <row r="999" spans="2:41">
      <c r="V999" s="17"/>
    </row>
    <row r="1000" spans="2:41">
      <c r="V1000" s="17"/>
    </row>
    <row r="1001" spans="2:41" ht="23.25">
      <c r="B1001" s="22" t="s">
        <v>72</v>
      </c>
      <c r="V1001" s="17"/>
      <c r="X1001" s="22" t="s">
        <v>74</v>
      </c>
    </row>
    <row r="1002" spans="2:41" ht="23.25">
      <c r="B1002" s="23" t="s">
        <v>32</v>
      </c>
      <c r="C1002" s="20">
        <f>IF(X954="PAGADO",0,Y959)</f>
        <v>0</v>
      </c>
      <c r="E1002" s="197" t="s">
        <v>20</v>
      </c>
      <c r="F1002" s="197"/>
      <c r="G1002" s="197"/>
      <c r="H1002" s="197"/>
      <c r="V1002" s="17"/>
      <c r="X1002" s="23" t="s">
        <v>32</v>
      </c>
      <c r="Y1002" s="20">
        <f>IF(B1002="PAGADO",0,C1007)</f>
        <v>0</v>
      </c>
      <c r="AA1002" s="197" t="s">
        <v>20</v>
      </c>
      <c r="AB1002" s="197"/>
      <c r="AC1002" s="197"/>
      <c r="AD1002" s="197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98" t="str">
        <f>IF(C1007&lt;0,"NO PAGAR","COBRAR")</f>
        <v>COBRAR</v>
      </c>
      <c r="C1008" s="198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98" t="str">
        <f>IF(Y1007&lt;0,"NO PAGAR","COBRAR")</f>
        <v>COBRAR</v>
      </c>
      <c r="Y1008" s="19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90" t="s">
        <v>9</v>
      </c>
      <c r="C1009" s="191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90" t="s">
        <v>9</v>
      </c>
      <c r="Y1009" s="191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>
        <f>IF(Y954&lt;=0,Y954*-1)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 FAVOR'</v>
      </c>
      <c r="Y1010" s="10">
        <f>IF(C1007&lt;=0,C1007*-1)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AN1020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17</v>
      </c>
      <c r="C1018" s="10"/>
      <c r="E1018" s="192" t="s">
        <v>7</v>
      </c>
      <c r="F1018" s="193"/>
      <c r="G1018" s="194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92" t="s">
        <v>7</v>
      </c>
      <c r="AB1018" s="193"/>
      <c r="AC1018" s="194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192" t="s">
        <v>7</v>
      </c>
      <c r="O1020" s="193"/>
      <c r="P1020" s="193"/>
      <c r="Q1020" s="194"/>
      <c r="R1020" s="18">
        <f>SUM(R1004:R1019)</f>
        <v>0</v>
      </c>
      <c r="S1020" s="3"/>
      <c r="V1020" s="17"/>
      <c r="X1020" s="12"/>
      <c r="Y1020" s="10"/>
      <c r="AJ1020" s="192" t="s">
        <v>7</v>
      </c>
      <c r="AK1020" s="193"/>
      <c r="AL1020" s="193"/>
      <c r="AM1020" s="194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1"/>
      <c r="C1028" s="10"/>
      <c r="V1028" s="17"/>
      <c r="X1028" s="11"/>
      <c r="Y1028" s="10"/>
    </row>
    <row r="1029" spans="1:43">
      <c r="B1029" s="15" t="s">
        <v>18</v>
      </c>
      <c r="C1029" s="16">
        <f>SUM(C1010:C1028)</f>
        <v>0</v>
      </c>
      <c r="V1029" s="17"/>
      <c r="X1029" s="15" t="s">
        <v>18</v>
      </c>
      <c r="Y1029" s="16">
        <f>SUM(Y1010:Y1028)</f>
        <v>0</v>
      </c>
    </row>
    <row r="1030" spans="1:43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3">
      <c r="E1031" s="1" t="s">
        <v>19</v>
      </c>
      <c r="V1031" s="17"/>
      <c r="AA1031" s="1" t="s">
        <v>19</v>
      </c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2:41">
      <c r="V1041" s="17"/>
    </row>
    <row r="1042" spans="2:41">
      <c r="H1042" s="196" t="s">
        <v>30</v>
      </c>
      <c r="I1042" s="196"/>
      <c r="J1042" s="196"/>
      <c r="V1042" s="17"/>
      <c r="AA1042" s="196" t="s">
        <v>31</v>
      </c>
      <c r="AB1042" s="196"/>
      <c r="AC1042" s="196"/>
    </row>
    <row r="1043" spans="2:41">
      <c r="H1043" s="196"/>
      <c r="I1043" s="196"/>
      <c r="J1043" s="196"/>
      <c r="V1043" s="17"/>
      <c r="AA1043" s="196"/>
      <c r="AB1043" s="196"/>
      <c r="AC1043" s="196"/>
    </row>
    <row r="1044" spans="2:41">
      <c r="V1044" s="17"/>
    </row>
    <row r="1045" spans="2:41">
      <c r="V1045" s="17"/>
    </row>
    <row r="1046" spans="2:41" ht="23.25">
      <c r="B1046" s="24" t="s">
        <v>72</v>
      </c>
      <c r="V1046" s="17"/>
      <c r="X1046" s="22" t="s">
        <v>72</v>
      </c>
    </row>
    <row r="1047" spans="2:41" ht="23.25">
      <c r="B1047" s="23" t="s">
        <v>32</v>
      </c>
      <c r="C1047" s="20">
        <f>IF(X1002="PAGADO",0,C1007)</f>
        <v>0</v>
      </c>
      <c r="E1047" s="197" t="s">
        <v>20</v>
      </c>
      <c r="F1047" s="197"/>
      <c r="G1047" s="197"/>
      <c r="H1047" s="197"/>
      <c r="V1047" s="17"/>
      <c r="X1047" s="23" t="s">
        <v>32</v>
      </c>
      <c r="Y1047" s="20">
        <f>IF(B1847="PAGADO",0,C1052)</f>
        <v>0</v>
      </c>
      <c r="AA1047" s="197" t="s">
        <v>20</v>
      </c>
      <c r="AB1047" s="197"/>
      <c r="AC1047" s="197"/>
      <c r="AD1047" s="197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C1075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26</v>
      </c>
      <c r="C1052" s="21">
        <f>C1050-C1051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9" t="str">
        <f>IF(Y1052&lt;0,"NO PAGAR","COBRAR'")</f>
        <v>COBRAR'</v>
      </c>
      <c r="Y1053" s="199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ht="23.25">
      <c r="B1054" s="199" t="str">
        <f>IF(C1052&lt;0,"NO PAGAR","COBRAR'")</f>
        <v>COBRAR'</v>
      </c>
      <c r="C1054" s="199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90" t="s">
        <v>9</v>
      </c>
      <c r="C1055" s="191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90" t="s">
        <v>9</v>
      </c>
      <c r="Y1055" s="191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9" t="str">
        <f>IF(Y1007&lt;0,"SALDO ADELANTADO","SALDO A FAVOR '")</f>
        <v>SALDO A FAVOR '</v>
      </c>
      <c r="C1056" s="10">
        <f>IF(Y1007&lt;=0,Y1007*-1)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 FAVOR'</v>
      </c>
      <c r="Y1056" s="10">
        <f>IF(C1052&lt;=0,C1052*-1)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AN1065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16</v>
      </c>
      <c r="C1063" s="10"/>
      <c r="E1063" s="192" t="s">
        <v>7</v>
      </c>
      <c r="F1063" s="193"/>
      <c r="G1063" s="194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92" t="s">
        <v>7</v>
      </c>
      <c r="AB1063" s="193"/>
      <c r="AC1063" s="194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92" t="s">
        <v>7</v>
      </c>
      <c r="O1065" s="193"/>
      <c r="P1065" s="193"/>
      <c r="Q1065" s="194"/>
      <c r="R1065" s="18">
        <f>SUM(R1049:R1064)</f>
        <v>0</v>
      </c>
      <c r="S1065" s="3"/>
      <c r="V1065" s="17"/>
      <c r="X1065" s="12"/>
      <c r="Y1065" s="10"/>
      <c r="AJ1065" s="192" t="s">
        <v>7</v>
      </c>
      <c r="AK1065" s="193"/>
      <c r="AL1065" s="193"/>
      <c r="AM1065" s="194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0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0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89">
    <mergeCell ref="G751:H751"/>
    <mergeCell ref="B1055:C1055"/>
    <mergeCell ref="X1055:Y1055"/>
    <mergeCell ref="E1063:G1063"/>
    <mergeCell ref="AA1063:AC1063"/>
    <mergeCell ref="N1065:Q1065"/>
    <mergeCell ref="AJ1065:AM1065"/>
    <mergeCell ref="H1042:J1043"/>
    <mergeCell ref="AA1042:AC1043"/>
    <mergeCell ref="E1047:H1047"/>
    <mergeCell ref="AA1047:AD1047"/>
    <mergeCell ref="X1053:Y1053"/>
    <mergeCell ref="B1054:C1054"/>
    <mergeCell ref="B1009:C1009"/>
    <mergeCell ref="X1009:Y1009"/>
    <mergeCell ref="E1018:G1018"/>
    <mergeCell ref="AA1018:AC1018"/>
    <mergeCell ref="N1020:Q1020"/>
    <mergeCell ref="AJ1020:AM1020"/>
    <mergeCell ref="AC996:AE998"/>
    <mergeCell ref="H997:J998"/>
    <mergeCell ref="E1002:H1002"/>
    <mergeCell ref="AA1002:AD1002"/>
    <mergeCell ref="B1008:C1008"/>
    <mergeCell ref="X1008:Y1008"/>
    <mergeCell ref="B962:C962"/>
    <mergeCell ref="X962:Y962"/>
    <mergeCell ref="E970:G970"/>
    <mergeCell ref="AA970:AC970"/>
    <mergeCell ref="N972:Q972"/>
    <mergeCell ref="AJ972:AM972"/>
    <mergeCell ref="H949:J950"/>
    <mergeCell ref="AA949:AC950"/>
    <mergeCell ref="E954:H954"/>
    <mergeCell ref="AA954:AD954"/>
    <mergeCell ref="X960:Y960"/>
    <mergeCell ref="B961:C961"/>
    <mergeCell ref="B916:C916"/>
    <mergeCell ref="X916:Y916"/>
    <mergeCell ref="E925:G925"/>
    <mergeCell ref="AA925:AC925"/>
    <mergeCell ref="N927:Q927"/>
    <mergeCell ref="AJ927:AM927"/>
    <mergeCell ref="AC903:AE905"/>
    <mergeCell ref="H904:J905"/>
    <mergeCell ref="E909:H909"/>
    <mergeCell ref="AA909:AD909"/>
    <mergeCell ref="B915:C915"/>
    <mergeCell ref="X915:Y915"/>
    <mergeCell ref="B868:C868"/>
    <mergeCell ref="X868:Y868"/>
    <mergeCell ref="E876:G876"/>
    <mergeCell ref="AA876:AC876"/>
    <mergeCell ref="N878:Q878"/>
    <mergeCell ref="AJ878:AM878"/>
    <mergeCell ref="H855:J856"/>
    <mergeCell ref="AA855:AC856"/>
    <mergeCell ref="E860:H860"/>
    <mergeCell ref="AA860:AD860"/>
    <mergeCell ref="X866:Y866"/>
    <mergeCell ref="B867:C867"/>
    <mergeCell ref="B822:C822"/>
    <mergeCell ref="X822:Y822"/>
    <mergeCell ref="E831:G831"/>
    <mergeCell ref="AA831:AC831"/>
    <mergeCell ref="N833:Q833"/>
    <mergeCell ref="AJ833:AM833"/>
    <mergeCell ref="AC809:AE811"/>
    <mergeCell ref="H810:J811"/>
    <mergeCell ref="E815:H815"/>
    <mergeCell ref="AA815:AD815"/>
    <mergeCell ref="B821:C821"/>
    <mergeCell ref="X821:Y821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90"/>
  <sheetViews>
    <sheetView topLeftCell="O736" zoomScale="70" zoomScaleNormal="70" workbookViewId="0">
      <selection activeCell="X720" sqref="X719:AE749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 t="s">
        <v>134</v>
      </c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157</v>
      </c>
      <c r="AB8" s="197"/>
      <c r="AC8" s="197"/>
      <c r="AD8" s="197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 ht="15" customHeight="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195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239</v>
      </c>
      <c r="AB53" s="197"/>
      <c r="AC53" s="197"/>
      <c r="AD53" s="197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95" t="s">
        <v>29</v>
      </c>
      <c r="AD93" s="195"/>
      <c r="AE93" s="195"/>
    </row>
    <row r="94" spans="2:31">
      <c r="H94" s="196" t="s">
        <v>28</v>
      </c>
      <c r="I94" s="196"/>
      <c r="J94" s="196"/>
      <c r="V94" s="17"/>
      <c r="AC94" s="195"/>
      <c r="AD94" s="195"/>
      <c r="AE94" s="195"/>
    </row>
    <row r="95" spans="2:31">
      <c r="H95" s="196"/>
      <c r="I95" s="196"/>
      <c r="J95" s="196"/>
      <c r="V95" s="17"/>
      <c r="AC95" s="195"/>
      <c r="AD95" s="195"/>
      <c r="AE95" s="195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97" t="s">
        <v>287</v>
      </c>
      <c r="F99" s="197"/>
      <c r="G99" s="197"/>
      <c r="H99" s="197"/>
      <c r="V99" s="17"/>
      <c r="X99" s="23" t="s">
        <v>282</v>
      </c>
      <c r="Y99" s="20">
        <f>IF(B99="PAGADO",0,C104)</f>
        <v>0</v>
      </c>
      <c r="AA99" s="197" t="s">
        <v>134</v>
      </c>
      <c r="AB99" s="197"/>
      <c r="AC99" s="197"/>
      <c r="AD99" s="197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98" t="str">
        <f>IF(C104&lt;0,"NO PAGAR","COBRAR")</f>
        <v>COBRAR</v>
      </c>
      <c r="C105" s="198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98" t="str">
        <f>IF(Y104&lt;0,"NO PAGAR","COBRAR")</f>
        <v>COBRAR</v>
      </c>
      <c r="Y105" s="198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0" t="s">
        <v>9</v>
      </c>
      <c r="C106" s="191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0" t="s">
        <v>9</v>
      </c>
      <c r="Y106" s="191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92" t="s">
        <v>7</v>
      </c>
      <c r="F115" s="193"/>
      <c r="G115" s="194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92" t="s">
        <v>7</v>
      </c>
      <c r="AB115" s="193"/>
      <c r="AC115" s="194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92" t="s">
        <v>7</v>
      </c>
      <c r="O117" s="193"/>
      <c r="P117" s="193"/>
      <c r="Q117" s="194"/>
      <c r="R117" s="18">
        <f>SUM(R101:R116)</f>
        <v>0</v>
      </c>
      <c r="S117" s="3"/>
      <c r="V117" s="17"/>
      <c r="X117" s="12"/>
      <c r="Y117" s="10"/>
      <c r="AJ117" s="192" t="s">
        <v>7</v>
      </c>
      <c r="AK117" s="193"/>
      <c r="AL117" s="193"/>
      <c r="AM117" s="194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6" t="s">
        <v>30</v>
      </c>
      <c r="I131" s="196"/>
      <c r="J131" s="196"/>
      <c r="V131" s="17"/>
      <c r="AA131" s="196" t="s">
        <v>31</v>
      </c>
      <c r="AB131" s="196"/>
      <c r="AC131" s="196"/>
    </row>
    <row r="132" spans="1:43">
      <c r="H132" s="196"/>
      <c r="I132" s="196"/>
      <c r="J132" s="196"/>
      <c r="V132" s="17"/>
      <c r="AA132" s="196"/>
      <c r="AB132" s="196"/>
      <c r="AC132" s="19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97" t="s">
        <v>20</v>
      </c>
      <c r="F136" s="197"/>
      <c r="G136" s="197"/>
      <c r="H136" s="197"/>
      <c r="V136" s="17"/>
      <c r="X136" s="23" t="s">
        <v>82</v>
      </c>
      <c r="Y136" s="20">
        <f>IF(B136="PAGADO",0,C141)</f>
        <v>0</v>
      </c>
      <c r="AA136" s="197" t="s">
        <v>20</v>
      </c>
      <c r="AB136" s="197"/>
      <c r="AC136" s="197"/>
      <c r="AD136" s="197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9" t="str">
        <f>IF(Y141&lt;0,"NO PAGAR","COBRAR'")</f>
        <v>COBRAR'</v>
      </c>
      <c r="Y142" s="19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99" t="str">
        <f>IF(C141&lt;0,"NO PAGAR","COBRAR'")</f>
        <v>COBRAR'</v>
      </c>
      <c r="C143" s="199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0" t="s">
        <v>9</v>
      </c>
      <c r="C144" s="191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2" t="s">
        <v>7</v>
      </c>
      <c r="F152" s="193"/>
      <c r="G152" s="194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95" t="s">
        <v>29</v>
      </c>
      <c r="AD179" s="195"/>
      <c r="AE179" s="195"/>
    </row>
    <row r="180" spans="2:41">
      <c r="H180" s="196" t="s">
        <v>28</v>
      </c>
      <c r="I180" s="196"/>
      <c r="J180" s="196"/>
      <c r="V180" s="17"/>
      <c r="AC180" s="195"/>
      <c r="AD180" s="195"/>
      <c r="AE180" s="195"/>
    </row>
    <row r="181" spans="2:41">
      <c r="H181" s="196"/>
      <c r="I181" s="196"/>
      <c r="J181" s="196"/>
      <c r="V181" s="17"/>
      <c r="AC181" s="195"/>
      <c r="AD181" s="195"/>
      <c r="AE181" s="195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97" t="s">
        <v>20</v>
      </c>
      <c r="F185" s="197"/>
      <c r="G185" s="197"/>
      <c r="H185" s="197"/>
      <c r="V185" s="17"/>
      <c r="X185" s="23" t="s">
        <v>82</v>
      </c>
      <c r="Y185" s="20">
        <f>IF(B185="PAGADO",0,C190)</f>
        <v>0</v>
      </c>
      <c r="AA185" s="197" t="s">
        <v>20</v>
      </c>
      <c r="AB185" s="197"/>
      <c r="AC185" s="197"/>
      <c r="AD185" s="197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98" t="str">
        <f>IF(C190&lt;0,"NO PAGAR","COBRAR")</f>
        <v>COBRAR</v>
      </c>
      <c r="C191" s="198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98" t="str">
        <f>IF(Y190&lt;0,"NO PAGAR","COBRAR")</f>
        <v>COBRAR</v>
      </c>
      <c r="Y191" s="198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0" t="s">
        <v>9</v>
      </c>
      <c r="C192" s="191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0" t="s">
        <v>9</v>
      </c>
      <c r="Y192" s="191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92" t="s">
        <v>7</v>
      </c>
      <c r="F201" s="193"/>
      <c r="G201" s="194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92" t="s">
        <v>7</v>
      </c>
      <c r="AB201" s="193"/>
      <c r="AC201" s="194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92" t="s">
        <v>7</v>
      </c>
      <c r="O203" s="193"/>
      <c r="P203" s="193"/>
      <c r="Q203" s="194"/>
      <c r="R203" s="18">
        <f>SUM(R187:R202)</f>
        <v>0</v>
      </c>
      <c r="S203" s="3"/>
      <c r="V203" s="17"/>
      <c r="X203" s="12"/>
      <c r="Y203" s="10"/>
      <c r="AJ203" s="192" t="s">
        <v>7</v>
      </c>
      <c r="AK203" s="193"/>
      <c r="AL203" s="193"/>
      <c r="AM203" s="194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96" t="s">
        <v>30</v>
      </c>
      <c r="I225" s="196"/>
      <c r="J225" s="196"/>
      <c r="V225" s="17"/>
      <c r="AA225" s="196" t="s">
        <v>31</v>
      </c>
      <c r="AB225" s="196"/>
      <c r="AC225" s="196"/>
    </row>
    <row r="226" spans="2:41">
      <c r="H226" s="196"/>
      <c r="I226" s="196"/>
      <c r="J226" s="196"/>
      <c r="V226" s="17"/>
      <c r="AA226" s="196"/>
      <c r="AB226" s="196"/>
      <c r="AC226" s="196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97" t="s">
        <v>20</v>
      </c>
      <c r="F230" s="197"/>
      <c r="G230" s="197"/>
      <c r="H230" s="197"/>
      <c r="V230" s="17"/>
      <c r="X230" s="23" t="s">
        <v>32</v>
      </c>
      <c r="Y230" s="20">
        <f>IF(B998="PAGADO",0,C235)</f>
        <v>0</v>
      </c>
      <c r="AA230" s="197" t="s">
        <v>20</v>
      </c>
      <c r="AB230" s="197"/>
      <c r="AC230" s="197"/>
      <c r="AD230" s="197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9" t="str">
        <f>IF(Y235&lt;0,"NO PAGAR","COBRAR'")</f>
        <v>COBRAR'</v>
      </c>
      <c r="Y236" s="199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99" t="str">
        <f>IF(C235&lt;0,"NO PAGAR","COBRAR'")</f>
        <v>COBRAR'</v>
      </c>
      <c r="C237" s="199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0" t="s">
        <v>9</v>
      </c>
      <c r="C238" s="191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0" t="s">
        <v>9</v>
      </c>
      <c r="Y238" s="191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92" t="s">
        <v>7</v>
      </c>
      <c r="F246" s="193"/>
      <c r="G246" s="194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92" t="s">
        <v>7</v>
      </c>
      <c r="AB246" s="193"/>
      <c r="AC246" s="194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92" t="s">
        <v>7</v>
      </c>
      <c r="O248" s="193"/>
      <c r="P248" s="193"/>
      <c r="Q248" s="194"/>
      <c r="R248" s="18">
        <f>SUM(R232:R247)</f>
        <v>0</v>
      </c>
      <c r="S248" s="3"/>
      <c r="V248" s="17"/>
      <c r="X248" s="12"/>
      <c r="Y248" s="10"/>
      <c r="AJ248" s="192" t="s">
        <v>7</v>
      </c>
      <c r="AK248" s="193"/>
      <c r="AL248" s="193"/>
      <c r="AM248" s="194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95" t="s">
        <v>29</v>
      </c>
      <c r="AD271" s="195"/>
      <c r="AE271" s="195"/>
    </row>
    <row r="272" spans="2:31">
      <c r="H272" s="196" t="s">
        <v>28</v>
      </c>
      <c r="I272" s="196"/>
      <c r="J272" s="196"/>
      <c r="V272" s="17"/>
      <c r="AC272" s="195"/>
      <c r="AD272" s="195"/>
      <c r="AE272" s="195"/>
    </row>
    <row r="273" spans="2:41">
      <c r="H273" s="196"/>
      <c r="I273" s="196"/>
      <c r="J273" s="196"/>
      <c r="V273" s="17"/>
      <c r="AC273" s="195"/>
      <c r="AD273" s="195"/>
      <c r="AE273" s="195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97" t="s">
        <v>20</v>
      </c>
      <c r="F277" s="197"/>
      <c r="G277" s="197"/>
      <c r="H277" s="197"/>
      <c r="V277" s="17"/>
      <c r="X277" s="23" t="s">
        <v>282</v>
      </c>
      <c r="Y277" s="20">
        <f>IF(B277="PAGADO",0,C282)</f>
        <v>0</v>
      </c>
      <c r="AA277" s="197" t="s">
        <v>134</v>
      </c>
      <c r="AB277" s="197"/>
      <c r="AC277" s="197"/>
      <c r="AD277" s="197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98" t="str">
        <f>IF(C282&lt;0,"NO PAGAR","COBRAR")</f>
        <v>COBRAR</v>
      </c>
      <c r="C283" s="198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98" t="str">
        <f>IF(Y282&lt;0,"NO PAGAR","COBRAR")</f>
        <v>COBRAR</v>
      </c>
      <c r="Y283" s="198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0" t="s">
        <v>9</v>
      </c>
      <c r="C284" s="191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0" t="s">
        <v>9</v>
      </c>
      <c r="Y284" s="191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92" t="s">
        <v>7</v>
      </c>
      <c r="F293" s="193"/>
      <c r="G293" s="194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92" t="s">
        <v>7</v>
      </c>
      <c r="AB293" s="193"/>
      <c r="AC293" s="194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92" t="s">
        <v>7</v>
      </c>
      <c r="O295" s="193"/>
      <c r="P295" s="193"/>
      <c r="Q295" s="194"/>
      <c r="R295" s="18">
        <f>SUM(R279:R294)</f>
        <v>0</v>
      </c>
      <c r="S295" s="3"/>
      <c r="V295" s="17"/>
      <c r="X295" s="12"/>
      <c r="Y295" s="10"/>
      <c r="AJ295" s="192" t="s">
        <v>7</v>
      </c>
      <c r="AK295" s="193"/>
      <c r="AL295" s="193"/>
      <c r="AM295" s="194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96" t="s">
        <v>30</v>
      </c>
      <c r="I317" s="196"/>
      <c r="J317" s="196"/>
      <c r="V317" s="17"/>
      <c r="AA317" s="196" t="s">
        <v>31</v>
      </c>
      <c r="AB317" s="196"/>
      <c r="AC317" s="196"/>
    </row>
    <row r="318" spans="1:43">
      <c r="H318" s="196"/>
      <c r="I318" s="196"/>
      <c r="J318" s="196"/>
      <c r="V318" s="17"/>
      <c r="AA318" s="196"/>
      <c r="AB318" s="196"/>
      <c r="AC318" s="196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97" t="s">
        <v>20</v>
      </c>
      <c r="F322" s="197"/>
      <c r="G322" s="197"/>
      <c r="H322" s="197"/>
      <c r="V322" s="17"/>
      <c r="X322" s="23" t="s">
        <v>32</v>
      </c>
      <c r="Y322" s="20">
        <f>IF(B1090="PAGADO",0,C327)</f>
        <v>0</v>
      </c>
      <c r="AA322" s="197" t="s">
        <v>20</v>
      </c>
      <c r="AB322" s="197"/>
      <c r="AC322" s="197"/>
      <c r="AD322" s="197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9" t="str">
        <f>IF(Y327&lt;0,"NO PAGAR","COBRAR'")</f>
        <v>COBRAR'</v>
      </c>
      <c r="Y328" s="199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99" t="str">
        <f>IF(C327&lt;0,"NO PAGAR","COBRAR'")</f>
        <v>COBRAR'</v>
      </c>
      <c r="C329" s="199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0" t="s">
        <v>9</v>
      </c>
      <c r="C330" s="191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0" t="s">
        <v>9</v>
      </c>
      <c r="Y330" s="191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92" t="s">
        <v>7</v>
      </c>
      <c r="F338" s="193"/>
      <c r="G338" s="194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92" t="s">
        <v>7</v>
      </c>
      <c r="AB338" s="193"/>
      <c r="AC338" s="194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92" t="s">
        <v>7</v>
      </c>
      <c r="O340" s="193"/>
      <c r="P340" s="193"/>
      <c r="Q340" s="194"/>
      <c r="R340" s="18">
        <f>SUM(R324:R339)</f>
        <v>0</v>
      </c>
      <c r="S340" s="3"/>
      <c r="V340" s="17"/>
      <c r="X340" s="12"/>
      <c r="Y340" s="10"/>
      <c r="AJ340" s="192" t="s">
        <v>7</v>
      </c>
      <c r="AK340" s="193"/>
      <c r="AL340" s="193"/>
      <c r="AM340" s="194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95" t="s">
        <v>29</v>
      </c>
      <c r="AD364" s="195"/>
      <c r="AE364" s="195"/>
    </row>
    <row r="365" spans="8:31">
      <c r="H365" s="196" t="s">
        <v>28</v>
      </c>
      <c r="I365" s="196"/>
      <c r="J365" s="196"/>
      <c r="V365" s="17"/>
      <c r="AC365" s="195"/>
      <c r="AD365" s="195"/>
      <c r="AE365" s="195"/>
    </row>
    <row r="366" spans="8:31">
      <c r="H366" s="196"/>
      <c r="I366" s="196"/>
      <c r="J366" s="196"/>
      <c r="V366" s="17"/>
      <c r="AC366" s="195"/>
      <c r="AD366" s="195"/>
      <c r="AE366" s="195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97" t="s">
        <v>20</v>
      </c>
      <c r="F370" s="197"/>
      <c r="G370" s="197"/>
      <c r="H370" s="197"/>
      <c r="V370" s="17"/>
      <c r="X370" s="23" t="s">
        <v>32</v>
      </c>
      <c r="Y370" s="20">
        <f>IF(B370="PAGADO",0,C375)</f>
        <v>0</v>
      </c>
      <c r="AA370" s="197" t="s">
        <v>20</v>
      </c>
      <c r="AB370" s="197"/>
      <c r="AC370" s="197"/>
      <c r="AD370" s="197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98" t="str">
        <f>IF(C375&lt;0,"NO PAGAR","COBRAR")</f>
        <v>COBRAR</v>
      </c>
      <c r="C376" s="19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8" t="str">
        <f>IF(Y375&lt;0,"NO PAGAR","COBRAR")</f>
        <v>COBRAR</v>
      </c>
      <c r="Y376" s="19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0" t="s">
        <v>9</v>
      </c>
      <c r="C377" s="191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0" t="s">
        <v>9</v>
      </c>
      <c r="Y377" s="191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92" t="s">
        <v>7</v>
      </c>
      <c r="F386" s="193"/>
      <c r="G386" s="194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92" t="s">
        <v>7</v>
      </c>
      <c r="AB386" s="193"/>
      <c r="AC386" s="194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92" t="s">
        <v>7</v>
      </c>
      <c r="O388" s="193"/>
      <c r="P388" s="193"/>
      <c r="Q388" s="194"/>
      <c r="R388" s="18">
        <f>SUM(R372:R387)</f>
        <v>0</v>
      </c>
      <c r="S388" s="3"/>
      <c r="V388" s="17"/>
      <c r="X388" s="12"/>
      <c r="Y388" s="10"/>
      <c r="AJ388" s="192" t="s">
        <v>7</v>
      </c>
      <c r="AK388" s="193"/>
      <c r="AL388" s="193"/>
      <c r="AM388" s="194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96" t="s">
        <v>30</v>
      </c>
      <c r="I410" s="196"/>
      <c r="J410" s="196"/>
      <c r="V410" s="17"/>
      <c r="AA410" s="196" t="s">
        <v>31</v>
      </c>
      <c r="AB410" s="196"/>
      <c r="AC410" s="196"/>
    </row>
    <row r="411" spans="1:43">
      <c r="H411" s="196"/>
      <c r="I411" s="196"/>
      <c r="J411" s="196"/>
      <c r="V411" s="17"/>
      <c r="AA411" s="196"/>
      <c r="AB411" s="196"/>
      <c r="AC411" s="196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97" t="s">
        <v>20</v>
      </c>
      <c r="F415" s="197"/>
      <c r="G415" s="197"/>
      <c r="H415" s="197"/>
      <c r="V415" s="17"/>
      <c r="X415" s="23" t="s">
        <v>156</v>
      </c>
      <c r="Y415" s="20">
        <f>IF(B1183="PAGADO",0,C420)</f>
        <v>0</v>
      </c>
      <c r="AA415" s="197" t="s">
        <v>860</v>
      </c>
      <c r="AB415" s="197"/>
      <c r="AC415" s="197"/>
      <c r="AD415" s="197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9" t="str">
        <f>IF(Y420&lt;0,"NO PAGAR","COBRAR'")</f>
        <v>COBRAR'</v>
      </c>
      <c r="Y421" s="19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9" t="str">
        <f>IF(C420&lt;0,"NO PAGAR","COBRAR'")</f>
        <v>COBRAR'</v>
      </c>
      <c r="C422" s="19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92" t="s">
        <v>7</v>
      </c>
      <c r="F431" s="193"/>
      <c r="G431" s="194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92" t="s">
        <v>7</v>
      </c>
      <c r="O433" s="193"/>
      <c r="P433" s="193"/>
      <c r="Q433" s="194"/>
      <c r="R433" s="18">
        <f>SUM(R417:R432)</f>
        <v>0</v>
      </c>
      <c r="S433" s="3"/>
      <c r="V433" s="17"/>
      <c r="X433" s="12"/>
      <c r="Y433" s="10"/>
      <c r="AJ433" s="192" t="s">
        <v>7</v>
      </c>
      <c r="AK433" s="193"/>
      <c r="AL433" s="193"/>
      <c r="AM433" s="194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95" t="s">
        <v>29</v>
      </c>
      <c r="AD454" s="195"/>
      <c r="AE454" s="195"/>
    </row>
    <row r="455" spans="2:41">
      <c r="H455" s="196" t="s">
        <v>28</v>
      </c>
      <c r="I455" s="196"/>
      <c r="J455" s="196"/>
      <c r="V455" s="17"/>
      <c r="AC455" s="195"/>
      <c r="AD455" s="195"/>
      <c r="AE455" s="195"/>
    </row>
    <row r="456" spans="2:41">
      <c r="H456" s="196"/>
      <c r="I456" s="196"/>
      <c r="J456" s="196"/>
      <c r="V456" s="17"/>
      <c r="AC456" s="195"/>
      <c r="AD456" s="195"/>
      <c r="AE456" s="195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97" t="s">
        <v>20</v>
      </c>
      <c r="F460" s="197"/>
      <c r="G460" s="197"/>
      <c r="H460" s="197"/>
      <c r="V460" s="17"/>
      <c r="X460" s="23" t="s">
        <v>32</v>
      </c>
      <c r="Y460" s="20">
        <f>IF(B460="PAGADO",0,C465)</f>
        <v>0</v>
      </c>
      <c r="AA460" s="197" t="s">
        <v>921</v>
      </c>
      <c r="AB460" s="197"/>
      <c r="AC460" s="197"/>
      <c r="AD460" s="197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98" t="str">
        <f>IF(C465&lt;0,"NO PAGAR","COBRAR")</f>
        <v>COBRAR</v>
      </c>
      <c r="C466" s="19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8" t="str">
        <f>IF(Y465&lt;0,"NO PAGAR","COBRAR")</f>
        <v>COBRAR</v>
      </c>
      <c r="Y466" s="19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0" t="s">
        <v>9</v>
      </c>
      <c r="C467" s="191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0" t="s">
        <v>9</v>
      </c>
      <c r="Y467" s="191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92" t="s">
        <v>7</v>
      </c>
      <c r="F476" s="193"/>
      <c r="G476" s="194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92" t="s">
        <v>7</v>
      </c>
      <c r="AB476" s="193"/>
      <c r="AC476" s="194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92" t="s">
        <v>7</v>
      </c>
      <c r="O478" s="193"/>
      <c r="P478" s="193"/>
      <c r="Q478" s="194"/>
      <c r="R478" s="18">
        <f>SUM(R462:R477)</f>
        <v>0</v>
      </c>
      <c r="S478" s="3"/>
      <c r="V478" s="17"/>
      <c r="X478" s="12"/>
      <c r="Y478" s="10"/>
      <c r="AJ478" s="192" t="s">
        <v>7</v>
      </c>
      <c r="AK478" s="193"/>
      <c r="AL478" s="193"/>
      <c r="AM478" s="194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96" t="s">
        <v>30</v>
      </c>
      <c r="I500" s="196"/>
      <c r="J500" s="196"/>
      <c r="V500" s="17"/>
      <c r="AA500" s="196" t="s">
        <v>31</v>
      </c>
      <c r="AB500" s="196"/>
      <c r="AC500" s="196"/>
    </row>
    <row r="501" spans="1:43">
      <c r="H501" s="196"/>
      <c r="I501" s="196"/>
      <c r="J501" s="196"/>
      <c r="V501" s="17"/>
      <c r="AA501" s="196"/>
      <c r="AB501" s="196"/>
      <c r="AC501" s="196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97" t="s">
        <v>991</v>
      </c>
      <c r="F505" s="197"/>
      <c r="G505" s="197"/>
      <c r="H505" s="197"/>
      <c r="V505" s="17"/>
      <c r="X505" s="23" t="s">
        <v>156</v>
      </c>
      <c r="Y505" s="20">
        <f>IF(B505="PAGADO",0,C510)</f>
        <v>0</v>
      </c>
      <c r="AA505" s="197" t="s">
        <v>20</v>
      </c>
      <c r="AB505" s="197"/>
      <c r="AC505" s="197"/>
      <c r="AD505" s="197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9" t="str">
        <f>IF(Y510&lt;0,"NO PAGAR","COBRAR'")</f>
        <v>COBRAR'</v>
      </c>
      <c r="Y511" s="199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99" t="s">
        <v>993</v>
      </c>
      <c r="C512" s="19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0" t="s">
        <v>9</v>
      </c>
      <c r="C513" s="191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0" t="s">
        <v>9</v>
      </c>
      <c r="Y513" s="191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92" t="s">
        <v>7</v>
      </c>
      <c r="F521" s="193"/>
      <c r="G521" s="194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92" t="s">
        <v>7</v>
      </c>
      <c r="AB521" s="193"/>
      <c r="AC521" s="194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92" t="s">
        <v>7</v>
      </c>
      <c r="O523" s="193"/>
      <c r="P523" s="193"/>
      <c r="Q523" s="194"/>
      <c r="R523" s="18">
        <f>SUM(R507:R522)</f>
        <v>0</v>
      </c>
      <c r="S523" s="3"/>
      <c r="V523" s="17"/>
      <c r="X523" s="12"/>
      <c r="Y523" s="10"/>
      <c r="AJ523" s="192" t="s">
        <v>7</v>
      </c>
      <c r="AK523" s="193"/>
      <c r="AL523" s="193"/>
      <c r="AM523" s="194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97" t="s">
        <v>20</v>
      </c>
      <c r="F552" s="197"/>
      <c r="G552" s="197"/>
      <c r="H552" s="197"/>
      <c r="V552" s="17"/>
      <c r="X552" s="23" t="s">
        <v>32</v>
      </c>
      <c r="Y552" s="20">
        <f>IF(B552="PAGADO",0,C557)</f>
        <v>0</v>
      </c>
      <c r="AA552" s="197" t="s">
        <v>20</v>
      </c>
      <c r="AB552" s="197"/>
      <c r="AC552" s="197"/>
      <c r="AD552" s="197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8" t="str">
        <f>IF(C557&lt;0,"NO PAGAR","COBRAR")</f>
        <v>COBRAR</v>
      </c>
      <c r="C558" s="19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8" t="str">
        <f>IF(Y557&lt;0,"NO PAGAR","COBRAR")</f>
        <v>COBRAR</v>
      </c>
      <c r="Y558" s="19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0" t="s">
        <v>9</v>
      </c>
      <c r="C559" s="191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92" t="s">
        <v>7</v>
      </c>
      <c r="F568" s="193"/>
      <c r="G568" s="194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96" t="s">
        <v>30</v>
      </c>
      <c r="I592" s="196"/>
      <c r="J592" s="196"/>
      <c r="V592" s="17"/>
      <c r="AA592" s="196" t="s">
        <v>31</v>
      </c>
      <c r="AB592" s="196"/>
      <c r="AC592" s="196"/>
    </row>
    <row r="593" spans="2:41">
      <c r="H593" s="196"/>
      <c r="I593" s="196"/>
      <c r="J593" s="196"/>
      <c r="V593" s="17"/>
      <c r="AA593" s="196"/>
      <c r="AB593" s="196"/>
      <c r="AC593" s="196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97" t="s">
        <v>20</v>
      </c>
      <c r="F597" s="197"/>
      <c r="G597" s="197"/>
      <c r="H597" s="197"/>
      <c r="V597" s="17"/>
      <c r="X597" s="23" t="s">
        <v>32</v>
      </c>
      <c r="Y597" s="20">
        <f>IF(B1379="PAGADO",0,C602)</f>
        <v>0</v>
      </c>
      <c r="AA597" s="197" t="s">
        <v>20</v>
      </c>
      <c r="AB597" s="197"/>
      <c r="AC597" s="197"/>
      <c r="AD597" s="197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9" t="str">
        <f>IF(Y602&lt;0,"NO PAGAR","COBRAR'")</f>
        <v>COBRAR'</v>
      </c>
      <c r="Y603" s="199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99" t="str">
        <f>IF(C602&lt;0,"NO PAGAR","COBRAR'")</f>
        <v>COBRAR'</v>
      </c>
      <c r="C604" s="19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0" t="s">
        <v>9</v>
      </c>
      <c r="C605" s="191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0" t="s">
        <v>9</v>
      </c>
      <c r="Y605" s="191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92" t="s">
        <v>7</v>
      </c>
      <c r="F613" s="193"/>
      <c r="G613" s="194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92" t="s">
        <v>7</v>
      </c>
      <c r="AB613" s="193"/>
      <c r="AC613" s="194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92" t="s">
        <v>7</v>
      </c>
      <c r="O615" s="193"/>
      <c r="P615" s="193"/>
      <c r="Q615" s="194"/>
      <c r="R615" s="18">
        <f>SUM(R599:R614)</f>
        <v>0</v>
      </c>
      <c r="S615" s="3"/>
      <c r="V615" s="17"/>
      <c r="X615" s="12"/>
      <c r="Y615" s="10"/>
      <c r="AJ615" s="192" t="s">
        <v>7</v>
      </c>
      <c r="AK615" s="193"/>
      <c r="AL615" s="193"/>
      <c r="AM615" s="194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95" t="s">
        <v>29</v>
      </c>
      <c r="AD639" s="195"/>
      <c r="AE639" s="195"/>
    </row>
    <row r="640" spans="2:31">
      <c r="H640" s="196" t="s">
        <v>28</v>
      </c>
      <c r="I640" s="196"/>
      <c r="J640" s="196"/>
      <c r="V640" s="17"/>
      <c r="AC640" s="195"/>
      <c r="AD640" s="195"/>
      <c r="AE640" s="195"/>
    </row>
    <row r="641" spans="2:41">
      <c r="H641" s="196"/>
      <c r="I641" s="196"/>
      <c r="J641" s="196"/>
      <c r="V641" s="17"/>
      <c r="AC641" s="195"/>
      <c r="AD641" s="195"/>
      <c r="AE641" s="195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97" t="s">
        <v>20</v>
      </c>
      <c r="F645" s="197"/>
      <c r="G645" s="197"/>
      <c r="H645" s="197"/>
      <c r="V645" s="17"/>
      <c r="X645" s="23" t="s">
        <v>32</v>
      </c>
      <c r="Y645" s="20">
        <f>IF(B645="PAGADO",0,C650)</f>
        <v>0</v>
      </c>
      <c r="AA645" s="197" t="s">
        <v>439</v>
      </c>
      <c r="AB645" s="197"/>
      <c r="AC645" s="197"/>
      <c r="AD645" s="197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1175</v>
      </c>
      <c r="AD647" s="5">
        <v>550</v>
      </c>
      <c r="AE647" t="s">
        <v>1176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98" t="str">
        <f>IF(C650&lt;0,"NO PAGAR","COBRAR")</f>
        <v>COBRAR</v>
      </c>
      <c r="C651" s="19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8" t="str">
        <f>IF(Y650&lt;0,"NO PAGAR","COBRAR")</f>
        <v>COBRAR</v>
      </c>
      <c r="Y651" s="19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0" t="s">
        <v>9</v>
      </c>
      <c r="C652" s="191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0" t="s">
        <v>9</v>
      </c>
      <c r="Y652" s="191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92" t="s">
        <v>7</v>
      </c>
      <c r="F661" s="193"/>
      <c r="G661" s="194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92" t="s">
        <v>7</v>
      </c>
      <c r="AB661" s="193"/>
      <c r="AC661" s="194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92" t="s">
        <v>7</v>
      </c>
      <c r="O663" s="193"/>
      <c r="P663" s="193"/>
      <c r="Q663" s="194"/>
      <c r="R663" s="18">
        <f>SUM(R647:R662)</f>
        <v>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6" t="s">
        <v>30</v>
      </c>
      <c r="I679" s="196"/>
      <c r="J679" s="196"/>
      <c r="V679" s="17"/>
      <c r="AA679" s="196" t="s">
        <v>31</v>
      </c>
      <c r="AB679" s="196"/>
      <c r="AC679" s="196"/>
    </row>
    <row r="680" spans="1:43">
      <c r="H680" s="196"/>
      <c r="I680" s="196"/>
      <c r="J680" s="196"/>
      <c r="V680" s="17"/>
      <c r="AA680" s="196"/>
      <c r="AB680" s="196"/>
      <c r="AC680" s="19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197" t="s">
        <v>1189</v>
      </c>
      <c r="F684" s="197"/>
      <c r="G684" s="197"/>
      <c r="H684" s="197"/>
      <c r="V684" s="17"/>
      <c r="X684" s="23" t="s">
        <v>82</v>
      </c>
      <c r="Y684" s="20">
        <f>IF(B684="PAGADO",0,C689)</f>
        <v>0</v>
      </c>
      <c r="AA684" s="197" t="s">
        <v>1269</v>
      </c>
      <c r="AB684" s="197"/>
      <c r="AC684" s="197"/>
      <c r="AD684" s="197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1188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1204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9" t="str">
        <f>IF(Y689&lt;0,"NO PAGAR","COBRAR'")</f>
        <v>COBRAR'</v>
      </c>
      <c r="Y690" s="19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9" t="str">
        <f>IF(C689&lt;0,"NO PAGAR","COBRAR'")</f>
        <v>COBRAR'</v>
      </c>
      <c r="C691" s="19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2" t="s">
        <v>7</v>
      </c>
      <c r="F700" s="193"/>
      <c r="G700" s="194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95" t="s">
        <v>29</v>
      </c>
      <c r="AD719" s="195"/>
      <c r="AE719" s="195"/>
    </row>
    <row r="720" spans="2:31">
      <c r="H720" s="196" t="s">
        <v>28</v>
      </c>
      <c r="I720" s="196"/>
      <c r="J720" s="196"/>
      <c r="V720" s="17"/>
      <c r="AC720" s="195"/>
      <c r="AD720" s="195"/>
      <c r="AE720" s="195"/>
    </row>
    <row r="721" spans="2:41">
      <c r="H721" s="196"/>
      <c r="I721" s="196"/>
      <c r="J721" s="196"/>
      <c r="V721" s="17"/>
      <c r="AC721" s="195"/>
      <c r="AD721" s="195"/>
      <c r="AE721" s="195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197" t="s">
        <v>1310</v>
      </c>
      <c r="F725" s="197"/>
      <c r="G725" s="197"/>
      <c r="H725" s="197"/>
      <c r="V725" s="17"/>
      <c r="X725" s="23" t="s">
        <v>82</v>
      </c>
      <c r="Y725" s="20">
        <f>IF(B725="PAGADO",0,C730)</f>
        <v>0</v>
      </c>
      <c r="AA725" s="197" t="s">
        <v>1369</v>
      </c>
      <c r="AB725" s="197"/>
      <c r="AC725" s="197"/>
      <c r="AD725" s="197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1287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1287</v>
      </c>
      <c r="AD727" s="5">
        <v>490</v>
      </c>
      <c r="AE727" s="71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198" t="str">
        <f>IF(C730&lt;0,"NO PAGAR","COBRAR")</f>
        <v>COBRAR</v>
      </c>
      <c r="C731" s="198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98" t="str">
        <f>IF(Y730&lt;0,"NO PAGAR","COBRAR")</f>
        <v>COBRAR</v>
      </c>
      <c r="Y731" s="19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0" t="s">
        <v>9</v>
      </c>
      <c r="C732" s="191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0" t="s">
        <v>9</v>
      </c>
      <c r="Y732" s="191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92" t="s">
        <v>7</v>
      </c>
      <c r="F741" s="193"/>
      <c r="G741" s="194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92" t="s">
        <v>7</v>
      </c>
      <c r="AB741" s="193"/>
      <c r="AC741" s="194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1320</v>
      </c>
      <c r="F743" s="47" t="s">
        <v>1316</v>
      </c>
      <c r="N743" s="192" t="s">
        <v>7</v>
      </c>
      <c r="O743" s="193"/>
      <c r="P743" s="193"/>
      <c r="Q743" s="194"/>
      <c r="R743" s="18">
        <f>SUM(R727:R742)</f>
        <v>0</v>
      </c>
      <c r="S743" s="3"/>
      <c r="V743" s="17"/>
      <c r="X743" s="12"/>
      <c r="Y743" s="10"/>
      <c r="AA743" t="s">
        <v>1320</v>
      </c>
      <c r="AB743" s="47">
        <v>1407</v>
      </c>
      <c r="AJ743" s="192" t="s">
        <v>7</v>
      </c>
      <c r="AK743" s="193"/>
      <c r="AL743" s="193"/>
      <c r="AM743" s="194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1321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6" t="s">
        <v>1323</v>
      </c>
      <c r="H748" t="s">
        <v>1322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1312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6" t="s">
        <v>30</v>
      </c>
      <c r="I760" s="196"/>
      <c r="J760" s="196"/>
      <c r="V760" s="17"/>
      <c r="AA760" s="196" t="s">
        <v>31</v>
      </c>
      <c r="AB760" s="196"/>
      <c r="AC760" s="196"/>
    </row>
    <row r="761" spans="1:43">
      <c r="H761" s="196"/>
      <c r="I761" s="196"/>
      <c r="J761" s="196"/>
      <c r="V761" s="17"/>
      <c r="AA761" s="196"/>
      <c r="AB761" s="196"/>
      <c r="AC761" s="196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IF(X725="PAGADO",0,Y730)</f>
        <v>0</v>
      </c>
      <c r="E765" s="197" t="s">
        <v>20</v>
      </c>
      <c r="F765" s="197"/>
      <c r="G765" s="197"/>
      <c r="H765" s="197"/>
      <c r="V765" s="17"/>
      <c r="X765" s="23" t="s">
        <v>32</v>
      </c>
      <c r="Y765" s="20">
        <f>IF(B1565="PAGADO",0,C770)</f>
        <v>0</v>
      </c>
      <c r="AA765" s="197" t="s">
        <v>20</v>
      </c>
      <c r="AB765" s="197"/>
      <c r="AC765" s="197"/>
      <c r="AD765" s="197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9" t="str">
        <f>IF(Y770&lt;0,"NO PAGAR","COBRAR'")</f>
        <v>COBRAR'</v>
      </c>
      <c r="Y771" s="19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9" t="str">
        <f>IF(C770&lt;0,"NO PAGAR","COBRAR'")</f>
        <v>COBRAR'</v>
      </c>
      <c r="C772" s="199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90" t="s">
        <v>9</v>
      </c>
      <c r="C773" s="19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0" t="s">
        <v>9</v>
      </c>
      <c r="Y773" s="19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IF(Y730&lt;0,"SALDO ADELANTADO","SALDO A FAVOR '")</f>
        <v>SALDO A FAVOR '</v>
      </c>
      <c r="C774" s="10" t="b">
        <f>IF(Y730&lt;=0,Y730*-1)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92" t="s">
        <v>7</v>
      </c>
      <c r="F781" s="193"/>
      <c r="G781" s="194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92" t="s">
        <v>7</v>
      </c>
      <c r="AB781" s="193"/>
      <c r="AC781" s="19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92" t="s">
        <v>7</v>
      </c>
      <c r="O783" s="193"/>
      <c r="P783" s="193"/>
      <c r="Q783" s="194"/>
      <c r="R783" s="18">
        <f>SUM(R767:R782)</f>
        <v>0</v>
      </c>
      <c r="S783" s="3"/>
      <c r="V783" s="17"/>
      <c r="X783" s="12"/>
      <c r="Y783" s="10"/>
      <c r="AJ783" s="192" t="s">
        <v>7</v>
      </c>
      <c r="AK783" s="193"/>
      <c r="AL783" s="193"/>
      <c r="AM783" s="194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0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95" t="s">
        <v>29</v>
      </c>
      <c r="AD807" s="195"/>
      <c r="AE807" s="195"/>
    </row>
    <row r="808" spans="2:41">
      <c r="H808" s="196" t="s">
        <v>28</v>
      </c>
      <c r="I808" s="196"/>
      <c r="J808" s="196"/>
      <c r="V808" s="17"/>
      <c r="AC808" s="195"/>
      <c r="AD808" s="195"/>
      <c r="AE808" s="195"/>
    </row>
    <row r="809" spans="2:41">
      <c r="H809" s="196"/>
      <c r="I809" s="196"/>
      <c r="J809" s="196"/>
      <c r="V809" s="17"/>
      <c r="AC809" s="195"/>
      <c r="AD809" s="195"/>
      <c r="AE809" s="195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0</v>
      </c>
      <c r="E813" s="197" t="s">
        <v>20</v>
      </c>
      <c r="F813" s="197"/>
      <c r="G813" s="197"/>
      <c r="H813" s="197"/>
      <c r="V813" s="17"/>
      <c r="X813" s="23" t="s">
        <v>32</v>
      </c>
      <c r="Y813" s="20">
        <f>IF(B813="PAGADO",0,C818)</f>
        <v>0</v>
      </c>
      <c r="AA813" s="197" t="s">
        <v>20</v>
      </c>
      <c r="AB813" s="197"/>
      <c r="AC813" s="197"/>
      <c r="AD813" s="197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98" t="str">
        <f>IF(C818&lt;0,"NO PAGAR","COBRAR")</f>
        <v>COBRAR</v>
      </c>
      <c r="C819" s="198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8" t="str">
        <f>IF(Y818&lt;0,"NO PAGAR","COBRAR")</f>
        <v>COBRAR</v>
      </c>
      <c r="Y819" s="19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90" t="s">
        <v>9</v>
      </c>
      <c r="C820" s="19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90" t="s">
        <v>9</v>
      </c>
      <c r="Y820" s="19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92" t="s">
        <v>7</v>
      </c>
      <c r="F829" s="193"/>
      <c r="G829" s="19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92" t="s">
        <v>7</v>
      </c>
      <c r="AB829" s="193"/>
      <c r="AC829" s="19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92" t="s">
        <v>7</v>
      </c>
      <c r="O831" s="193"/>
      <c r="P831" s="193"/>
      <c r="Q831" s="194"/>
      <c r="R831" s="18">
        <f>SUM(R815:R830)</f>
        <v>0</v>
      </c>
      <c r="S831" s="3"/>
      <c r="V831" s="17"/>
      <c r="X831" s="12"/>
      <c r="Y831" s="10"/>
      <c r="AJ831" s="192" t="s">
        <v>7</v>
      </c>
      <c r="AK831" s="193"/>
      <c r="AL831" s="193"/>
      <c r="AM831" s="194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>
      <c r="H853" s="196" t="s">
        <v>30</v>
      </c>
      <c r="I853" s="196"/>
      <c r="J853" s="196"/>
      <c r="V853" s="17"/>
      <c r="AA853" s="196" t="s">
        <v>31</v>
      </c>
      <c r="AB853" s="196"/>
      <c r="AC853" s="196"/>
    </row>
    <row r="854" spans="1:43">
      <c r="H854" s="196"/>
      <c r="I854" s="196"/>
      <c r="J854" s="196"/>
      <c r="V854" s="17"/>
      <c r="AA854" s="196"/>
      <c r="AB854" s="196"/>
      <c r="AC854" s="196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0</v>
      </c>
      <c r="E858" s="197" t="s">
        <v>20</v>
      </c>
      <c r="F858" s="197"/>
      <c r="G858" s="197"/>
      <c r="H858" s="197"/>
      <c r="V858" s="17"/>
      <c r="X858" s="23" t="s">
        <v>32</v>
      </c>
      <c r="Y858" s="20">
        <f>IF(B1658="PAGADO",0,C863)</f>
        <v>0</v>
      </c>
      <c r="AA858" s="197" t="s">
        <v>20</v>
      </c>
      <c r="AB858" s="197"/>
      <c r="AC858" s="197"/>
      <c r="AD858" s="197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9" t="str">
        <f>IF(Y863&lt;0,"NO PAGAR","COBRAR'")</f>
        <v>COBRAR'</v>
      </c>
      <c r="Y864" s="199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9" t="str">
        <f>IF(C863&lt;0,"NO PAGAR","COBRAR'")</f>
        <v>COBRAR'</v>
      </c>
      <c r="C865" s="199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90" t="s">
        <v>9</v>
      </c>
      <c r="C866" s="19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0" t="s">
        <v>9</v>
      </c>
      <c r="Y866" s="19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 FAVOR '</v>
      </c>
      <c r="C867" s="10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92" t="s">
        <v>7</v>
      </c>
      <c r="F874" s="193"/>
      <c r="G874" s="19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92" t="s">
        <v>7</v>
      </c>
      <c r="AB874" s="193"/>
      <c r="AC874" s="19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92" t="s">
        <v>7</v>
      </c>
      <c r="O876" s="193"/>
      <c r="P876" s="193"/>
      <c r="Q876" s="194"/>
      <c r="R876" s="18">
        <f>SUM(R860:R875)</f>
        <v>0</v>
      </c>
      <c r="S876" s="3"/>
      <c r="V876" s="17"/>
      <c r="X876" s="12"/>
      <c r="Y876" s="10"/>
      <c r="AJ876" s="192" t="s">
        <v>7</v>
      </c>
      <c r="AK876" s="193"/>
      <c r="AL876" s="193"/>
      <c r="AM876" s="194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95" t="s">
        <v>29</v>
      </c>
      <c r="AD901" s="195"/>
      <c r="AE901" s="195"/>
    </row>
    <row r="902" spans="2:41">
      <c r="H902" s="196" t="s">
        <v>28</v>
      </c>
      <c r="I902" s="196"/>
      <c r="J902" s="196"/>
      <c r="V902" s="17"/>
      <c r="AC902" s="195"/>
      <c r="AD902" s="195"/>
      <c r="AE902" s="195"/>
    </row>
    <row r="903" spans="2:41">
      <c r="H903" s="196"/>
      <c r="I903" s="196"/>
      <c r="J903" s="196"/>
      <c r="V903" s="17"/>
      <c r="AC903" s="195"/>
      <c r="AD903" s="195"/>
      <c r="AE903" s="195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0</v>
      </c>
      <c r="E907" s="197" t="s">
        <v>20</v>
      </c>
      <c r="F907" s="197"/>
      <c r="G907" s="197"/>
      <c r="H907" s="197"/>
      <c r="V907" s="17"/>
      <c r="X907" s="23" t="s">
        <v>32</v>
      </c>
      <c r="Y907" s="20">
        <f>IF(B907="PAGADO",0,C912)</f>
        <v>0</v>
      </c>
      <c r="AA907" s="197" t="s">
        <v>20</v>
      </c>
      <c r="AB907" s="197"/>
      <c r="AC907" s="197"/>
      <c r="AD907" s="197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98" t="str">
        <f>IF(C912&lt;0,"NO PAGAR","COBRAR")</f>
        <v>COBRAR</v>
      </c>
      <c r="C913" s="198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8" t="str">
        <f>IF(Y912&lt;0,"NO PAGAR","COBRAR")</f>
        <v>COBRAR</v>
      </c>
      <c r="Y913" s="19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90" t="s">
        <v>9</v>
      </c>
      <c r="C914" s="19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90" t="s">
        <v>9</v>
      </c>
      <c r="Y914" s="19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92" t="s">
        <v>7</v>
      </c>
      <c r="F923" s="193"/>
      <c r="G923" s="19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92" t="s">
        <v>7</v>
      </c>
      <c r="AB923" s="193"/>
      <c r="AC923" s="19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92" t="s">
        <v>7</v>
      </c>
      <c r="O925" s="193"/>
      <c r="P925" s="193"/>
      <c r="Q925" s="194"/>
      <c r="R925" s="18">
        <f>SUM(R909:R924)</f>
        <v>0</v>
      </c>
      <c r="S925" s="3"/>
      <c r="V925" s="17"/>
      <c r="X925" s="12"/>
      <c r="Y925" s="10"/>
      <c r="AJ925" s="192" t="s">
        <v>7</v>
      </c>
      <c r="AK925" s="193"/>
      <c r="AL925" s="193"/>
      <c r="AM925" s="194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>
      <c r="H947" s="196" t="s">
        <v>30</v>
      </c>
      <c r="I947" s="196"/>
      <c r="J947" s="196"/>
      <c r="V947" s="17"/>
      <c r="AA947" s="196" t="s">
        <v>31</v>
      </c>
      <c r="AB947" s="196"/>
      <c r="AC947" s="196"/>
    </row>
    <row r="948" spans="1:43">
      <c r="H948" s="196"/>
      <c r="I948" s="196"/>
      <c r="J948" s="196"/>
      <c r="V948" s="17"/>
      <c r="AA948" s="196"/>
      <c r="AB948" s="196"/>
      <c r="AC948" s="196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0</v>
      </c>
      <c r="E952" s="197" t="s">
        <v>20</v>
      </c>
      <c r="F952" s="197"/>
      <c r="G952" s="197"/>
      <c r="H952" s="197"/>
      <c r="V952" s="17"/>
      <c r="X952" s="23" t="s">
        <v>32</v>
      </c>
      <c r="Y952" s="20">
        <f>IF(B1752="PAGADO",0,C957)</f>
        <v>0</v>
      </c>
      <c r="AA952" s="197" t="s">
        <v>20</v>
      </c>
      <c r="AB952" s="197"/>
      <c r="AC952" s="197"/>
      <c r="AD952" s="197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9" t="str">
        <f>IF(Y957&lt;0,"NO PAGAR","COBRAR'")</f>
        <v>COBRAR'</v>
      </c>
      <c r="Y958" s="199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9" t="str">
        <f>IF(C957&lt;0,"NO PAGAR","COBRAR'")</f>
        <v>COBRAR'</v>
      </c>
      <c r="C959" s="199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90" t="s">
        <v>9</v>
      </c>
      <c r="C960" s="19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0" t="s">
        <v>9</v>
      </c>
      <c r="Y960" s="19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 FAVOR '</v>
      </c>
      <c r="C961" s="10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92" t="s">
        <v>7</v>
      </c>
      <c r="F968" s="193"/>
      <c r="G968" s="19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92" t="s">
        <v>7</v>
      </c>
      <c r="AB968" s="193"/>
      <c r="AC968" s="19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92" t="s">
        <v>7</v>
      </c>
      <c r="O970" s="193"/>
      <c r="P970" s="193"/>
      <c r="Q970" s="194"/>
      <c r="R970" s="18">
        <f>SUM(R954:R969)</f>
        <v>0</v>
      </c>
      <c r="S970" s="3"/>
      <c r="V970" s="17"/>
      <c r="X970" s="12"/>
      <c r="Y970" s="10"/>
      <c r="AJ970" s="192" t="s">
        <v>7</v>
      </c>
      <c r="AK970" s="193"/>
      <c r="AL970" s="193"/>
      <c r="AM970" s="194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95" t="s">
        <v>29</v>
      </c>
      <c r="AD994" s="195"/>
      <c r="AE994" s="195"/>
    </row>
    <row r="995" spans="2:41">
      <c r="H995" s="196" t="s">
        <v>28</v>
      </c>
      <c r="I995" s="196"/>
      <c r="J995" s="196"/>
      <c r="V995" s="17"/>
      <c r="AC995" s="195"/>
      <c r="AD995" s="195"/>
      <c r="AE995" s="195"/>
    </row>
    <row r="996" spans="2:41">
      <c r="H996" s="196"/>
      <c r="I996" s="196"/>
      <c r="J996" s="196"/>
      <c r="V996" s="17"/>
      <c r="AC996" s="195"/>
      <c r="AD996" s="195"/>
      <c r="AE996" s="195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0</v>
      </c>
      <c r="E1000" s="197" t="s">
        <v>20</v>
      </c>
      <c r="F1000" s="197"/>
      <c r="G1000" s="197"/>
      <c r="H1000" s="197"/>
      <c r="V1000" s="17"/>
      <c r="X1000" s="23" t="s">
        <v>32</v>
      </c>
      <c r="Y1000" s="20">
        <f>IF(B1000="PAGADO",0,C1005)</f>
        <v>0</v>
      </c>
      <c r="AA1000" s="197" t="s">
        <v>20</v>
      </c>
      <c r="AB1000" s="197"/>
      <c r="AC1000" s="197"/>
      <c r="AD1000" s="197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98" t="str">
        <f>IF(C1005&lt;0,"NO PAGAR","COBRAR")</f>
        <v>COBRAR</v>
      </c>
      <c r="C1006" s="198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8" t="str">
        <f>IF(Y1005&lt;0,"NO PAGAR","COBRAR")</f>
        <v>COBRAR</v>
      </c>
      <c r="Y1006" s="19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90" t="s">
        <v>9</v>
      </c>
      <c r="C1007" s="19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90" t="s">
        <v>9</v>
      </c>
      <c r="Y1007" s="19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92" t="s">
        <v>7</v>
      </c>
      <c r="F1016" s="193"/>
      <c r="G1016" s="19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92" t="s">
        <v>7</v>
      </c>
      <c r="AB1016" s="193"/>
      <c r="AC1016" s="19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92" t="s">
        <v>7</v>
      </c>
      <c r="O1018" s="193"/>
      <c r="P1018" s="193"/>
      <c r="Q1018" s="194"/>
      <c r="R1018" s="18">
        <f>SUM(R1002:R1017)</f>
        <v>0</v>
      </c>
      <c r="S1018" s="3"/>
      <c r="V1018" s="17"/>
      <c r="X1018" s="12"/>
      <c r="Y1018" s="10"/>
      <c r="AJ1018" s="192" t="s">
        <v>7</v>
      </c>
      <c r="AK1018" s="193"/>
      <c r="AL1018" s="193"/>
      <c r="AM1018" s="194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>
      <c r="H1040" s="196" t="s">
        <v>30</v>
      </c>
      <c r="I1040" s="196"/>
      <c r="J1040" s="196"/>
      <c r="V1040" s="17"/>
      <c r="AA1040" s="196" t="s">
        <v>31</v>
      </c>
      <c r="AB1040" s="196"/>
      <c r="AC1040" s="196"/>
    </row>
    <row r="1041" spans="2:41">
      <c r="H1041" s="196"/>
      <c r="I1041" s="196"/>
      <c r="J1041" s="196"/>
      <c r="V1041" s="17"/>
      <c r="AA1041" s="196"/>
      <c r="AB1041" s="196"/>
      <c r="AC1041" s="196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0</v>
      </c>
      <c r="E1045" s="197" t="s">
        <v>20</v>
      </c>
      <c r="F1045" s="197"/>
      <c r="G1045" s="197"/>
      <c r="H1045" s="197"/>
      <c r="V1045" s="17"/>
      <c r="X1045" s="23" t="s">
        <v>32</v>
      </c>
      <c r="Y1045" s="20">
        <f>IF(B1845="PAGADO",0,C1050)</f>
        <v>0</v>
      </c>
      <c r="AA1045" s="197" t="s">
        <v>20</v>
      </c>
      <c r="AB1045" s="197"/>
      <c r="AC1045" s="197"/>
      <c r="AD1045" s="197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9" t="str">
        <f>IF(Y1050&lt;0,"NO PAGAR","COBRAR'")</f>
        <v>COBRAR'</v>
      </c>
      <c r="Y1051" s="199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9" t="str">
        <f>IF(C1050&lt;0,"NO PAGAR","COBRAR'")</f>
        <v>COBRAR'</v>
      </c>
      <c r="C1052" s="199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90" t="s">
        <v>9</v>
      </c>
      <c r="C1053" s="19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0" t="s">
        <v>9</v>
      </c>
      <c r="Y1053" s="19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 FAVOR '</v>
      </c>
      <c r="C1054" s="10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92" t="s">
        <v>7</v>
      </c>
      <c r="F1061" s="193"/>
      <c r="G1061" s="19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92" t="s">
        <v>7</v>
      </c>
      <c r="AB1061" s="193"/>
      <c r="AC1061" s="19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92" t="s">
        <v>7</v>
      </c>
      <c r="O1063" s="193"/>
      <c r="P1063" s="193"/>
      <c r="Q1063" s="194"/>
      <c r="R1063" s="18">
        <f>SUM(R1047:R1062)</f>
        <v>0</v>
      </c>
      <c r="S1063" s="3"/>
      <c r="V1063" s="17"/>
      <c r="X1063" s="12"/>
      <c r="Y1063" s="10"/>
      <c r="AJ1063" s="192" t="s">
        <v>7</v>
      </c>
      <c r="AK1063" s="193"/>
      <c r="AL1063" s="193"/>
      <c r="AM1063" s="194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88"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H1040:J1041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  <mergeCell ref="N970:Q970"/>
    <mergeCell ref="AJ970:AM970"/>
    <mergeCell ref="AC994:AE996"/>
    <mergeCell ref="H995:J996"/>
    <mergeCell ref="E952:H952"/>
    <mergeCell ref="AA952:AD952"/>
    <mergeCell ref="X958:Y958"/>
    <mergeCell ref="B959:C959"/>
    <mergeCell ref="B960:C960"/>
    <mergeCell ref="X960:Y960"/>
    <mergeCell ref="E923:G923"/>
    <mergeCell ref="AA923:AC923"/>
    <mergeCell ref="N925:Q925"/>
    <mergeCell ref="AJ925:AM925"/>
    <mergeCell ref="H947:J948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H902:J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H853:J854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H808:J809"/>
    <mergeCell ref="E765:H765"/>
    <mergeCell ref="AA765:AD765"/>
    <mergeCell ref="X771:Y771"/>
    <mergeCell ref="B772:C772"/>
    <mergeCell ref="B773:C773"/>
    <mergeCell ref="X773:Y773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722" zoomScaleNormal="100" workbookViewId="0">
      <selection activeCell="C680" sqref="C68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62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7" t="s">
        <v>206</v>
      </c>
      <c r="F53" s="197"/>
      <c r="G53" s="197"/>
      <c r="H53" s="197"/>
      <c r="V53" s="17"/>
      <c r="X53" s="23" t="s">
        <v>32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97" t="s">
        <v>343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97" t="s">
        <v>309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COBRAR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7" t="s">
        <v>20</v>
      </c>
      <c r="F236" s="197"/>
      <c r="G236" s="197"/>
      <c r="H236" s="197"/>
      <c r="V236" s="17"/>
      <c r="X236" s="23" t="s">
        <v>82</v>
      </c>
      <c r="Y236" s="20">
        <f>IF(B1005="PAGADO",0,C241)</f>
        <v>0</v>
      </c>
      <c r="AA236" s="197" t="s">
        <v>253</v>
      </c>
      <c r="AB236" s="197"/>
      <c r="AC236" s="197"/>
      <c r="AD236" s="19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COBRAR'</v>
      </c>
      <c r="Y242" s="199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COBRAR'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COBRAR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97" t="s">
        <v>20</v>
      </c>
      <c r="F328" s="197"/>
      <c r="G328" s="197"/>
      <c r="H328" s="197"/>
      <c r="V328" s="17"/>
      <c r="X328" s="23" t="s">
        <v>82</v>
      </c>
      <c r="Y328" s="20">
        <f>IF(B1097="PAGADO",0,C333)</f>
        <v>0</v>
      </c>
      <c r="AA328" s="197" t="s">
        <v>699</v>
      </c>
      <c r="AB328" s="197"/>
      <c r="AC328" s="197"/>
      <c r="AD328" s="19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COBRAR'</v>
      </c>
      <c r="Y334" s="199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COBRAR'</v>
      </c>
      <c r="C335" s="19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95" t="s">
        <v>29</v>
      </c>
      <c r="AD363" s="195"/>
      <c r="AE363" s="195"/>
    </row>
    <row r="364" spans="2:31">
      <c r="H364" s="196" t="s">
        <v>28</v>
      </c>
      <c r="I364" s="196"/>
      <c r="J364" s="196"/>
      <c r="V364" s="17"/>
      <c r="AC364" s="195"/>
      <c r="AD364" s="195"/>
      <c r="AE364" s="195"/>
    </row>
    <row r="365" spans="2:31">
      <c r="H365" s="196"/>
      <c r="I365" s="196"/>
      <c r="J365" s="196"/>
      <c r="V365" s="17"/>
      <c r="AC365" s="195"/>
      <c r="AD365" s="195"/>
      <c r="AE365" s="195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97" t="s">
        <v>20</v>
      </c>
      <c r="F369" s="197"/>
      <c r="G369" s="197"/>
      <c r="H369" s="197"/>
      <c r="V369" s="17"/>
      <c r="X369" s="23" t="s">
        <v>32</v>
      </c>
      <c r="Y369" s="20">
        <f>IF(B369="PAGADO",0,C374)</f>
        <v>0</v>
      </c>
      <c r="AA369" s="197" t="s">
        <v>20</v>
      </c>
      <c r="AB369" s="197"/>
      <c r="AC369" s="197"/>
      <c r="AD369" s="197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98" t="str">
        <f>IF(C374&lt;0,"NO PAGAR","COBRAR")</f>
        <v>COBRAR</v>
      </c>
      <c r="C375" s="198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98" t="str">
        <f>IF(Y374&lt;0,"NO PAGAR","COBRAR")</f>
        <v>COBRAR</v>
      </c>
      <c r="Y375" s="198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0" t="s">
        <v>9</v>
      </c>
      <c r="C376" s="191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0" t="s">
        <v>9</v>
      </c>
      <c r="Y376" s="191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92" t="s">
        <v>7</v>
      </c>
      <c r="F385" s="193"/>
      <c r="G385" s="194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92" t="s">
        <v>7</v>
      </c>
      <c r="AB385" s="193"/>
      <c r="AC385" s="194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92" t="s">
        <v>7</v>
      </c>
      <c r="O387" s="193"/>
      <c r="P387" s="193"/>
      <c r="Q387" s="194"/>
      <c r="R387" s="18">
        <f>SUM(R371:R386)</f>
        <v>0</v>
      </c>
      <c r="S387" s="3"/>
      <c r="V387" s="17"/>
      <c r="X387" s="12"/>
      <c r="Y387" s="10"/>
      <c r="AJ387" s="192" t="s">
        <v>7</v>
      </c>
      <c r="AK387" s="193"/>
      <c r="AL387" s="193"/>
      <c r="AM387" s="194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96" t="s">
        <v>30</v>
      </c>
      <c r="I409" s="196"/>
      <c r="J409" s="196"/>
      <c r="V409" s="17"/>
      <c r="AA409" s="196" t="s">
        <v>31</v>
      </c>
      <c r="AB409" s="196"/>
      <c r="AC409" s="196"/>
    </row>
    <row r="410" spans="1:43">
      <c r="H410" s="196"/>
      <c r="I410" s="196"/>
      <c r="J410" s="196"/>
      <c r="V410" s="17"/>
      <c r="AA410" s="196"/>
      <c r="AB410" s="196"/>
      <c r="AC410" s="196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97" t="s">
        <v>309</v>
      </c>
      <c r="F414" s="197"/>
      <c r="G414" s="197"/>
      <c r="H414" s="197"/>
      <c r="V414" s="17"/>
      <c r="X414" s="23" t="s">
        <v>32</v>
      </c>
      <c r="Y414" s="20">
        <f>IF(B414="PAGADO",0,C419)</f>
        <v>0</v>
      </c>
      <c r="AA414" s="197" t="s">
        <v>20</v>
      </c>
      <c r="AB414" s="197"/>
      <c r="AC414" s="197"/>
      <c r="AD414" s="197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9" t="str">
        <f>IF(Y419&lt;0,"NO PAGAR","COBRAR'")</f>
        <v>COBRAR'</v>
      </c>
      <c r="Y420" s="199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99" t="str">
        <f>IF(C419&lt;0,"NO PAGAR","COBRAR'")</f>
        <v>COBRAR'</v>
      </c>
      <c r="C421" s="199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0" t="s">
        <v>9</v>
      </c>
      <c r="C422" s="191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90" t="s">
        <v>9</v>
      </c>
      <c r="Y422" s="191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92" t="s">
        <v>7</v>
      </c>
      <c r="F430" s="193"/>
      <c r="G430" s="194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92" t="s">
        <v>7</v>
      </c>
      <c r="AB430" s="193"/>
      <c r="AC430" s="194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92" t="s">
        <v>7</v>
      </c>
      <c r="O432" s="193"/>
      <c r="P432" s="193"/>
      <c r="Q432" s="194"/>
      <c r="R432" s="18">
        <f>SUM(R416:R431)</f>
        <v>0</v>
      </c>
      <c r="S432" s="3"/>
      <c r="V432" s="17"/>
      <c r="X432" s="12"/>
      <c r="Y432" s="10"/>
      <c r="AJ432" s="192" t="s">
        <v>7</v>
      </c>
      <c r="AK432" s="193"/>
      <c r="AL432" s="193"/>
      <c r="AM432" s="194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95" t="s">
        <v>29</v>
      </c>
      <c r="AD453" s="195"/>
      <c r="AE453" s="195"/>
    </row>
    <row r="454" spans="2:41">
      <c r="H454" s="196" t="s">
        <v>28</v>
      </c>
      <c r="I454" s="196"/>
      <c r="J454" s="196"/>
      <c r="V454" s="17"/>
      <c r="AC454" s="195"/>
      <c r="AD454" s="195"/>
      <c r="AE454" s="195"/>
    </row>
    <row r="455" spans="2:41">
      <c r="H455" s="196"/>
      <c r="I455" s="196"/>
      <c r="J455" s="196"/>
      <c r="V455" s="17"/>
      <c r="AC455" s="195"/>
      <c r="AD455" s="195"/>
      <c r="AE455" s="195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97" t="s">
        <v>20</v>
      </c>
      <c r="F459" s="197"/>
      <c r="G459" s="197"/>
      <c r="H459" s="197"/>
      <c r="V459" s="17"/>
      <c r="X459" s="23" t="s">
        <v>32</v>
      </c>
      <c r="Y459" s="20">
        <f>IF(B459="PAGADO",0,C464)</f>
        <v>0</v>
      </c>
      <c r="AA459" s="197" t="s">
        <v>20</v>
      </c>
      <c r="AB459" s="197"/>
      <c r="AC459" s="197"/>
      <c r="AD459" s="197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98" t="str">
        <f>IF(C464&lt;0,"NO PAGAR","COBRAR")</f>
        <v>COBRAR</v>
      </c>
      <c r="C465" s="198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98" t="str">
        <f>IF(Y464&lt;0,"NO PAGAR","COBRAR")</f>
        <v>COBRAR</v>
      </c>
      <c r="Y465" s="198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0" t="s">
        <v>9</v>
      </c>
      <c r="C466" s="191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0" t="s">
        <v>9</v>
      </c>
      <c r="Y466" s="191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92" t="s">
        <v>7</v>
      </c>
      <c r="F475" s="193"/>
      <c r="G475" s="194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92" t="s">
        <v>7</v>
      </c>
      <c r="AB475" s="193"/>
      <c r="AC475" s="194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92" t="s">
        <v>7</v>
      </c>
      <c r="O477" s="193"/>
      <c r="P477" s="193"/>
      <c r="Q477" s="194"/>
      <c r="R477" s="18">
        <f>SUM(R461:R476)</f>
        <v>0</v>
      </c>
      <c r="S477" s="3"/>
      <c r="V477" s="17"/>
      <c r="X477" s="12"/>
      <c r="Y477" s="10"/>
      <c r="AJ477" s="192" t="s">
        <v>7</v>
      </c>
      <c r="AK477" s="193"/>
      <c r="AL477" s="193"/>
      <c r="AM477" s="194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96" t="s">
        <v>30</v>
      </c>
      <c r="I499" s="196"/>
      <c r="J499" s="196"/>
      <c r="V499" s="17"/>
      <c r="AA499" s="196" t="s">
        <v>31</v>
      </c>
      <c r="AB499" s="196"/>
      <c r="AC499" s="196"/>
    </row>
    <row r="500" spans="1:43">
      <c r="H500" s="196"/>
      <c r="I500" s="196"/>
      <c r="J500" s="196"/>
      <c r="V500" s="17"/>
      <c r="AA500" s="196"/>
      <c r="AB500" s="196"/>
      <c r="AC500" s="196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97" t="s">
        <v>253</v>
      </c>
      <c r="F504" s="197"/>
      <c r="G504" s="197"/>
      <c r="H504" s="197"/>
      <c r="V504" s="17"/>
      <c r="X504" s="23" t="s">
        <v>32</v>
      </c>
      <c r="Y504" s="20">
        <f>IF(B504="PAGADO",0,C509)</f>
        <v>0</v>
      </c>
      <c r="AA504" s="197" t="s">
        <v>1005</v>
      </c>
      <c r="AB504" s="197"/>
      <c r="AC504" s="197"/>
      <c r="AD504" s="197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9" t="str">
        <f>IF(Y509&lt;0,"NO PAGAR","COBRAR'")</f>
        <v>COBRAR'</v>
      </c>
      <c r="Y510" s="199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99" t="str">
        <f>IF(C509&lt;0,"NO PAGAR","COBRAR'")</f>
        <v>COBRAR'</v>
      </c>
      <c r="C511" s="19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0" t="s">
        <v>9</v>
      </c>
      <c r="C512" s="191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0" t="s">
        <v>9</v>
      </c>
      <c r="Y512" s="191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92" t="s">
        <v>7</v>
      </c>
      <c r="F520" s="193"/>
      <c r="G520" s="194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92" t="s">
        <v>7</v>
      </c>
      <c r="AB520" s="193"/>
      <c r="AC520" s="194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92" t="s">
        <v>7</v>
      </c>
      <c r="O522" s="193"/>
      <c r="P522" s="193"/>
      <c r="Q522" s="194"/>
      <c r="R522" s="18">
        <f>SUM(R506:R521)</f>
        <v>0</v>
      </c>
      <c r="S522" s="3"/>
      <c r="V522" s="17"/>
      <c r="X522" s="12"/>
      <c r="Y522" s="10"/>
      <c r="AJ522" s="192" t="s">
        <v>7</v>
      </c>
      <c r="AK522" s="193"/>
      <c r="AL522" s="193"/>
      <c r="AM522" s="194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97" t="s">
        <v>253</v>
      </c>
      <c r="F552" s="197"/>
      <c r="G552" s="197"/>
      <c r="H552" s="197"/>
      <c r="V552" s="17"/>
      <c r="X552" s="23" t="s">
        <v>32</v>
      </c>
      <c r="Y552" s="20">
        <f>IF(B552="PAGADO",0,C557)</f>
        <v>0</v>
      </c>
      <c r="AA552" s="197" t="s">
        <v>20</v>
      </c>
      <c r="AB552" s="197"/>
      <c r="AC552" s="197"/>
      <c r="AD552" s="197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1024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1024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8" t="str">
        <f>IF(C557&lt;0,"NO PAGAR","COBRAR")</f>
        <v>COBRAR</v>
      </c>
      <c r="C558" s="198"/>
      <c r="E558" s="4">
        <v>45041</v>
      </c>
      <c r="F558" s="3" t="s">
        <v>1024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98" t="str">
        <f>IF(Y557&lt;0,"NO PAGAR","COBRAR")</f>
        <v>COBRAR</v>
      </c>
      <c r="Y558" s="19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0" t="s">
        <v>9</v>
      </c>
      <c r="C559" s="191"/>
      <c r="E559" s="4">
        <v>45042</v>
      </c>
      <c r="F559" s="3" t="s">
        <v>1024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1064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1067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1078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92" t="s">
        <v>7</v>
      </c>
      <c r="G573" s="194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96" t="s">
        <v>30</v>
      </c>
      <c r="I586" s="196"/>
      <c r="J586" s="196"/>
      <c r="V586" s="17"/>
      <c r="AA586" s="196" t="s">
        <v>31</v>
      </c>
      <c r="AB586" s="196"/>
      <c r="AC586" s="196"/>
    </row>
    <row r="587" spans="1:43">
      <c r="H587" s="196"/>
      <c r="I587" s="196"/>
      <c r="J587" s="196"/>
      <c r="V587" s="17"/>
      <c r="AA587" s="196"/>
      <c r="AB587" s="196"/>
      <c r="AC587" s="196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97" t="s">
        <v>20</v>
      </c>
      <c r="F591" s="197"/>
      <c r="G591" s="197"/>
      <c r="H591" s="197"/>
      <c r="V591" s="17"/>
      <c r="X591" s="23" t="s">
        <v>32</v>
      </c>
      <c r="Y591" s="20">
        <f>IF(B1386="PAGADO",0,C596)</f>
        <v>0</v>
      </c>
      <c r="AA591" s="197" t="s">
        <v>20</v>
      </c>
      <c r="AB591" s="197"/>
      <c r="AC591" s="197"/>
      <c r="AD591" s="197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9" t="str">
        <f>IF(Y596&lt;0,"NO PAGAR","COBRAR'")</f>
        <v>COBRAR'</v>
      </c>
      <c r="Y597" s="199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99" t="str">
        <f>IF(C596&lt;0,"NO PAGAR","COBRAR'")</f>
        <v>COBRAR'</v>
      </c>
      <c r="C598" s="199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0" t="s">
        <v>9</v>
      </c>
      <c r="C599" s="191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0" t="s">
        <v>9</v>
      </c>
      <c r="Y599" s="19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92" t="s">
        <v>7</v>
      </c>
      <c r="F607" s="193"/>
      <c r="G607" s="194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92" t="s">
        <v>7</v>
      </c>
      <c r="AB607" s="193"/>
      <c r="AC607" s="194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92" t="s">
        <v>7</v>
      </c>
      <c r="O609" s="193"/>
      <c r="P609" s="193"/>
      <c r="Q609" s="194"/>
      <c r="R609" s="18">
        <f>SUM(R593:R608)</f>
        <v>0</v>
      </c>
      <c r="S609" s="3"/>
      <c r="V609" s="17"/>
      <c r="X609" s="12"/>
      <c r="Y609" s="10"/>
      <c r="AJ609" s="192" t="s">
        <v>7</v>
      </c>
      <c r="AK609" s="193"/>
      <c r="AL609" s="193"/>
      <c r="AM609" s="194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95" t="s">
        <v>29</v>
      </c>
      <c r="AD633" s="195"/>
      <c r="AE633" s="195"/>
    </row>
    <row r="634" spans="2:41">
      <c r="H634" s="196" t="s">
        <v>28</v>
      </c>
      <c r="I634" s="196"/>
      <c r="J634" s="196"/>
      <c r="V634" s="17"/>
      <c r="AC634" s="195"/>
      <c r="AD634" s="195"/>
      <c r="AE634" s="195"/>
    </row>
    <row r="635" spans="2:41">
      <c r="H635" s="196"/>
      <c r="I635" s="196"/>
      <c r="J635" s="196"/>
      <c r="V635" s="17"/>
      <c r="AC635" s="195"/>
      <c r="AD635" s="195"/>
      <c r="AE635" s="195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197" t="s">
        <v>309</v>
      </c>
      <c r="F639" s="197"/>
      <c r="G639" s="197"/>
      <c r="H639" s="197"/>
      <c r="V639" s="17"/>
      <c r="X639" s="23" t="s">
        <v>32</v>
      </c>
      <c r="Y639" s="20">
        <f>IF(B639="PAGADO",0,C644)</f>
        <v>0</v>
      </c>
      <c r="AA639" s="197" t="s">
        <v>20</v>
      </c>
      <c r="AB639" s="197"/>
      <c r="AC639" s="197"/>
      <c r="AD639" s="197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1103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98" t="str">
        <f>IF(C644&lt;0,"NO PAGAR","COBRAR")</f>
        <v>COBRAR</v>
      </c>
      <c r="C645" s="198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98" t="str">
        <f>IF(Y644&lt;0,"NO PAGAR","COBRAR")</f>
        <v>COBRAR</v>
      </c>
      <c r="Y645" s="198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0" t="s">
        <v>9</v>
      </c>
      <c r="C646" s="191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90" t="s">
        <v>9</v>
      </c>
      <c r="Y646" s="191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392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326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500</v>
      </c>
      <c r="G650" s="3" t="s">
        <v>332</v>
      </c>
      <c r="H650" s="5">
        <v>30</v>
      </c>
      <c r="I650" t="s">
        <v>530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1295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92" t="s">
        <v>7</v>
      </c>
      <c r="F655" s="193"/>
      <c r="G655" s="194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92" t="s">
        <v>7</v>
      </c>
      <c r="AB655" s="193"/>
      <c r="AC655" s="194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192" t="s">
        <v>7</v>
      </c>
      <c r="O657" s="193"/>
      <c r="P657" s="193"/>
      <c r="Q657" s="194"/>
      <c r="R657" s="18">
        <f>SUM(R641:R656)</f>
        <v>0</v>
      </c>
      <c r="S657" s="3"/>
      <c r="V657" s="17"/>
      <c r="X657" s="12"/>
      <c r="Y657" s="10"/>
      <c r="AJ657" s="192" t="s">
        <v>7</v>
      </c>
      <c r="AK657" s="193"/>
      <c r="AL657" s="193"/>
      <c r="AM657" s="194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196" t="s">
        <v>30</v>
      </c>
      <c r="I674" s="196"/>
      <c r="J674" s="196"/>
      <c r="V674" s="17"/>
      <c r="AA674" s="196" t="s">
        <v>31</v>
      </c>
      <c r="AB674" s="196"/>
      <c r="AC674" s="196"/>
    </row>
    <row r="675" spans="2:41">
      <c r="H675" s="196"/>
      <c r="I675" s="196"/>
      <c r="J675" s="196"/>
      <c r="V675" s="17"/>
      <c r="AA675" s="196"/>
      <c r="AB675" s="196"/>
      <c r="AC675" s="196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197" t="s">
        <v>20</v>
      </c>
      <c r="F679" s="197"/>
      <c r="G679" s="197"/>
      <c r="H679" s="197"/>
      <c r="V679" s="17"/>
      <c r="X679" s="23" t="s">
        <v>32</v>
      </c>
      <c r="Y679" s="20">
        <f>IF(B1479="PAGADO",0,C684)</f>
        <v>0</v>
      </c>
      <c r="AA679" s="197" t="s">
        <v>20</v>
      </c>
      <c r="AB679" s="197"/>
      <c r="AC679" s="197"/>
      <c r="AD679" s="197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99" t="str">
        <f>IF(Y684&lt;0,"NO PAGAR","COBRAR'")</f>
        <v>COBRAR'</v>
      </c>
      <c r="Y685" s="199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199" t="str">
        <f>IF(C684&lt;0,"NO PAGAR","COBRAR'")</f>
        <v>COBRAR'</v>
      </c>
      <c r="C686" s="199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0" t="s">
        <v>9</v>
      </c>
      <c r="C687" s="191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0" t="s">
        <v>9</v>
      </c>
      <c r="Y687" s="191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192" t="s">
        <v>7</v>
      </c>
      <c r="F695" s="193"/>
      <c r="G695" s="194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92" t="s">
        <v>7</v>
      </c>
      <c r="AB695" s="193"/>
      <c r="AC695" s="194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192" t="s">
        <v>7</v>
      </c>
      <c r="O697" s="193"/>
      <c r="P697" s="193"/>
      <c r="Q697" s="194"/>
      <c r="R697" s="18">
        <f>SUM(R681:R696)</f>
        <v>0</v>
      </c>
      <c r="S697" s="3"/>
      <c r="V697" s="17"/>
      <c r="X697" s="12"/>
      <c r="Y697" s="10"/>
      <c r="AJ697" s="192" t="s">
        <v>7</v>
      </c>
      <c r="AK697" s="193"/>
      <c r="AL697" s="193"/>
      <c r="AM697" s="194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195" t="s">
        <v>29</v>
      </c>
      <c r="AD721" s="195"/>
      <c r="AE721" s="195"/>
    </row>
    <row r="722" spans="2:41">
      <c r="H722" s="196" t="s">
        <v>28</v>
      </c>
      <c r="I722" s="196"/>
      <c r="J722" s="196"/>
      <c r="V722" s="17"/>
      <c r="AC722" s="195"/>
      <c r="AD722" s="195"/>
      <c r="AE722" s="195"/>
    </row>
    <row r="723" spans="2:41">
      <c r="H723" s="196"/>
      <c r="I723" s="196"/>
      <c r="J723" s="196"/>
      <c r="V723" s="17"/>
      <c r="AC723" s="195"/>
      <c r="AD723" s="195"/>
      <c r="AE723" s="195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0</v>
      </c>
      <c r="E727" s="197" t="s">
        <v>20</v>
      </c>
      <c r="F727" s="197"/>
      <c r="G727" s="197"/>
      <c r="H727" s="197"/>
      <c r="V727" s="17"/>
      <c r="X727" s="23" t="s">
        <v>32</v>
      </c>
      <c r="Y727" s="20">
        <f>IF(B727="PAGADO",0,C732)</f>
        <v>0</v>
      </c>
      <c r="AA727" s="197" t="s">
        <v>20</v>
      </c>
      <c r="AB727" s="197"/>
      <c r="AC727" s="197"/>
      <c r="AD727" s="197"/>
    </row>
    <row r="728" spans="2:41">
      <c r="B728" s="1" t="s">
        <v>0</v>
      </c>
      <c r="C728" s="19">
        <f>H743</f>
        <v>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198" t="str">
        <f>IF(C732&lt;0,"NO PAGAR","COBRAR")</f>
        <v>COBRAR</v>
      </c>
      <c r="C733" s="198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98" t="str">
        <f>IF(Y732&lt;0,"NO PAGAR","COBRAR")</f>
        <v>COBRAR</v>
      </c>
      <c r="Y733" s="198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0" t="s">
        <v>9</v>
      </c>
      <c r="C734" s="191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0" t="s">
        <v>9</v>
      </c>
      <c r="Y734" s="191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192" t="s">
        <v>7</v>
      </c>
      <c r="F743" s="193"/>
      <c r="G743" s="194"/>
      <c r="H743" s="5">
        <f>SUM(H729:H742)</f>
        <v>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92" t="s">
        <v>7</v>
      </c>
      <c r="AB743" s="193"/>
      <c r="AC743" s="194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192" t="s">
        <v>7</v>
      </c>
      <c r="O745" s="193"/>
      <c r="P745" s="193"/>
      <c r="Q745" s="194"/>
      <c r="R745" s="18">
        <f>SUM(R729:R744)</f>
        <v>0</v>
      </c>
      <c r="S745" s="3"/>
      <c r="V745" s="17"/>
      <c r="X745" s="12"/>
      <c r="Y745" s="10"/>
      <c r="AJ745" s="192" t="s">
        <v>7</v>
      </c>
      <c r="AK745" s="193"/>
      <c r="AL745" s="193"/>
      <c r="AM745" s="194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196" t="s">
        <v>30</v>
      </c>
      <c r="I767" s="196"/>
      <c r="J767" s="196"/>
      <c r="V767" s="17"/>
      <c r="AA767" s="196" t="s">
        <v>31</v>
      </c>
      <c r="AB767" s="196"/>
      <c r="AC767" s="196"/>
    </row>
    <row r="768" spans="1:43">
      <c r="H768" s="196"/>
      <c r="I768" s="196"/>
      <c r="J768" s="196"/>
      <c r="V768" s="17"/>
      <c r="AA768" s="196"/>
      <c r="AB768" s="196"/>
      <c r="AC768" s="196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0</v>
      </c>
      <c r="E772" s="197" t="s">
        <v>20</v>
      </c>
      <c r="F772" s="197"/>
      <c r="G772" s="197"/>
      <c r="H772" s="197"/>
      <c r="V772" s="17"/>
      <c r="X772" s="23" t="s">
        <v>32</v>
      </c>
      <c r="Y772" s="20">
        <f>IF(B1572="PAGADO",0,C777)</f>
        <v>0</v>
      </c>
      <c r="AA772" s="197" t="s">
        <v>20</v>
      </c>
      <c r="AB772" s="197"/>
      <c r="AC772" s="197"/>
      <c r="AD772" s="197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99" t="str">
        <f>IF(Y777&lt;0,"NO PAGAR","COBRAR'")</f>
        <v>COBRAR'</v>
      </c>
      <c r="Y778" s="199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199" t="str">
        <f>IF(C777&lt;0,"NO PAGAR","COBRAR'")</f>
        <v>COBRAR'</v>
      </c>
      <c r="C779" s="199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0" t="s">
        <v>9</v>
      </c>
      <c r="C780" s="191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0" t="s">
        <v>9</v>
      </c>
      <c r="Y780" s="191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192" t="s">
        <v>7</v>
      </c>
      <c r="F788" s="193"/>
      <c r="G788" s="194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92" t="s">
        <v>7</v>
      </c>
      <c r="AB788" s="193"/>
      <c r="AC788" s="194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192" t="s">
        <v>7</v>
      </c>
      <c r="O790" s="193"/>
      <c r="P790" s="193"/>
      <c r="Q790" s="194"/>
      <c r="R790" s="18">
        <f>SUM(R774:R789)</f>
        <v>0</v>
      </c>
      <c r="S790" s="3"/>
      <c r="V790" s="17"/>
      <c r="X790" s="12"/>
      <c r="Y790" s="10"/>
      <c r="AJ790" s="192" t="s">
        <v>7</v>
      </c>
      <c r="AK790" s="193"/>
      <c r="AL790" s="193"/>
      <c r="AM790" s="194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195" t="s">
        <v>29</v>
      </c>
      <c r="AD814" s="195"/>
      <c r="AE814" s="195"/>
    </row>
    <row r="815" spans="5:31">
      <c r="H815" s="196" t="s">
        <v>28</v>
      </c>
      <c r="I815" s="196"/>
      <c r="J815" s="196"/>
      <c r="V815" s="17"/>
      <c r="AC815" s="195"/>
      <c r="AD815" s="195"/>
      <c r="AE815" s="195"/>
    </row>
    <row r="816" spans="5:31">
      <c r="H816" s="196"/>
      <c r="I816" s="196"/>
      <c r="J816" s="196"/>
      <c r="V816" s="17"/>
      <c r="AC816" s="195"/>
      <c r="AD816" s="195"/>
      <c r="AE816" s="195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197" t="s">
        <v>20</v>
      </c>
      <c r="F820" s="197"/>
      <c r="G820" s="197"/>
      <c r="H820" s="197"/>
      <c r="V820" s="17"/>
      <c r="X820" s="23" t="s">
        <v>32</v>
      </c>
      <c r="Y820" s="20">
        <f>IF(B820="PAGADO",0,C825)</f>
        <v>0</v>
      </c>
      <c r="AA820" s="197" t="s">
        <v>20</v>
      </c>
      <c r="AB820" s="197"/>
      <c r="AC820" s="197"/>
      <c r="AD820" s="197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198" t="str">
        <f>IF(C825&lt;0,"NO PAGAR","COBRAR")</f>
        <v>COBRAR</v>
      </c>
      <c r="C826" s="198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98" t="str">
        <f>IF(Y825&lt;0,"NO PAGAR","COBRAR")</f>
        <v>COBRAR</v>
      </c>
      <c r="Y826" s="198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0" t="s">
        <v>9</v>
      </c>
      <c r="C827" s="191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0" t="s">
        <v>9</v>
      </c>
      <c r="Y827" s="191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192" t="s">
        <v>7</v>
      </c>
      <c r="F836" s="193"/>
      <c r="G836" s="194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92" t="s">
        <v>7</v>
      </c>
      <c r="AB836" s="193"/>
      <c r="AC836" s="194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2" t="s">
        <v>7</v>
      </c>
      <c r="O838" s="193"/>
      <c r="P838" s="193"/>
      <c r="Q838" s="194"/>
      <c r="R838" s="18">
        <f>SUM(R822:R837)</f>
        <v>0</v>
      </c>
      <c r="S838" s="3"/>
      <c r="V838" s="17"/>
      <c r="X838" s="12"/>
      <c r="Y838" s="10"/>
      <c r="AJ838" s="192" t="s">
        <v>7</v>
      </c>
      <c r="AK838" s="193"/>
      <c r="AL838" s="193"/>
      <c r="AM838" s="194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196" t="s">
        <v>30</v>
      </c>
      <c r="I860" s="196"/>
      <c r="J860" s="196"/>
      <c r="V860" s="17"/>
      <c r="AA860" s="196" t="s">
        <v>31</v>
      </c>
      <c r="AB860" s="196"/>
      <c r="AC860" s="196"/>
    </row>
    <row r="861" spans="1:43">
      <c r="H861" s="196"/>
      <c r="I861" s="196"/>
      <c r="J861" s="196"/>
      <c r="V861" s="17"/>
      <c r="AA861" s="196"/>
      <c r="AB861" s="196"/>
      <c r="AC861" s="196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197" t="s">
        <v>20</v>
      </c>
      <c r="F865" s="197"/>
      <c r="G865" s="197"/>
      <c r="H865" s="197"/>
      <c r="V865" s="17"/>
      <c r="X865" s="23" t="s">
        <v>32</v>
      </c>
      <c r="Y865" s="20">
        <f>IF(B1665="PAGADO",0,C870)</f>
        <v>0</v>
      </c>
      <c r="AA865" s="197" t="s">
        <v>20</v>
      </c>
      <c r="AB865" s="197"/>
      <c r="AC865" s="197"/>
      <c r="AD865" s="197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99" t="str">
        <f>IF(Y870&lt;0,"NO PAGAR","COBRAR'")</f>
        <v>COBRAR'</v>
      </c>
      <c r="Y871" s="199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199" t="str">
        <f>IF(C870&lt;0,"NO PAGAR","COBRAR'")</f>
        <v>COBRAR'</v>
      </c>
      <c r="C872" s="199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0" t="s">
        <v>9</v>
      </c>
      <c r="C873" s="191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0" t="s">
        <v>9</v>
      </c>
      <c r="Y873" s="191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192" t="s">
        <v>7</v>
      </c>
      <c r="F881" s="193"/>
      <c r="G881" s="194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92" t="s">
        <v>7</v>
      </c>
      <c r="AB881" s="193"/>
      <c r="AC881" s="194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192" t="s">
        <v>7</v>
      </c>
      <c r="O883" s="193"/>
      <c r="P883" s="193"/>
      <c r="Q883" s="194"/>
      <c r="R883" s="18">
        <f>SUM(R867:R882)</f>
        <v>0</v>
      </c>
      <c r="S883" s="3"/>
      <c r="V883" s="17"/>
      <c r="X883" s="12"/>
      <c r="Y883" s="10"/>
      <c r="AJ883" s="192" t="s">
        <v>7</v>
      </c>
      <c r="AK883" s="193"/>
      <c r="AL883" s="193"/>
      <c r="AM883" s="194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195" t="s">
        <v>29</v>
      </c>
      <c r="AD908" s="195"/>
      <c r="AE908" s="195"/>
    </row>
    <row r="909" spans="8:31">
      <c r="H909" s="196" t="s">
        <v>28</v>
      </c>
      <c r="I909" s="196"/>
      <c r="J909" s="196"/>
      <c r="V909" s="17"/>
      <c r="AC909" s="195"/>
      <c r="AD909" s="195"/>
      <c r="AE909" s="195"/>
    </row>
    <row r="910" spans="8:31">
      <c r="H910" s="196"/>
      <c r="I910" s="196"/>
      <c r="J910" s="196"/>
      <c r="V910" s="17"/>
      <c r="AC910" s="195"/>
      <c r="AD910" s="195"/>
      <c r="AE910" s="195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0</v>
      </c>
      <c r="E914" s="197" t="s">
        <v>20</v>
      </c>
      <c r="F914" s="197"/>
      <c r="G914" s="197"/>
      <c r="H914" s="197"/>
      <c r="V914" s="17"/>
      <c r="X914" s="23" t="s">
        <v>32</v>
      </c>
      <c r="Y914" s="20">
        <f>IF(B914="PAGADO",0,C919)</f>
        <v>0</v>
      </c>
      <c r="AA914" s="197" t="s">
        <v>20</v>
      </c>
      <c r="AB914" s="197"/>
      <c r="AC914" s="197"/>
      <c r="AD914" s="197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198" t="str">
        <f>IF(C919&lt;0,"NO PAGAR","COBRAR")</f>
        <v>COBRAR</v>
      </c>
      <c r="C920" s="198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98" t="str">
        <f>IF(Y919&lt;0,"NO PAGAR","COBRAR")</f>
        <v>COBRAR</v>
      </c>
      <c r="Y920" s="19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0" t="s">
        <v>9</v>
      </c>
      <c r="C921" s="191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0" t="s">
        <v>9</v>
      </c>
      <c r="Y921" s="191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92" t="s">
        <v>7</v>
      </c>
      <c r="F930" s="193"/>
      <c r="G930" s="194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92" t="s">
        <v>7</v>
      </c>
      <c r="AB930" s="193"/>
      <c r="AC930" s="194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2" t="s">
        <v>7</v>
      </c>
      <c r="O932" s="193"/>
      <c r="P932" s="193"/>
      <c r="Q932" s="194"/>
      <c r="R932" s="18">
        <f>SUM(R916:R931)</f>
        <v>0</v>
      </c>
      <c r="S932" s="3"/>
      <c r="V932" s="17"/>
      <c r="X932" s="12"/>
      <c r="Y932" s="10"/>
      <c r="AJ932" s="192" t="s">
        <v>7</v>
      </c>
      <c r="AK932" s="193"/>
      <c r="AL932" s="193"/>
      <c r="AM932" s="194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196" t="s">
        <v>30</v>
      </c>
      <c r="I954" s="196"/>
      <c r="J954" s="196"/>
      <c r="V954" s="17"/>
      <c r="AA954" s="196" t="s">
        <v>31</v>
      </c>
      <c r="AB954" s="196"/>
      <c r="AC954" s="196"/>
    </row>
    <row r="955" spans="1:43">
      <c r="H955" s="196"/>
      <c r="I955" s="196"/>
      <c r="J955" s="196"/>
      <c r="V955" s="17"/>
      <c r="AA955" s="196"/>
      <c r="AB955" s="196"/>
      <c r="AC955" s="196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0</v>
      </c>
      <c r="E959" s="197" t="s">
        <v>20</v>
      </c>
      <c r="F959" s="197"/>
      <c r="G959" s="197"/>
      <c r="H959" s="197"/>
      <c r="V959" s="17"/>
      <c r="X959" s="23" t="s">
        <v>32</v>
      </c>
      <c r="Y959" s="20">
        <f>IF(B1759="PAGADO",0,C964)</f>
        <v>0</v>
      </c>
      <c r="AA959" s="197" t="s">
        <v>20</v>
      </c>
      <c r="AB959" s="197"/>
      <c r="AC959" s="197"/>
      <c r="AD959" s="197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99" t="str">
        <f>IF(Y964&lt;0,"NO PAGAR","COBRAR'")</f>
        <v>COBRAR'</v>
      </c>
      <c r="Y965" s="199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199" t="str">
        <f>IF(C964&lt;0,"NO PAGAR","COBRAR'")</f>
        <v>COBRAR'</v>
      </c>
      <c r="C966" s="199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0" t="s">
        <v>9</v>
      </c>
      <c r="C967" s="191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0" t="s">
        <v>9</v>
      </c>
      <c r="Y967" s="191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192" t="s">
        <v>7</v>
      </c>
      <c r="F975" s="193"/>
      <c r="G975" s="194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92" t="s">
        <v>7</v>
      </c>
      <c r="AB975" s="193"/>
      <c r="AC975" s="194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192" t="s">
        <v>7</v>
      </c>
      <c r="O977" s="193"/>
      <c r="P977" s="193"/>
      <c r="Q977" s="194"/>
      <c r="R977" s="18">
        <f>SUM(R961:R976)</f>
        <v>0</v>
      </c>
      <c r="S977" s="3"/>
      <c r="V977" s="17"/>
      <c r="X977" s="12"/>
      <c r="Y977" s="10"/>
      <c r="AJ977" s="192" t="s">
        <v>7</v>
      </c>
      <c r="AK977" s="193"/>
      <c r="AL977" s="193"/>
      <c r="AM977" s="194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195" t="s">
        <v>29</v>
      </c>
      <c r="AD1001" s="195"/>
      <c r="AE1001" s="195"/>
    </row>
    <row r="1002" spans="2:41">
      <c r="H1002" s="196" t="s">
        <v>28</v>
      </c>
      <c r="I1002" s="196"/>
      <c r="J1002" s="196"/>
      <c r="V1002" s="17"/>
      <c r="AC1002" s="195"/>
      <c r="AD1002" s="195"/>
      <c r="AE1002" s="195"/>
    </row>
    <row r="1003" spans="2:41">
      <c r="H1003" s="196"/>
      <c r="I1003" s="196"/>
      <c r="J1003" s="196"/>
      <c r="V1003" s="17"/>
      <c r="AC1003" s="195"/>
      <c r="AD1003" s="195"/>
      <c r="AE1003" s="195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0</v>
      </c>
      <c r="E1007" s="197" t="s">
        <v>20</v>
      </c>
      <c r="F1007" s="197"/>
      <c r="G1007" s="197"/>
      <c r="H1007" s="197"/>
      <c r="V1007" s="17"/>
      <c r="X1007" s="23" t="s">
        <v>32</v>
      </c>
      <c r="Y1007" s="20">
        <f>IF(B1007="PAGADO",0,C1012)</f>
        <v>0</v>
      </c>
      <c r="AA1007" s="197" t="s">
        <v>20</v>
      </c>
      <c r="AB1007" s="197"/>
      <c r="AC1007" s="197"/>
      <c r="AD1007" s="197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198" t="str">
        <f>IF(C1012&lt;0,"NO PAGAR","COBRAR")</f>
        <v>COBRAR</v>
      </c>
      <c r="C1013" s="19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98" t="str">
        <f>IF(Y1012&lt;0,"NO PAGAR","COBRAR")</f>
        <v>COBRAR</v>
      </c>
      <c r="Y1013" s="19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0" t="s">
        <v>9</v>
      </c>
      <c r="C1014" s="191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0" t="s">
        <v>9</v>
      </c>
      <c r="Y1014" s="191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92" t="s">
        <v>7</v>
      </c>
      <c r="F1023" s="193"/>
      <c r="G1023" s="194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92" t="s">
        <v>7</v>
      </c>
      <c r="AB1023" s="193"/>
      <c r="AC1023" s="194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2" t="s">
        <v>7</v>
      </c>
      <c r="O1025" s="193"/>
      <c r="P1025" s="193"/>
      <c r="Q1025" s="194"/>
      <c r="R1025" s="18">
        <f>SUM(R1009:R1024)</f>
        <v>0</v>
      </c>
      <c r="S1025" s="3"/>
      <c r="V1025" s="17"/>
      <c r="X1025" s="12"/>
      <c r="Y1025" s="10"/>
      <c r="AJ1025" s="192" t="s">
        <v>7</v>
      </c>
      <c r="AK1025" s="193"/>
      <c r="AL1025" s="193"/>
      <c r="AM1025" s="194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196" t="s">
        <v>30</v>
      </c>
      <c r="I1047" s="196"/>
      <c r="J1047" s="196"/>
      <c r="V1047" s="17"/>
      <c r="AA1047" s="196" t="s">
        <v>31</v>
      </c>
      <c r="AB1047" s="196"/>
      <c r="AC1047" s="196"/>
    </row>
    <row r="1048" spans="1:43">
      <c r="H1048" s="196"/>
      <c r="I1048" s="196"/>
      <c r="J1048" s="196"/>
      <c r="V1048" s="17"/>
      <c r="AA1048" s="196"/>
      <c r="AB1048" s="196"/>
      <c r="AC1048" s="196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0</v>
      </c>
      <c r="E1052" s="197" t="s">
        <v>20</v>
      </c>
      <c r="F1052" s="197"/>
      <c r="G1052" s="197"/>
      <c r="H1052" s="197"/>
      <c r="V1052" s="17"/>
      <c r="X1052" s="23" t="s">
        <v>32</v>
      </c>
      <c r="Y1052" s="20">
        <f>IF(B1852="PAGADO",0,C1057)</f>
        <v>0</v>
      </c>
      <c r="AA1052" s="197" t="s">
        <v>20</v>
      </c>
      <c r="AB1052" s="197"/>
      <c r="AC1052" s="197"/>
      <c r="AD1052" s="197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99" t="str">
        <f>IF(Y1057&lt;0,"NO PAGAR","COBRAR'")</f>
        <v>COBRAR'</v>
      </c>
      <c r="Y1058" s="199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199" t="str">
        <f>IF(C1057&lt;0,"NO PAGAR","COBRAR'")</f>
        <v>COBRAR'</v>
      </c>
      <c r="C1059" s="199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0" t="s">
        <v>9</v>
      </c>
      <c r="C1060" s="191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0" t="s">
        <v>9</v>
      </c>
      <c r="Y1060" s="191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192" t="s">
        <v>7</v>
      </c>
      <c r="F1068" s="193"/>
      <c r="G1068" s="194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92" t="s">
        <v>7</v>
      </c>
      <c r="AB1068" s="193"/>
      <c r="AC1068" s="194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192" t="s">
        <v>7</v>
      </c>
      <c r="O1070" s="193"/>
      <c r="P1070" s="193"/>
      <c r="Q1070" s="194"/>
      <c r="R1070" s="18">
        <f>SUM(R1054:R1069)</f>
        <v>0</v>
      </c>
      <c r="S1070" s="3"/>
      <c r="V1070" s="17"/>
      <c r="X1070" s="12"/>
      <c r="Y1070" s="10"/>
      <c r="AJ1070" s="192" t="s">
        <v>7</v>
      </c>
      <c r="AK1070" s="193"/>
      <c r="AL1070" s="193"/>
      <c r="AM1070" s="194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153"/>
  <sheetViews>
    <sheetView topLeftCell="A111" workbookViewId="0">
      <selection activeCell="D121" sqref="D121"/>
    </sheetView>
  </sheetViews>
  <sheetFormatPr baseColWidth="10" defaultRowHeight="15"/>
  <cols>
    <col min="2" max="2" width="25.5703125" customWidth="1"/>
    <col min="3" max="3" width="29.42578125" customWidth="1"/>
    <col min="4" max="4" width="18.140625" customWidth="1"/>
    <col min="5" max="5" width="14.85546875" customWidth="1"/>
    <col min="8" max="8" width="12.85546875" customWidth="1"/>
  </cols>
  <sheetData>
    <row r="2" spans="1:8" ht="27">
      <c r="A2" s="218" t="s">
        <v>1136</v>
      </c>
      <c r="B2" s="219"/>
      <c r="C2" s="219"/>
      <c r="D2" s="219"/>
      <c r="E2" s="219"/>
      <c r="F2" s="219"/>
      <c r="G2" s="219"/>
      <c r="H2" s="220"/>
    </row>
    <row r="3" spans="1:8" ht="15.75">
      <c r="A3" s="177" t="s">
        <v>34</v>
      </c>
      <c r="B3" s="177" t="s">
        <v>1139</v>
      </c>
      <c r="C3" s="177" t="s">
        <v>1140</v>
      </c>
      <c r="D3" s="177" t="s">
        <v>1133</v>
      </c>
      <c r="E3" s="177" t="s">
        <v>1138</v>
      </c>
      <c r="F3" s="177" t="s">
        <v>110</v>
      </c>
      <c r="G3" s="177" t="s">
        <v>1134</v>
      </c>
      <c r="H3" s="177" t="s">
        <v>1135</v>
      </c>
    </row>
    <row r="4" spans="1:8">
      <c r="A4" s="25">
        <v>45139</v>
      </c>
      <c r="B4" s="3" t="s">
        <v>1137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68" si="0">F5+G5</f>
        <v>200</v>
      </c>
    </row>
    <row r="6" spans="1:8">
      <c r="A6" s="25">
        <v>45140</v>
      </c>
      <c r="B6" s="3" t="s">
        <v>1141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>
      <c r="A7" s="25">
        <v>45140</v>
      </c>
      <c r="B7" s="3" t="s">
        <v>1142</v>
      </c>
      <c r="C7" s="3" t="s">
        <v>1143</v>
      </c>
      <c r="D7" s="3"/>
      <c r="E7" s="47" t="s">
        <v>1144</v>
      </c>
      <c r="F7" s="168"/>
      <c r="G7" s="168">
        <v>54</v>
      </c>
      <c r="H7" s="168">
        <f t="shared" si="0"/>
        <v>54</v>
      </c>
    </row>
    <row r="8" spans="1:8">
      <c r="A8" s="25">
        <v>45140</v>
      </c>
      <c r="B8" s="3" t="s">
        <v>1145</v>
      </c>
      <c r="C8" s="3" t="s">
        <v>1145</v>
      </c>
      <c r="D8" s="3"/>
      <c r="E8" s="47" t="s">
        <v>1146</v>
      </c>
      <c r="F8" s="168"/>
      <c r="G8" s="168">
        <v>112</v>
      </c>
      <c r="H8" s="168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1149</v>
      </c>
      <c r="E9" s="47" t="s">
        <v>1147</v>
      </c>
      <c r="F9" s="168"/>
      <c r="G9" s="168">
        <v>241.24</v>
      </c>
      <c r="H9" s="168">
        <f t="shared" si="0"/>
        <v>241.24</v>
      </c>
    </row>
    <row r="10" spans="1:8">
      <c r="A10" s="25">
        <v>45140</v>
      </c>
      <c r="B10" s="3" t="s">
        <v>1150</v>
      </c>
      <c r="C10" s="3" t="s">
        <v>1151</v>
      </c>
      <c r="D10" s="3" t="s">
        <v>1149</v>
      </c>
      <c r="E10" s="47" t="s">
        <v>1148</v>
      </c>
      <c r="F10" s="168"/>
      <c r="G10" s="168">
        <v>191.24</v>
      </c>
      <c r="H10" s="168">
        <f t="shared" si="0"/>
        <v>191.24</v>
      </c>
    </row>
    <row r="11" spans="1:8">
      <c r="A11" s="25">
        <v>45140</v>
      </c>
      <c r="B11" s="3" t="s">
        <v>1152</v>
      </c>
      <c r="C11" s="3" t="s">
        <v>593</v>
      </c>
      <c r="D11" s="3" t="s">
        <v>1149</v>
      </c>
      <c r="E11" s="47" t="s">
        <v>1153</v>
      </c>
      <c r="F11" s="168"/>
      <c r="G11" s="168">
        <v>241.24</v>
      </c>
      <c r="H11" s="168">
        <f t="shared" si="0"/>
        <v>241.24</v>
      </c>
    </row>
    <row r="12" spans="1:8">
      <c r="A12" s="25">
        <v>45140</v>
      </c>
      <c r="B12" s="3" t="s">
        <v>360</v>
      </c>
      <c r="C12" s="3" t="s">
        <v>204</v>
      </c>
      <c r="D12" s="3" t="s">
        <v>1149</v>
      </c>
      <c r="E12" s="47" t="s">
        <v>1154</v>
      </c>
      <c r="F12" s="168"/>
      <c r="G12" s="168">
        <v>520</v>
      </c>
      <c r="H12" s="168">
        <f t="shared" si="0"/>
        <v>520</v>
      </c>
    </row>
    <row r="13" spans="1:8">
      <c r="A13" s="25">
        <v>45140</v>
      </c>
      <c r="B13" s="3" t="s">
        <v>1155</v>
      </c>
      <c r="C13" s="3" t="s">
        <v>1155</v>
      </c>
      <c r="D13" s="3"/>
      <c r="E13" s="47" t="s">
        <v>1156</v>
      </c>
      <c r="F13" s="168"/>
      <c r="G13" s="168">
        <v>125</v>
      </c>
      <c r="H13" s="168">
        <f t="shared" si="0"/>
        <v>125</v>
      </c>
    </row>
    <row r="14" spans="1:8">
      <c r="A14" s="25">
        <v>45140</v>
      </c>
      <c r="B14" s="3" t="s">
        <v>360</v>
      </c>
      <c r="C14" s="3" t="s">
        <v>1157</v>
      </c>
      <c r="D14" s="3" t="s">
        <v>1149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>
      <c r="A15" s="25">
        <v>45140</v>
      </c>
      <c r="B15" s="3" t="s">
        <v>874</v>
      </c>
      <c r="C15" s="3" t="s">
        <v>874</v>
      </c>
      <c r="D15" s="3" t="s">
        <v>1149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>
      <c r="A16" s="25">
        <v>45141</v>
      </c>
      <c r="B16" s="3" t="s">
        <v>360</v>
      </c>
      <c r="C16" s="3" t="s">
        <v>1158</v>
      </c>
      <c r="D16" s="3" t="s">
        <v>1159</v>
      </c>
      <c r="E16" s="47" t="s">
        <v>1164</v>
      </c>
      <c r="F16" s="168">
        <v>80</v>
      </c>
      <c r="G16" s="168"/>
      <c r="H16" s="168">
        <f t="shared" si="0"/>
        <v>80</v>
      </c>
    </row>
    <row r="17" spans="1:8">
      <c r="A17" s="25">
        <v>45141</v>
      </c>
      <c r="B17" s="3" t="s">
        <v>1160</v>
      </c>
      <c r="C17" s="3" t="s">
        <v>1161</v>
      </c>
      <c r="D17" s="3">
        <v>1254</v>
      </c>
      <c r="E17" s="47" t="s">
        <v>1165</v>
      </c>
      <c r="F17" s="168"/>
      <c r="G17" s="168">
        <v>550</v>
      </c>
      <c r="H17" s="168">
        <f t="shared" si="0"/>
        <v>550</v>
      </c>
    </row>
    <row r="18" spans="1:8">
      <c r="A18" s="25">
        <v>45141</v>
      </c>
      <c r="B18" s="3" t="s">
        <v>435</v>
      </c>
      <c r="C18" s="3" t="s">
        <v>795</v>
      </c>
      <c r="D18" s="3">
        <v>3</v>
      </c>
      <c r="E18" s="47" t="s">
        <v>1166</v>
      </c>
      <c r="F18" s="168"/>
      <c r="G18" s="168">
        <v>4976.32</v>
      </c>
      <c r="H18" s="168">
        <f t="shared" si="0"/>
        <v>4976.32</v>
      </c>
    </row>
    <row r="19" spans="1:8">
      <c r="A19" s="25">
        <v>45141</v>
      </c>
      <c r="B19" s="3" t="s">
        <v>1162</v>
      </c>
      <c r="C19" s="3" t="s">
        <v>1163</v>
      </c>
      <c r="D19" s="3">
        <v>1040</v>
      </c>
      <c r="E19" s="47" t="s">
        <v>1167</v>
      </c>
      <c r="F19" s="168"/>
      <c r="G19" s="168">
        <v>1100</v>
      </c>
      <c r="H19" s="168">
        <f t="shared" si="0"/>
        <v>1100</v>
      </c>
    </row>
    <row r="20" spans="1:8">
      <c r="A20" s="25">
        <v>45142</v>
      </c>
      <c r="B20" s="3" t="s">
        <v>1137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>
      <c r="A21" s="25">
        <v>45111</v>
      </c>
      <c r="B21" s="3" t="s">
        <v>1137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>
      <c r="A22" s="25">
        <v>45145</v>
      </c>
      <c r="B22" s="3" t="s">
        <v>1137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>
      <c r="A23" s="25">
        <v>45147</v>
      </c>
      <c r="B23" s="3" t="s">
        <v>360</v>
      </c>
      <c r="C23" s="3" t="s">
        <v>204</v>
      </c>
      <c r="D23" s="3">
        <v>98</v>
      </c>
      <c r="E23" s="47" t="s">
        <v>1191</v>
      </c>
      <c r="F23" s="168">
        <v>350</v>
      </c>
      <c r="G23" s="168"/>
      <c r="H23" s="168">
        <f t="shared" si="0"/>
        <v>350</v>
      </c>
    </row>
    <row r="24" spans="1:8">
      <c r="A24" s="25">
        <v>45147</v>
      </c>
      <c r="B24" s="3" t="s">
        <v>1162</v>
      </c>
      <c r="C24" s="3" t="s">
        <v>238</v>
      </c>
      <c r="D24" s="3">
        <v>1015</v>
      </c>
      <c r="E24" s="47" t="s">
        <v>1190</v>
      </c>
      <c r="F24" s="168">
        <v>410</v>
      </c>
      <c r="G24" s="168"/>
      <c r="H24" s="168">
        <f t="shared" si="0"/>
        <v>410</v>
      </c>
    </row>
    <row r="25" spans="1:8">
      <c r="A25" s="25">
        <v>45147</v>
      </c>
      <c r="B25" s="3" t="s">
        <v>134</v>
      </c>
      <c r="C25" s="3" t="s">
        <v>1192</v>
      </c>
      <c r="D25" s="3" t="s">
        <v>1159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>
      <c r="A26" s="25">
        <v>45148</v>
      </c>
      <c r="B26" s="3" t="s">
        <v>1197</v>
      </c>
      <c r="C26" s="3" t="s">
        <v>1198</v>
      </c>
      <c r="D26" s="3">
        <v>193</v>
      </c>
      <c r="E26" s="47">
        <v>13171297</v>
      </c>
      <c r="F26" s="168"/>
      <c r="G26" s="168">
        <v>550</v>
      </c>
      <c r="H26" s="168">
        <f t="shared" si="0"/>
        <v>550</v>
      </c>
    </row>
    <row r="27" spans="1:8">
      <c r="A27" s="25">
        <v>45152</v>
      </c>
      <c r="B27" s="3" t="s">
        <v>874</v>
      </c>
      <c r="C27" s="3" t="s">
        <v>140</v>
      </c>
      <c r="D27" s="3">
        <v>21</v>
      </c>
      <c r="E27" s="47" t="s">
        <v>1200</v>
      </c>
      <c r="F27" s="168">
        <v>100</v>
      </c>
      <c r="G27" s="168"/>
      <c r="H27" s="168">
        <f t="shared" si="0"/>
        <v>100</v>
      </c>
    </row>
    <row r="28" spans="1:8">
      <c r="A28" s="25">
        <v>45152</v>
      </c>
      <c r="B28" s="3" t="s">
        <v>1137</v>
      </c>
      <c r="C28" s="3" t="s">
        <v>545</v>
      </c>
      <c r="D28" s="3">
        <v>17</v>
      </c>
      <c r="E28" s="47" t="s">
        <v>1201</v>
      </c>
      <c r="F28" s="168">
        <v>200</v>
      </c>
      <c r="G28" s="168"/>
      <c r="H28" s="168">
        <f t="shared" si="0"/>
        <v>200</v>
      </c>
    </row>
    <row r="29" spans="1:8">
      <c r="A29" s="25">
        <v>45152</v>
      </c>
      <c r="B29" s="3" t="s">
        <v>1137</v>
      </c>
      <c r="C29" s="3" t="s">
        <v>1202</v>
      </c>
      <c r="D29" s="3" t="s">
        <v>1159</v>
      </c>
      <c r="E29" s="47" t="s">
        <v>1201</v>
      </c>
      <c r="F29" s="168"/>
      <c r="G29" s="168">
        <v>1500</v>
      </c>
      <c r="H29" s="168">
        <f t="shared" si="0"/>
        <v>1500</v>
      </c>
    </row>
    <row r="30" spans="1:8">
      <c r="A30" s="25">
        <v>45152</v>
      </c>
      <c r="B30" s="3" t="s">
        <v>1206</v>
      </c>
      <c r="C30" s="3" t="s">
        <v>1206</v>
      </c>
      <c r="D30" s="3" t="s">
        <v>1207</v>
      </c>
      <c r="E30" s="3">
        <v>57249300</v>
      </c>
      <c r="F30" s="168"/>
      <c r="G30" s="168">
        <v>3300.46</v>
      </c>
      <c r="H30" s="168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8"/>
      <c r="G31" s="168">
        <v>1084.57</v>
      </c>
      <c r="H31" s="168">
        <f t="shared" si="0"/>
        <v>1084.57</v>
      </c>
    </row>
    <row r="32" spans="1:8">
      <c r="A32" s="25">
        <v>45154</v>
      </c>
      <c r="B32" s="3" t="s">
        <v>1216</v>
      </c>
      <c r="C32" s="3" t="s">
        <v>309</v>
      </c>
      <c r="D32" s="3" t="s">
        <v>1217</v>
      </c>
      <c r="E32" s="3">
        <v>57285594</v>
      </c>
      <c r="F32" s="168">
        <v>2000</v>
      </c>
      <c r="G32" s="168"/>
      <c r="H32" s="168">
        <f t="shared" si="0"/>
        <v>2000</v>
      </c>
    </row>
    <row r="33" spans="1:8">
      <c r="A33" s="25">
        <v>45154</v>
      </c>
      <c r="B33" s="3" t="s">
        <v>1152</v>
      </c>
      <c r="C33" s="3" t="s">
        <v>593</v>
      </c>
      <c r="D33" s="3" t="s">
        <v>1149</v>
      </c>
      <c r="E33" s="3">
        <v>57287441</v>
      </c>
      <c r="F33" s="168">
        <v>125</v>
      </c>
      <c r="G33" s="168"/>
      <c r="H33" s="168">
        <f t="shared" si="0"/>
        <v>125</v>
      </c>
    </row>
    <row r="34" spans="1:8">
      <c r="A34" s="25">
        <v>45155</v>
      </c>
      <c r="B34" s="3" t="s">
        <v>874</v>
      </c>
      <c r="C34" s="3" t="s">
        <v>140</v>
      </c>
      <c r="D34" s="3">
        <v>22</v>
      </c>
      <c r="E34" s="3">
        <v>13201983</v>
      </c>
      <c r="F34" s="168">
        <v>100</v>
      </c>
      <c r="G34" s="168"/>
      <c r="H34" s="168">
        <f t="shared" si="0"/>
        <v>100</v>
      </c>
    </row>
    <row r="35" spans="1:8">
      <c r="A35" s="25">
        <v>45155</v>
      </c>
      <c r="B35" s="3" t="s">
        <v>13</v>
      </c>
      <c r="C35" s="3" t="s">
        <v>593</v>
      </c>
      <c r="D35" s="3">
        <v>31</v>
      </c>
      <c r="E35" s="3" t="s">
        <v>1229</v>
      </c>
      <c r="F35" s="168">
        <v>1500</v>
      </c>
      <c r="G35" s="168"/>
      <c r="H35" s="168">
        <f t="shared" si="0"/>
        <v>1500</v>
      </c>
    </row>
    <row r="36" spans="1:8">
      <c r="A36" s="25">
        <v>45155</v>
      </c>
      <c r="B36" s="3" t="s">
        <v>1141</v>
      </c>
      <c r="C36" s="3" t="s">
        <v>545</v>
      </c>
      <c r="D36" s="3">
        <v>16</v>
      </c>
      <c r="E36" s="3" t="s">
        <v>1230</v>
      </c>
      <c r="F36" s="168"/>
      <c r="G36" s="168">
        <v>1949.99</v>
      </c>
      <c r="H36" s="168">
        <f t="shared" si="0"/>
        <v>1949.99</v>
      </c>
    </row>
    <row r="37" spans="1:8" ht="15.75">
      <c r="A37" s="25">
        <v>45155</v>
      </c>
      <c r="B37" s="3" t="s">
        <v>435</v>
      </c>
      <c r="C37" s="3" t="s">
        <v>795</v>
      </c>
      <c r="D37" s="179">
        <v>5</v>
      </c>
      <c r="E37" s="3" t="s">
        <v>1231</v>
      </c>
      <c r="F37" s="168">
        <v>78.62</v>
      </c>
      <c r="G37" s="168">
        <v>2121.38</v>
      </c>
      <c r="H37" s="168">
        <f t="shared" si="0"/>
        <v>2200</v>
      </c>
    </row>
    <row r="38" spans="1:8">
      <c r="A38" s="25">
        <v>45155</v>
      </c>
      <c r="B38" s="3" t="s">
        <v>360</v>
      </c>
      <c r="C38" s="3" t="s">
        <v>204</v>
      </c>
      <c r="D38" s="3" t="s">
        <v>1149</v>
      </c>
      <c r="E38" s="3" t="s">
        <v>1232</v>
      </c>
      <c r="F38" s="168">
        <v>250</v>
      </c>
      <c r="G38" s="168"/>
      <c r="H38" s="168">
        <f t="shared" si="0"/>
        <v>250</v>
      </c>
    </row>
    <row r="39" spans="1:8">
      <c r="A39" s="25">
        <v>45155</v>
      </c>
      <c r="B39" s="3" t="s">
        <v>1233</v>
      </c>
      <c r="C39" s="3" t="s">
        <v>1233</v>
      </c>
      <c r="D39" s="3">
        <v>324803</v>
      </c>
      <c r="E39" s="3" t="s">
        <v>1234</v>
      </c>
      <c r="F39" s="168"/>
      <c r="G39" s="168">
        <v>381.69</v>
      </c>
      <c r="H39" s="168">
        <f t="shared" si="0"/>
        <v>381.69</v>
      </c>
    </row>
    <row r="40" spans="1:8">
      <c r="A40" s="25">
        <v>45156</v>
      </c>
      <c r="B40" s="3" t="s">
        <v>1152</v>
      </c>
      <c r="C40" s="3" t="s">
        <v>593</v>
      </c>
      <c r="D40" s="3">
        <v>1</v>
      </c>
      <c r="E40" s="3" t="s">
        <v>1248</v>
      </c>
      <c r="F40" s="168">
        <v>100</v>
      </c>
      <c r="G40" s="168"/>
      <c r="H40" s="168">
        <f t="shared" si="0"/>
        <v>100</v>
      </c>
    </row>
    <row r="41" spans="1:8">
      <c r="A41" s="25">
        <v>45156</v>
      </c>
      <c r="B41" s="3" t="s">
        <v>1137</v>
      </c>
      <c r="C41" s="3" t="s">
        <v>309</v>
      </c>
      <c r="D41" s="3">
        <v>18</v>
      </c>
      <c r="E41" s="3" t="s">
        <v>1249</v>
      </c>
      <c r="F41" s="168">
        <v>2000</v>
      </c>
      <c r="G41" s="168"/>
      <c r="H41" s="168">
        <f t="shared" si="0"/>
        <v>2000</v>
      </c>
    </row>
    <row r="42" spans="1:8">
      <c r="A42" s="25">
        <v>45156</v>
      </c>
      <c r="B42" s="3" t="s">
        <v>1137</v>
      </c>
      <c r="C42" s="3" t="s">
        <v>204</v>
      </c>
      <c r="D42" s="3">
        <v>18</v>
      </c>
      <c r="E42" s="3" t="s">
        <v>1249</v>
      </c>
      <c r="F42" s="168">
        <v>195</v>
      </c>
      <c r="G42" s="168"/>
      <c r="H42" s="168">
        <f t="shared" si="0"/>
        <v>195</v>
      </c>
    </row>
    <row r="43" spans="1:8">
      <c r="A43" s="25">
        <v>45156</v>
      </c>
      <c r="B43" s="3" t="s">
        <v>1137</v>
      </c>
      <c r="C43" s="3" t="s">
        <v>1255</v>
      </c>
      <c r="D43" s="3">
        <v>18</v>
      </c>
      <c r="E43" s="3" t="s">
        <v>1249</v>
      </c>
      <c r="F43" s="168"/>
      <c r="G43" s="168">
        <v>217</v>
      </c>
      <c r="H43" s="168">
        <f t="shared" si="0"/>
        <v>217</v>
      </c>
    </row>
    <row r="44" spans="1:8">
      <c r="A44" s="25">
        <v>45159</v>
      </c>
      <c r="B44" s="3" t="s">
        <v>1137</v>
      </c>
      <c r="C44" s="3" t="s">
        <v>204</v>
      </c>
      <c r="D44" s="3">
        <v>19</v>
      </c>
      <c r="E44" s="3" t="s">
        <v>1250</v>
      </c>
      <c r="F44" s="168">
        <v>100</v>
      </c>
      <c r="G44" s="168"/>
      <c r="H44" s="168">
        <f t="shared" si="0"/>
        <v>100</v>
      </c>
    </row>
    <row r="45" spans="1:8">
      <c r="A45" s="25">
        <v>45159</v>
      </c>
      <c r="B45" s="3" t="s">
        <v>1137</v>
      </c>
      <c r="C45" s="3" t="s">
        <v>204</v>
      </c>
      <c r="D45" s="3">
        <v>19</v>
      </c>
      <c r="E45" s="3">
        <v>57358398</v>
      </c>
      <c r="F45" s="168">
        <v>300</v>
      </c>
      <c r="G45" s="168"/>
      <c r="H45" s="168">
        <f t="shared" si="0"/>
        <v>300</v>
      </c>
    </row>
    <row r="46" spans="1:8">
      <c r="A46" s="25">
        <v>45159</v>
      </c>
      <c r="B46" s="3" t="s">
        <v>435</v>
      </c>
      <c r="C46" s="3" t="s">
        <v>795</v>
      </c>
      <c r="D46" s="3" t="s">
        <v>1251</v>
      </c>
      <c r="E46" s="3">
        <v>57370079</v>
      </c>
      <c r="F46" s="168">
        <v>150</v>
      </c>
      <c r="G46" s="168"/>
      <c r="H46" s="168">
        <f t="shared" si="0"/>
        <v>150</v>
      </c>
    </row>
    <row r="47" spans="1:8">
      <c r="A47" s="25">
        <v>45159</v>
      </c>
      <c r="B47" s="3" t="s">
        <v>435</v>
      </c>
      <c r="C47" s="3" t="s">
        <v>795</v>
      </c>
      <c r="D47" s="3" t="s">
        <v>1252</v>
      </c>
      <c r="E47" s="3" t="s">
        <v>1254</v>
      </c>
      <c r="F47" s="168">
        <v>2500</v>
      </c>
      <c r="G47" s="168"/>
      <c r="H47" s="168">
        <f t="shared" si="0"/>
        <v>2500</v>
      </c>
    </row>
    <row r="48" spans="1:8">
      <c r="A48" s="25">
        <v>45008</v>
      </c>
      <c r="B48" s="3" t="s">
        <v>435</v>
      </c>
      <c r="C48" s="3" t="s">
        <v>795</v>
      </c>
      <c r="D48" s="3" t="s">
        <v>1252</v>
      </c>
      <c r="E48" s="3" t="s">
        <v>1253</v>
      </c>
      <c r="F48" s="168">
        <v>200</v>
      </c>
      <c r="G48" s="168"/>
      <c r="H48" s="168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8">
        <v>350</v>
      </c>
      <c r="G49" s="168"/>
      <c r="H49" s="168">
        <f t="shared" si="0"/>
        <v>350</v>
      </c>
    </row>
    <row r="50" spans="1:8">
      <c r="A50" s="25">
        <v>45161</v>
      </c>
      <c r="B50" s="3" t="s">
        <v>435</v>
      </c>
      <c r="C50" s="3" t="s">
        <v>795</v>
      </c>
      <c r="D50" s="3" t="s">
        <v>1263</v>
      </c>
      <c r="E50" s="3" t="s">
        <v>1261</v>
      </c>
      <c r="F50" s="168">
        <v>200</v>
      </c>
      <c r="G50" s="168"/>
      <c r="H50" s="168">
        <f t="shared" si="0"/>
        <v>200</v>
      </c>
    </row>
    <row r="51" spans="1:8">
      <c r="A51" s="25">
        <v>45161</v>
      </c>
      <c r="B51" s="3" t="s">
        <v>1152</v>
      </c>
      <c r="C51" s="3" t="s">
        <v>140</v>
      </c>
      <c r="D51" s="3">
        <v>3</v>
      </c>
      <c r="E51" s="3" t="s">
        <v>1262</v>
      </c>
      <c r="F51" s="168">
        <v>200</v>
      </c>
      <c r="G51" s="168"/>
      <c r="H51" s="168">
        <f t="shared" si="0"/>
        <v>200</v>
      </c>
    </row>
    <row r="52" spans="1:8">
      <c r="A52" s="25">
        <v>45162</v>
      </c>
      <c r="B52" s="3" t="s">
        <v>1152</v>
      </c>
      <c r="C52" s="3" t="s">
        <v>140</v>
      </c>
      <c r="D52" s="3">
        <v>5</v>
      </c>
      <c r="E52" s="3">
        <v>13239280</v>
      </c>
      <c r="F52" s="168">
        <v>1672.25</v>
      </c>
      <c r="G52" s="168"/>
      <c r="H52" s="168">
        <f t="shared" si="0"/>
        <v>1672.25</v>
      </c>
    </row>
    <row r="53" spans="1:8">
      <c r="A53" s="25">
        <v>45162</v>
      </c>
      <c r="B53" s="3" t="s">
        <v>1162</v>
      </c>
      <c r="C53" s="3" t="s">
        <v>238</v>
      </c>
      <c r="D53" s="3">
        <v>1092</v>
      </c>
      <c r="E53" s="3" t="s">
        <v>1271</v>
      </c>
      <c r="F53" s="168"/>
      <c r="G53" s="168">
        <v>600</v>
      </c>
      <c r="H53" s="168">
        <f t="shared" si="0"/>
        <v>600</v>
      </c>
    </row>
    <row r="54" spans="1:8">
      <c r="A54" s="25">
        <v>45162</v>
      </c>
      <c r="B54" s="3" t="s">
        <v>1160</v>
      </c>
      <c r="C54" s="3" t="s">
        <v>1272</v>
      </c>
      <c r="D54" s="3">
        <v>1254</v>
      </c>
      <c r="E54" s="3" t="s">
        <v>1273</v>
      </c>
      <c r="F54" s="168"/>
      <c r="G54" s="168">
        <v>650</v>
      </c>
      <c r="H54" s="168">
        <f t="shared" si="0"/>
        <v>650</v>
      </c>
    </row>
    <row r="55" spans="1:8">
      <c r="A55" s="25">
        <v>45161</v>
      </c>
      <c r="B55" s="3" t="s">
        <v>1206</v>
      </c>
      <c r="C55" s="3" t="s">
        <v>1206</v>
      </c>
      <c r="D55" s="3">
        <v>26964</v>
      </c>
      <c r="E55" s="3">
        <v>13233483</v>
      </c>
      <c r="F55" s="168"/>
      <c r="G55" s="168">
        <v>2848.11</v>
      </c>
      <c r="H55" s="168">
        <f t="shared" si="0"/>
        <v>2848.11</v>
      </c>
    </row>
    <row r="56" spans="1:8">
      <c r="A56" s="25">
        <v>45161</v>
      </c>
      <c r="B56" s="3" t="s">
        <v>1274</v>
      </c>
      <c r="C56" s="3" t="s">
        <v>1275</v>
      </c>
      <c r="D56" s="3">
        <v>391</v>
      </c>
      <c r="E56" s="3">
        <v>13233547</v>
      </c>
      <c r="F56" s="168"/>
      <c r="G56" s="168">
        <v>550</v>
      </c>
      <c r="H56" s="168">
        <f t="shared" si="0"/>
        <v>550</v>
      </c>
    </row>
    <row r="57" spans="1:8">
      <c r="A57" s="25">
        <v>45162</v>
      </c>
      <c r="B57" s="3" t="s">
        <v>1276</v>
      </c>
      <c r="C57" s="3" t="s">
        <v>1272</v>
      </c>
      <c r="D57" s="3">
        <v>1254</v>
      </c>
      <c r="E57" s="3">
        <v>13239324</v>
      </c>
      <c r="F57" s="168"/>
      <c r="G57" s="168">
        <v>20</v>
      </c>
      <c r="H57" s="168">
        <f t="shared" si="0"/>
        <v>20</v>
      </c>
    </row>
    <row r="58" spans="1:8">
      <c r="A58" s="25">
        <v>45163</v>
      </c>
      <c r="B58" s="3" t="s">
        <v>1137</v>
      </c>
      <c r="C58" s="3" t="s">
        <v>204</v>
      </c>
      <c r="D58" s="3">
        <v>22</v>
      </c>
      <c r="E58" s="3">
        <v>1352</v>
      </c>
      <c r="F58" s="168">
        <v>150</v>
      </c>
      <c r="G58" s="168"/>
      <c r="H58" s="168">
        <f t="shared" si="0"/>
        <v>150</v>
      </c>
    </row>
    <row r="59" spans="1:8">
      <c r="A59" s="25">
        <v>45166</v>
      </c>
      <c r="B59" s="3" t="s">
        <v>1137</v>
      </c>
      <c r="C59" s="3" t="s">
        <v>309</v>
      </c>
      <c r="D59" s="3">
        <v>21</v>
      </c>
      <c r="E59" s="3" t="s">
        <v>1286</v>
      </c>
      <c r="F59" s="168">
        <v>660</v>
      </c>
      <c r="G59" s="168"/>
      <c r="H59" s="168">
        <f t="shared" si="0"/>
        <v>660</v>
      </c>
    </row>
    <row r="60" spans="1:8">
      <c r="A60" s="25">
        <v>45166</v>
      </c>
      <c r="B60" s="3" t="s">
        <v>435</v>
      </c>
      <c r="C60" s="3" t="s">
        <v>795</v>
      </c>
      <c r="D60" s="3">
        <v>9</v>
      </c>
      <c r="E60" s="3" t="s">
        <v>1282</v>
      </c>
      <c r="F60" s="168">
        <v>550</v>
      </c>
      <c r="G60" s="168"/>
      <c r="H60" s="168">
        <f t="shared" si="0"/>
        <v>550</v>
      </c>
    </row>
    <row r="61" spans="1:8">
      <c r="A61" s="25">
        <v>45166</v>
      </c>
      <c r="B61" s="3" t="s">
        <v>1152</v>
      </c>
      <c r="C61" s="3" t="s">
        <v>140</v>
      </c>
      <c r="D61" s="3">
        <v>7</v>
      </c>
      <c r="E61" s="3">
        <v>1356</v>
      </c>
      <c r="F61" s="168">
        <v>220</v>
      </c>
      <c r="G61" s="168"/>
      <c r="H61" s="168">
        <f t="shared" si="0"/>
        <v>220</v>
      </c>
    </row>
    <row r="62" spans="1:8">
      <c r="A62" s="25">
        <v>45166</v>
      </c>
      <c r="B62" s="3" t="s">
        <v>1283</v>
      </c>
      <c r="C62" s="3" t="s">
        <v>140</v>
      </c>
      <c r="D62" s="3">
        <v>253</v>
      </c>
      <c r="E62" s="3">
        <v>1353</v>
      </c>
      <c r="F62" s="168">
        <v>280</v>
      </c>
      <c r="G62" s="168"/>
      <c r="H62" s="168">
        <f t="shared" si="0"/>
        <v>280</v>
      </c>
    </row>
    <row r="63" spans="1:8">
      <c r="A63" s="25">
        <v>45166</v>
      </c>
      <c r="B63" s="3" t="s">
        <v>1137</v>
      </c>
      <c r="C63" s="3" t="s">
        <v>204</v>
      </c>
      <c r="D63" s="3">
        <v>23</v>
      </c>
      <c r="E63" s="3">
        <v>1359</v>
      </c>
      <c r="F63" s="168">
        <v>911</v>
      </c>
      <c r="G63" s="168"/>
      <c r="H63" s="168">
        <f t="shared" si="0"/>
        <v>911</v>
      </c>
    </row>
    <row r="64" spans="1:8">
      <c r="A64" s="25">
        <v>45166</v>
      </c>
      <c r="B64" s="3" t="s">
        <v>1141</v>
      </c>
      <c r="C64" s="3" t="s">
        <v>545</v>
      </c>
      <c r="D64" s="3">
        <v>17</v>
      </c>
      <c r="E64" s="3">
        <v>1360</v>
      </c>
      <c r="F64" s="168"/>
      <c r="G64" s="168">
        <v>407.97</v>
      </c>
      <c r="H64" s="168">
        <f t="shared" si="0"/>
        <v>407.97</v>
      </c>
    </row>
    <row r="65" spans="1:8">
      <c r="A65" s="25">
        <v>45168</v>
      </c>
      <c r="B65" s="3" t="s">
        <v>1152</v>
      </c>
      <c r="C65" s="3" t="s">
        <v>254</v>
      </c>
      <c r="D65" s="3">
        <v>8</v>
      </c>
      <c r="E65" s="3">
        <v>1361</v>
      </c>
      <c r="F65" s="168">
        <v>150</v>
      </c>
      <c r="G65" s="168"/>
      <c r="H65" s="168">
        <f t="shared" si="0"/>
        <v>150</v>
      </c>
    </row>
    <row r="66" spans="1:8">
      <c r="A66" s="25">
        <v>45168</v>
      </c>
      <c r="B66" s="3" t="s">
        <v>1152</v>
      </c>
      <c r="C66" s="3" t="s">
        <v>140</v>
      </c>
      <c r="D66" s="3">
        <v>8</v>
      </c>
      <c r="E66" s="3">
        <v>1361</v>
      </c>
      <c r="F66" s="168">
        <v>100</v>
      </c>
      <c r="G66" s="168"/>
      <c r="H66" s="168">
        <f t="shared" si="0"/>
        <v>100</v>
      </c>
    </row>
    <row r="67" spans="1:8">
      <c r="A67" s="25">
        <v>45168</v>
      </c>
      <c r="B67" s="3" t="s">
        <v>435</v>
      </c>
      <c r="C67" s="3" t="s">
        <v>795</v>
      </c>
      <c r="D67" s="3">
        <v>10</v>
      </c>
      <c r="E67" s="3">
        <v>1362</v>
      </c>
      <c r="F67" s="168">
        <v>200</v>
      </c>
      <c r="G67" s="168"/>
      <c r="H67" s="168">
        <f t="shared" si="0"/>
        <v>200</v>
      </c>
    </row>
    <row r="68" spans="1:8">
      <c r="A68" s="25">
        <v>45168</v>
      </c>
      <c r="B68" s="3" t="s">
        <v>360</v>
      </c>
      <c r="C68" s="3" t="s">
        <v>204</v>
      </c>
      <c r="D68" s="3">
        <v>99</v>
      </c>
      <c r="E68" s="3">
        <v>1363</v>
      </c>
      <c r="F68" s="168">
        <v>410</v>
      </c>
      <c r="G68" s="168"/>
      <c r="H68" s="168">
        <f t="shared" si="0"/>
        <v>410</v>
      </c>
    </row>
    <row r="69" spans="1:8">
      <c r="A69" s="25">
        <v>45168</v>
      </c>
      <c r="B69" s="3" t="s">
        <v>1137</v>
      </c>
      <c r="C69" s="3" t="s">
        <v>1202</v>
      </c>
      <c r="D69" s="3" t="s">
        <v>1284</v>
      </c>
      <c r="E69" s="3">
        <v>1364</v>
      </c>
      <c r="F69" s="168"/>
      <c r="G69" s="168">
        <v>200</v>
      </c>
      <c r="H69" s="168">
        <f t="shared" ref="H69:H74" si="1">F69+G69</f>
        <v>200</v>
      </c>
    </row>
    <row r="70" spans="1:8">
      <c r="A70" s="25">
        <v>45169</v>
      </c>
      <c r="B70" s="3" t="s">
        <v>1141</v>
      </c>
      <c r="C70" s="3" t="s">
        <v>545</v>
      </c>
      <c r="D70" s="3">
        <v>18</v>
      </c>
      <c r="E70" s="3">
        <v>1365</v>
      </c>
      <c r="F70" s="168">
        <v>230</v>
      </c>
      <c r="G70" s="168">
        <v>270</v>
      </c>
      <c r="H70" s="168">
        <f t="shared" si="1"/>
        <v>500</v>
      </c>
    </row>
    <row r="71" spans="1:8">
      <c r="A71" s="25">
        <v>45169</v>
      </c>
      <c r="B71" s="3" t="s">
        <v>874</v>
      </c>
      <c r="C71" s="3" t="s">
        <v>874</v>
      </c>
      <c r="D71" s="3">
        <v>23</v>
      </c>
      <c r="E71" s="3">
        <v>1366</v>
      </c>
      <c r="F71" s="168"/>
      <c r="G71" s="168">
        <v>440</v>
      </c>
      <c r="H71" s="168">
        <f t="shared" si="1"/>
        <v>440</v>
      </c>
    </row>
    <row r="72" spans="1:8">
      <c r="A72" s="25">
        <v>45169</v>
      </c>
      <c r="B72" s="3" t="s">
        <v>1298</v>
      </c>
      <c r="C72" s="3" t="s">
        <v>1298</v>
      </c>
      <c r="D72" s="3">
        <v>23</v>
      </c>
      <c r="E72" s="3">
        <v>1368</v>
      </c>
      <c r="F72" s="168"/>
      <c r="G72" s="168">
        <v>220</v>
      </c>
      <c r="H72" s="168">
        <f t="shared" si="1"/>
        <v>220</v>
      </c>
    </row>
    <row r="73" spans="1:8">
      <c r="A73" s="25">
        <v>45169</v>
      </c>
      <c r="B73" s="3" t="s">
        <v>1155</v>
      </c>
      <c r="C73" s="3" t="s">
        <v>1155</v>
      </c>
      <c r="D73" s="3">
        <v>153</v>
      </c>
      <c r="E73" s="3">
        <v>13275629</v>
      </c>
      <c r="F73" s="168"/>
      <c r="G73" s="168">
        <v>100</v>
      </c>
      <c r="H73" s="168">
        <f t="shared" si="1"/>
        <v>100</v>
      </c>
    </row>
    <row r="74" spans="1:8">
      <c r="A74" s="25">
        <v>45169</v>
      </c>
      <c r="B74" s="3" t="s">
        <v>1302</v>
      </c>
      <c r="C74" s="3" t="s">
        <v>1155</v>
      </c>
      <c r="D74" s="3" t="s">
        <v>1284</v>
      </c>
      <c r="E74" s="3">
        <v>13275668</v>
      </c>
      <c r="F74" s="168"/>
      <c r="G74" s="168">
        <v>821.55</v>
      </c>
      <c r="H74" s="168">
        <f t="shared" si="1"/>
        <v>821.55</v>
      </c>
    </row>
    <row r="81" spans="1:8" ht="27">
      <c r="A81" s="218" t="s">
        <v>1304</v>
      </c>
      <c r="B81" s="219"/>
      <c r="C81" s="219"/>
      <c r="D81" s="219"/>
      <c r="E81" s="219"/>
      <c r="F81" s="219"/>
      <c r="G81" s="219"/>
      <c r="H81" s="220"/>
    </row>
    <row r="82" spans="1:8" ht="15.75">
      <c r="A82" s="177" t="s">
        <v>34</v>
      </c>
      <c r="B82" s="177" t="s">
        <v>1139</v>
      </c>
      <c r="C82" s="177" t="s">
        <v>1140</v>
      </c>
      <c r="D82" s="177" t="s">
        <v>1133</v>
      </c>
      <c r="E82" s="177" t="s">
        <v>1138</v>
      </c>
      <c r="F82" s="177" t="s">
        <v>110</v>
      </c>
      <c r="G82" s="177" t="s">
        <v>1134</v>
      </c>
      <c r="H82" s="177" t="s">
        <v>1135</v>
      </c>
    </row>
    <row r="83" spans="1:8">
      <c r="A83" s="25">
        <v>45170</v>
      </c>
      <c r="B83" s="3" t="s">
        <v>357</v>
      </c>
      <c r="C83" s="3" t="s">
        <v>357</v>
      </c>
      <c r="D83" s="3" t="s">
        <v>1149</v>
      </c>
      <c r="E83" s="47">
        <v>1369</v>
      </c>
      <c r="F83" s="168"/>
      <c r="G83" s="168">
        <v>116.26</v>
      </c>
      <c r="H83" s="168">
        <f>F83+G83</f>
        <v>116.26</v>
      </c>
    </row>
    <row r="84" spans="1:8">
      <c r="A84" s="25">
        <v>45170</v>
      </c>
      <c r="B84" s="3" t="s">
        <v>1305</v>
      </c>
      <c r="C84" s="3" t="s">
        <v>1171</v>
      </c>
      <c r="D84" s="3">
        <v>11</v>
      </c>
      <c r="E84" s="47">
        <v>1370</v>
      </c>
      <c r="F84" s="168">
        <v>500</v>
      </c>
      <c r="G84" s="168"/>
      <c r="H84" s="168">
        <f t="shared" ref="H84:H147" si="2">F84+G84</f>
        <v>500</v>
      </c>
    </row>
    <row r="85" spans="1:8">
      <c r="A85" s="25">
        <v>45170</v>
      </c>
      <c r="B85" s="3" t="s">
        <v>1306</v>
      </c>
      <c r="C85" s="3" t="s">
        <v>1307</v>
      </c>
      <c r="D85" s="3" t="s">
        <v>1149</v>
      </c>
      <c r="E85" s="47">
        <v>1371</v>
      </c>
      <c r="F85" s="168"/>
      <c r="G85" s="168">
        <v>260</v>
      </c>
      <c r="H85" s="168">
        <f t="shared" si="2"/>
        <v>260</v>
      </c>
    </row>
    <row r="86" spans="1:8">
      <c r="A86" s="25">
        <v>45170</v>
      </c>
      <c r="B86" s="3" t="s">
        <v>1308</v>
      </c>
      <c r="C86" s="3" t="s">
        <v>1308</v>
      </c>
      <c r="D86" s="3" t="s">
        <v>1149</v>
      </c>
      <c r="E86" s="47">
        <v>1372</v>
      </c>
      <c r="F86" s="168"/>
      <c r="G86" s="168">
        <v>241</v>
      </c>
      <c r="H86" s="168">
        <f t="shared" si="2"/>
        <v>241</v>
      </c>
    </row>
    <row r="87" spans="1:8">
      <c r="A87" s="25">
        <v>45170</v>
      </c>
      <c r="B87" s="3" t="s">
        <v>1306</v>
      </c>
      <c r="C87" s="3" t="s">
        <v>1307</v>
      </c>
      <c r="D87" s="3">
        <v>24</v>
      </c>
      <c r="E87" s="47">
        <v>1373</v>
      </c>
      <c r="F87" s="168"/>
      <c r="G87" s="168">
        <v>217.5</v>
      </c>
      <c r="H87" s="168">
        <f t="shared" si="2"/>
        <v>217.5</v>
      </c>
    </row>
    <row r="88" spans="1:8">
      <c r="A88" s="25">
        <v>45170</v>
      </c>
      <c r="B88" s="3" t="s">
        <v>1152</v>
      </c>
      <c r="C88" s="3" t="s">
        <v>309</v>
      </c>
      <c r="D88" s="3">
        <v>9</v>
      </c>
      <c r="E88" s="47">
        <v>1374</v>
      </c>
      <c r="F88" s="168">
        <v>1000</v>
      </c>
      <c r="G88" s="168">
        <v>0</v>
      </c>
      <c r="H88" s="168">
        <f t="shared" si="2"/>
        <v>1000</v>
      </c>
    </row>
    <row r="89" spans="1:8">
      <c r="A89" s="25">
        <v>45170</v>
      </c>
      <c r="B89" s="3" t="s">
        <v>1314</v>
      </c>
      <c r="C89" s="3" t="s">
        <v>1315</v>
      </c>
      <c r="D89" s="3">
        <v>416</v>
      </c>
      <c r="E89" s="47" t="s">
        <v>1316</v>
      </c>
      <c r="F89" s="168"/>
      <c r="G89" s="168">
        <v>470</v>
      </c>
      <c r="H89" s="168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1149</v>
      </c>
      <c r="E90" s="47" t="s">
        <v>1317</v>
      </c>
      <c r="F90" s="168"/>
      <c r="G90" s="168">
        <v>241.24</v>
      </c>
      <c r="H90" s="168">
        <f t="shared" si="2"/>
        <v>241.24</v>
      </c>
    </row>
    <row r="91" spans="1:8">
      <c r="A91" s="25">
        <v>45170</v>
      </c>
      <c r="B91" s="3" t="s">
        <v>1318</v>
      </c>
      <c r="C91" s="3" t="s">
        <v>1319</v>
      </c>
      <c r="D91" s="3">
        <v>28</v>
      </c>
      <c r="E91" s="47">
        <v>1375</v>
      </c>
      <c r="F91" s="168"/>
      <c r="G91" s="168">
        <v>490</v>
      </c>
      <c r="H91" s="168">
        <f t="shared" si="2"/>
        <v>490</v>
      </c>
    </row>
    <row r="92" spans="1:8">
      <c r="A92" s="25">
        <v>45170</v>
      </c>
      <c r="B92" s="3" t="s">
        <v>1327</v>
      </c>
      <c r="C92" s="3" t="s">
        <v>1328</v>
      </c>
      <c r="D92" s="3" t="s">
        <v>1149</v>
      </c>
      <c r="E92" s="47">
        <v>1376</v>
      </c>
      <c r="F92" s="168"/>
      <c r="G92" s="168">
        <v>41.24</v>
      </c>
      <c r="H92" s="168">
        <f t="shared" si="2"/>
        <v>41.24</v>
      </c>
    </row>
    <row r="93" spans="1:8">
      <c r="A93" s="25">
        <v>45170</v>
      </c>
      <c r="B93" s="3" t="s">
        <v>1152</v>
      </c>
      <c r="C93" s="3" t="s">
        <v>1151</v>
      </c>
      <c r="D93" s="3">
        <v>10</v>
      </c>
      <c r="E93" s="47">
        <v>1377</v>
      </c>
      <c r="F93" s="168"/>
      <c r="G93" s="168">
        <v>108.76</v>
      </c>
      <c r="H93" s="168">
        <f t="shared" si="2"/>
        <v>108.76</v>
      </c>
    </row>
    <row r="94" spans="1:8">
      <c r="A94" s="25">
        <v>45173</v>
      </c>
      <c r="B94" s="3" t="s">
        <v>1327</v>
      </c>
      <c r="C94" s="3" t="s">
        <v>1151</v>
      </c>
      <c r="D94" s="3" t="s">
        <v>1344</v>
      </c>
      <c r="E94" s="47">
        <v>1318</v>
      </c>
      <c r="F94" s="168"/>
      <c r="G94" s="168">
        <v>43.58</v>
      </c>
      <c r="H94" s="168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8"/>
      <c r="G95" s="168">
        <v>214.29</v>
      </c>
      <c r="H95" s="168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8"/>
      <c r="G96" s="168">
        <v>214.29</v>
      </c>
      <c r="H96" s="168">
        <f t="shared" si="2"/>
        <v>214.29</v>
      </c>
    </row>
    <row r="97" spans="1:8">
      <c r="A97" s="25">
        <v>45173</v>
      </c>
      <c r="B97" s="3" t="s">
        <v>1306</v>
      </c>
      <c r="C97" s="3" t="s">
        <v>55</v>
      </c>
      <c r="D97" s="3">
        <v>25</v>
      </c>
      <c r="E97" s="47">
        <v>1381</v>
      </c>
      <c r="F97" s="168"/>
      <c r="G97" s="168">
        <v>214.29</v>
      </c>
      <c r="H97" s="168">
        <f t="shared" si="2"/>
        <v>214.29</v>
      </c>
    </row>
    <row r="98" spans="1:8">
      <c r="A98" s="25">
        <v>45173</v>
      </c>
      <c r="B98" s="3" t="s">
        <v>1305</v>
      </c>
      <c r="C98" s="3" t="s">
        <v>55</v>
      </c>
      <c r="D98" s="3">
        <v>12</v>
      </c>
      <c r="E98" s="47">
        <v>1382</v>
      </c>
      <c r="F98" s="168"/>
      <c r="G98" s="168">
        <v>214.29</v>
      </c>
      <c r="H98" s="168">
        <f t="shared" si="2"/>
        <v>214.29</v>
      </c>
    </row>
    <row r="99" spans="1:8">
      <c r="A99" s="25">
        <v>45173</v>
      </c>
      <c r="B99" s="3" t="s">
        <v>1345</v>
      </c>
      <c r="C99" s="3" t="s">
        <v>55</v>
      </c>
      <c r="D99" s="3">
        <v>19</v>
      </c>
      <c r="E99" s="47">
        <v>1384</v>
      </c>
      <c r="F99" s="168"/>
      <c r="G99" s="168">
        <v>428.58</v>
      </c>
      <c r="H99" s="168">
        <f t="shared" si="2"/>
        <v>428.58</v>
      </c>
    </row>
    <row r="100" spans="1:8">
      <c r="A100" s="25">
        <v>45173</v>
      </c>
      <c r="B100" s="3" t="s">
        <v>1305</v>
      </c>
      <c r="C100" s="3" t="s">
        <v>20</v>
      </c>
      <c r="D100" s="3">
        <v>13</v>
      </c>
      <c r="E100" s="47">
        <v>1383</v>
      </c>
      <c r="F100" s="168">
        <v>2000</v>
      </c>
      <c r="G100" s="168"/>
      <c r="H100" s="168">
        <f t="shared" si="2"/>
        <v>2000</v>
      </c>
    </row>
    <row r="101" spans="1:8">
      <c r="A101" s="25">
        <v>45175</v>
      </c>
      <c r="B101" s="3" t="s">
        <v>1152</v>
      </c>
      <c r="C101" s="3" t="s">
        <v>80</v>
      </c>
      <c r="D101" s="3">
        <v>15</v>
      </c>
      <c r="E101" s="47">
        <v>1385</v>
      </c>
      <c r="F101" s="168">
        <v>270</v>
      </c>
      <c r="G101" s="168"/>
      <c r="H101" s="168">
        <f t="shared" si="2"/>
        <v>270</v>
      </c>
    </row>
    <row r="102" spans="1:8">
      <c r="A102" s="25">
        <v>45175</v>
      </c>
      <c r="B102" s="3" t="s">
        <v>1137</v>
      </c>
      <c r="C102" s="3" t="s">
        <v>309</v>
      </c>
      <c r="D102" s="3">
        <v>24</v>
      </c>
      <c r="E102" s="47">
        <v>1386</v>
      </c>
      <c r="F102" s="168">
        <v>150</v>
      </c>
      <c r="G102" s="168"/>
      <c r="H102" s="168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8">
        <v>480</v>
      </c>
      <c r="G103" s="168"/>
      <c r="H103" s="168">
        <f t="shared" si="2"/>
        <v>480</v>
      </c>
    </row>
    <row r="104" spans="1:8">
      <c r="A104" s="25">
        <v>45176</v>
      </c>
      <c r="B104" s="3" t="s">
        <v>1345</v>
      </c>
      <c r="C104" s="3" t="s">
        <v>356</v>
      </c>
      <c r="D104" s="3">
        <v>20</v>
      </c>
      <c r="E104" s="47">
        <v>1389</v>
      </c>
      <c r="F104" s="168">
        <v>500</v>
      </c>
      <c r="G104" s="168"/>
      <c r="H104" s="168">
        <f t="shared" si="2"/>
        <v>500</v>
      </c>
    </row>
    <row r="105" spans="1:8">
      <c r="A105" s="25">
        <v>45177</v>
      </c>
      <c r="B105" s="3" t="s">
        <v>1305</v>
      </c>
      <c r="C105" s="3" t="s">
        <v>20</v>
      </c>
      <c r="D105" s="3">
        <v>14</v>
      </c>
      <c r="E105" s="47">
        <v>1390</v>
      </c>
      <c r="F105" s="168">
        <v>200</v>
      </c>
      <c r="G105" s="168"/>
      <c r="H105" s="168">
        <f t="shared" si="2"/>
        <v>200</v>
      </c>
    </row>
    <row r="106" spans="1:8">
      <c r="A106" s="25">
        <v>45177</v>
      </c>
      <c r="B106" s="3" t="s">
        <v>1206</v>
      </c>
      <c r="C106" s="3" t="s">
        <v>1206</v>
      </c>
      <c r="D106" s="3">
        <v>27443</v>
      </c>
      <c r="E106" s="47">
        <v>13303982</v>
      </c>
      <c r="F106" s="168"/>
      <c r="G106" s="168">
        <v>2683.6</v>
      </c>
      <c r="H106" s="168">
        <f t="shared" si="2"/>
        <v>2683.6</v>
      </c>
    </row>
    <row r="107" spans="1:8">
      <c r="A107" s="25">
        <v>45147</v>
      </c>
      <c r="B107" s="3" t="s">
        <v>1377</v>
      </c>
      <c r="C107" s="3" t="s">
        <v>1374</v>
      </c>
      <c r="D107" s="3">
        <v>29754</v>
      </c>
      <c r="E107" s="47">
        <v>1391</v>
      </c>
      <c r="F107" s="168">
        <v>612.70000000000005</v>
      </c>
      <c r="G107" s="168">
        <v>24.85</v>
      </c>
      <c r="H107" s="168">
        <f t="shared" si="2"/>
        <v>637.55000000000007</v>
      </c>
    </row>
    <row r="108" spans="1:8">
      <c r="A108" s="25">
        <v>45180</v>
      </c>
      <c r="B108" s="3" t="s">
        <v>1377</v>
      </c>
      <c r="C108" s="3" t="s">
        <v>1374</v>
      </c>
      <c r="D108" s="3">
        <v>29794</v>
      </c>
      <c r="E108" s="47">
        <v>1392</v>
      </c>
      <c r="F108" s="168"/>
      <c r="G108" s="168">
        <v>212.3</v>
      </c>
      <c r="H108" s="168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8">
        <v>400</v>
      </c>
      <c r="G109" s="168"/>
      <c r="H109" s="168">
        <f t="shared" si="2"/>
        <v>400</v>
      </c>
    </row>
    <row r="110" spans="1:8">
      <c r="A110" s="25">
        <v>45180</v>
      </c>
      <c r="B110" s="3" t="s">
        <v>1375</v>
      </c>
      <c r="C110" s="3" t="s">
        <v>1376</v>
      </c>
      <c r="D110" s="3" t="s">
        <v>1284</v>
      </c>
      <c r="E110" s="3">
        <v>57623344</v>
      </c>
      <c r="F110" s="168"/>
      <c r="G110" s="168">
        <v>800</v>
      </c>
      <c r="H110" s="168">
        <f t="shared" si="2"/>
        <v>800</v>
      </c>
    </row>
    <row r="111" spans="1:8">
      <c r="A111" s="25">
        <v>45181</v>
      </c>
      <c r="B111" s="3" t="s">
        <v>1377</v>
      </c>
      <c r="C111" s="3" t="s">
        <v>1374</v>
      </c>
      <c r="D111" s="3"/>
      <c r="E111" s="3">
        <v>1394</v>
      </c>
      <c r="F111" s="168"/>
      <c r="G111" s="168">
        <v>10.42</v>
      </c>
      <c r="H111" s="168">
        <f t="shared" si="2"/>
        <v>10.42</v>
      </c>
    </row>
    <row r="112" spans="1:8">
      <c r="A112" s="25">
        <v>45181</v>
      </c>
      <c r="B112" s="3" t="s">
        <v>1152</v>
      </c>
      <c r="C112" s="3" t="s">
        <v>1307</v>
      </c>
      <c r="D112" s="3">
        <v>18</v>
      </c>
      <c r="E112" s="3">
        <v>1395</v>
      </c>
      <c r="F112" s="168">
        <v>100</v>
      </c>
      <c r="G112" s="168"/>
      <c r="H112" s="168">
        <f t="shared" si="2"/>
        <v>100</v>
      </c>
    </row>
    <row r="113" spans="1:11">
      <c r="A113" s="25">
        <v>45181</v>
      </c>
      <c r="B113" s="3" t="s">
        <v>1378</v>
      </c>
      <c r="C113" s="3" t="s">
        <v>1379</v>
      </c>
      <c r="D113" s="3" t="s">
        <v>1402</v>
      </c>
      <c r="E113" s="3">
        <v>1396</v>
      </c>
      <c r="F113" s="168"/>
      <c r="G113" s="168">
        <v>238.56</v>
      </c>
      <c r="H113" s="168">
        <f t="shared" si="2"/>
        <v>238.56</v>
      </c>
    </row>
    <row r="114" spans="1:11">
      <c r="A114" s="25">
        <v>45181</v>
      </c>
      <c r="B114" s="3" t="s">
        <v>1137</v>
      </c>
      <c r="C114" s="3" t="s">
        <v>309</v>
      </c>
      <c r="D114" s="3">
        <v>25</v>
      </c>
      <c r="E114" s="3">
        <v>1397</v>
      </c>
      <c r="F114" s="168">
        <v>500</v>
      </c>
      <c r="G114" s="168"/>
      <c r="H114" s="168">
        <f t="shared" si="2"/>
        <v>500</v>
      </c>
    </row>
    <row r="115" spans="1:11">
      <c r="A115" s="25">
        <v>45181</v>
      </c>
      <c r="B115" s="3" t="s">
        <v>1380</v>
      </c>
      <c r="C115" s="3" t="s">
        <v>309</v>
      </c>
      <c r="D115" s="3">
        <v>2510</v>
      </c>
      <c r="E115" s="3">
        <v>1398</v>
      </c>
      <c r="F115" s="168">
        <v>2000</v>
      </c>
      <c r="G115" s="168"/>
      <c r="H115" s="168">
        <f t="shared" si="2"/>
        <v>2000</v>
      </c>
    </row>
    <row r="116" spans="1:11" ht="15.75">
      <c r="A116" s="25">
        <v>45181</v>
      </c>
      <c r="B116" s="3" t="s">
        <v>1152</v>
      </c>
      <c r="C116" s="3" t="s">
        <v>80</v>
      </c>
      <c r="D116" s="179">
        <v>16</v>
      </c>
      <c r="E116" s="3">
        <v>1399</v>
      </c>
      <c r="F116" s="168">
        <v>200</v>
      </c>
      <c r="G116" s="168"/>
      <c r="H116" s="168">
        <f t="shared" si="2"/>
        <v>200</v>
      </c>
    </row>
    <row r="117" spans="1:11">
      <c r="A117" s="25">
        <v>45151</v>
      </c>
      <c r="B117" s="3" t="s">
        <v>1152</v>
      </c>
      <c r="C117" s="3" t="s">
        <v>77</v>
      </c>
      <c r="D117" s="3">
        <v>17</v>
      </c>
      <c r="E117" s="3">
        <v>1400</v>
      </c>
      <c r="F117" s="168">
        <v>100</v>
      </c>
      <c r="G117" s="168"/>
      <c r="H117" s="168">
        <f t="shared" si="2"/>
        <v>100</v>
      </c>
    </row>
    <row r="118" spans="1:11">
      <c r="A118" s="25">
        <v>45151</v>
      </c>
      <c r="B118" s="3" t="s">
        <v>1389</v>
      </c>
      <c r="C118" s="3" t="s">
        <v>77</v>
      </c>
      <c r="D118" s="3">
        <v>253</v>
      </c>
      <c r="E118" s="3">
        <v>1401</v>
      </c>
      <c r="F118" s="168">
        <v>220</v>
      </c>
      <c r="G118" s="168"/>
      <c r="H118" s="168">
        <f t="shared" si="2"/>
        <v>220</v>
      </c>
    </row>
    <row r="119" spans="1:11">
      <c r="A119" s="25">
        <v>45151</v>
      </c>
      <c r="B119" s="3" t="s">
        <v>1389</v>
      </c>
      <c r="C119" s="3" t="s">
        <v>61</v>
      </c>
      <c r="D119" s="3">
        <v>254</v>
      </c>
      <c r="E119" s="3">
        <v>1402</v>
      </c>
      <c r="F119" s="168">
        <v>400</v>
      </c>
      <c r="G119" s="168"/>
      <c r="H119" s="168">
        <f t="shared" si="2"/>
        <v>400</v>
      </c>
    </row>
    <row r="120" spans="1:11">
      <c r="A120" s="25">
        <v>45183</v>
      </c>
      <c r="B120" s="3" t="s">
        <v>1398</v>
      </c>
      <c r="C120" s="3" t="s">
        <v>1374</v>
      </c>
      <c r="D120" s="3">
        <v>36044</v>
      </c>
      <c r="E120" s="3">
        <v>1404</v>
      </c>
      <c r="F120" s="168">
        <v>312.08999999999997</v>
      </c>
      <c r="G120" s="168"/>
      <c r="H120" s="168">
        <f t="shared" si="2"/>
        <v>312.08999999999997</v>
      </c>
      <c r="K120">
        <v>21</v>
      </c>
    </row>
    <row r="121" spans="1:11">
      <c r="A121" s="25">
        <v>45183</v>
      </c>
      <c r="B121" s="3" t="s">
        <v>1399</v>
      </c>
      <c r="C121" s="3" t="s">
        <v>564</v>
      </c>
      <c r="D121" s="3">
        <v>1166</v>
      </c>
      <c r="E121" s="3">
        <v>1406</v>
      </c>
      <c r="F121" s="168"/>
      <c r="G121" s="168">
        <v>1510</v>
      </c>
      <c r="H121" s="168">
        <f t="shared" si="2"/>
        <v>1510</v>
      </c>
    </row>
    <row r="122" spans="1:11">
      <c r="A122" s="25">
        <v>45183</v>
      </c>
      <c r="B122" s="3" t="s">
        <v>1318</v>
      </c>
      <c r="C122" s="3" t="s">
        <v>1400</v>
      </c>
      <c r="D122" s="3">
        <v>35</v>
      </c>
      <c r="E122" s="3">
        <v>1407</v>
      </c>
      <c r="F122" s="168"/>
      <c r="G122" s="168">
        <v>490</v>
      </c>
      <c r="H122" s="168">
        <f t="shared" si="2"/>
        <v>490</v>
      </c>
    </row>
    <row r="123" spans="1:11">
      <c r="A123" s="25">
        <v>45183</v>
      </c>
      <c r="B123" s="3" t="s">
        <v>1152</v>
      </c>
      <c r="C123" s="3" t="s">
        <v>80</v>
      </c>
      <c r="D123" s="3">
        <v>20</v>
      </c>
      <c r="E123" s="3">
        <v>1408</v>
      </c>
      <c r="F123" s="168">
        <v>1600</v>
      </c>
      <c r="G123" s="168"/>
      <c r="H123" s="168">
        <f t="shared" si="2"/>
        <v>1600</v>
      </c>
    </row>
    <row r="124" spans="1:11">
      <c r="A124" s="25">
        <v>45183</v>
      </c>
      <c r="B124" s="3" t="s">
        <v>1305</v>
      </c>
      <c r="C124" s="3" t="s">
        <v>20</v>
      </c>
      <c r="D124" s="3">
        <v>15</v>
      </c>
      <c r="E124" s="3">
        <v>1409</v>
      </c>
      <c r="F124" s="168"/>
      <c r="G124" s="168">
        <v>3009.94</v>
      </c>
      <c r="H124" s="168">
        <f t="shared" si="2"/>
        <v>3009.94</v>
      </c>
    </row>
    <row r="125" spans="1:11">
      <c r="A125" s="25">
        <v>45183</v>
      </c>
      <c r="B125" s="3" t="s">
        <v>357</v>
      </c>
      <c r="C125" s="3" t="s">
        <v>1401</v>
      </c>
      <c r="D125" s="3" t="s">
        <v>1284</v>
      </c>
      <c r="E125" s="3">
        <v>1410</v>
      </c>
      <c r="F125" s="168"/>
      <c r="G125" s="168">
        <v>1084.57</v>
      </c>
      <c r="H125" s="168">
        <f t="shared" si="2"/>
        <v>1084.57</v>
      </c>
    </row>
    <row r="126" spans="1:11">
      <c r="A126" s="25">
        <v>45183</v>
      </c>
      <c r="B126" s="3" t="s">
        <v>1345</v>
      </c>
      <c r="C126" s="3" t="s">
        <v>356</v>
      </c>
      <c r="D126" s="3">
        <v>21</v>
      </c>
      <c r="E126" s="3">
        <v>1411</v>
      </c>
      <c r="F126" s="168">
        <v>670.54</v>
      </c>
      <c r="G126" s="168"/>
      <c r="H126" s="168">
        <f t="shared" si="2"/>
        <v>670.54</v>
      </c>
    </row>
    <row r="127" spans="1:11">
      <c r="A127" s="25">
        <v>45183</v>
      </c>
      <c r="B127" s="3" t="s">
        <v>253</v>
      </c>
      <c r="C127" s="3" t="s">
        <v>1403</v>
      </c>
      <c r="D127" s="3">
        <v>24</v>
      </c>
      <c r="E127" s="3">
        <v>1412</v>
      </c>
      <c r="F127" s="168"/>
      <c r="G127" s="168">
        <v>300</v>
      </c>
      <c r="H127" s="168">
        <f t="shared" si="2"/>
        <v>300</v>
      </c>
    </row>
    <row r="128" spans="1:11">
      <c r="A128" s="25">
        <v>45183</v>
      </c>
      <c r="B128" s="3" t="s">
        <v>253</v>
      </c>
      <c r="C128" s="3" t="s">
        <v>309</v>
      </c>
      <c r="D128" s="3">
        <v>24</v>
      </c>
      <c r="E128" s="3">
        <v>1413</v>
      </c>
      <c r="F128" s="168"/>
      <c r="G128" s="168">
        <v>150</v>
      </c>
      <c r="H128" s="168">
        <f t="shared" si="2"/>
        <v>150</v>
      </c>
    </row>
    <row r="129" spans="1:8">
      <c r="A129" s="25"/>
      <c r="B129" s="3"/>
      <c r="C129" s="3"/>
      <c r="D129" s="3"/>
      <c r="E129" s="3"/>
      <c r="F129" s="168"/>
      <c r="G129" s="168"/>
      <c r="H129" s="168">
        <f t="shared" si="2"/>
        <v>0</v>
      </c>
    </row>
    <row r="130" spans="1:8">
      <c r="A130" s="25"/>
      <c r="B130" s="3"/>
      <c r="C130" s="3"/>
      <c r="D130" s="3"/>
      <c r="E130" s="3"/>
      <c r="F130" s="168"/>
      <c r="G130" s="168"/>
      <c r="H130" s="168">
        <f t="shared" si="2"/>
        <v>0</v>
      </c>
    </row>
    <row r="131" spans="1:8">
      <c r="A131" s="25"/>
      <c r="B131" s="3"/>
      <c r="C131" s="3"/>
      <c r="D131" s="3"/>
      <c r="E131" s="3"/>
      <c r="F131" s="168"/>
      <c r="G131" s="168"/>
      <c r="H131" s="168">
        <f t="shared" si="2"/>
        <v>0</v>
      </c>
    </row>
    <row r="132" spans="1:8">
      <c r="A132" s="25"/>
      <c r="B132" s="3"/>
      <c r="C132" s="3"/>
      <c r="D132" s="3"/>
      <c r="E132" s="3"/>
      <c r="F132" s="168"/>
      <c r="G132" s="168"/>
      <c r="H132" s="168">
        <f t="shared" si="2"/>
        <v>0</v>
      </c>
    </row>
    <row r="133" spans="1:8">
      <c r="A133" s="25"/>
      <c r="B133" s="3"/>
      <c r="C133" s="3"/>
      <c r="D133" s="3"/>
      <c r="E133" s="3"/>
      <c r="F133" s="168"/>
      <c r="G133" s="168"/>
      <c r="H133" s="168">
        <f t="shared" si="2"/>
        <v>0</v>
      </c>
    </row>
    <row r="134" spans="1:8">
      <c r="A134" s="25"/>
      <c r="B134" s="3"/>
      <c r="C134" s="3"/>
      <c r="D134" s="3"/>
      <c r="E134" s="3"/>
      <c r="F134" s="168"/>
      <c r="G134" s="168"/>
      <c r="H134" s="168">
        <f t="shared" si="2"/>
        <v>0</v>
      </c>
    </row>
    <row r="135" spans="1:8">
      <c r="A135" s="25"/>
      <c r="B135" s="3"/>
      <c r="C135" s="3"/>
      <c r="D135" s="3"/>
      <c r="E135" s="3"/>
      <c r="F135" s="168"/>
      <c r="G135" s="168"/>
      <c r="H135" s="168">
        <f t="shared" si="2"/>
        <v>0</v>
      </c>
    </row>
    <row r="136" spans="1:8">
      <c r="A136" s="25"/>
      <c r="B136" s="3"/>
      <c r="C136" s="3"/>
      <c r="D136" s="3"/>
      <c r="E136" s="3"/>
      <c r="F136" s="168"/>
      <c r="G136" s="168"/>
      <c r="H136" s="168">
        <f t="shared" si="2"/>
        <v>0</v>
      </c>
    </row>
    <row r="137" spans="1:8">
      <c r="A137" s="25"/>
      <c r="B137" s="3"/>
      <c r="C137" s="3"/>
      <c r="D137" s="3"/>
      <c r="E137" s="3"/>
      <c r="F137" s="168"/>
      <c r="G137" s="168"/>
      <c r="H137" s="168">
        <f t="shared" si="2"/>
        <v>0</v>
      </c>
    </row>
    <row r="138" spans="1:8">
      <c r="A138" s="25"/>
      <c r="B138" s="3"/>
      <c r="C138" s="3"/>
      <c r="D138" s="3"/>
      <c r="E138" s="3"/>
      <c r="F138" s="168"/>
      <c r="G138" s="168"/>
      <c r="H138" s="168">
        <f t="shared" si="2"/>
        <v>0</v>
      </c>
    </row>
    <row r="139" spans="1:8">
      <c r="A139" s="25"/>
      <c r="B139" s="3"/>
      <c r="C139" s="3"/>
      <c r="D139" s="3"/>
      <c r="E139" s="3"/>
      <c r="F139" s="168"/>
      <c r="G139" s="168"/>
      <c r="H139" s="168">
        <f t="shared" si="2"/>
        <v>0</v>
      </c>
    </row>
    <row r="140" spans="1:8">
      <c r="A140" s="25"/>
      <c r="B140" s="3"/>
      <c r="C140" s="3"/>
      <c r="D140" s="3"/>
      <c r="E140" s="3"/>
      <c r="F140" s="168"/>
      <c r="G140" s="168"/>
      <c r="H140" s="168">
        <f t="shared" si="2"/>
        <v>0</v>
      </c>
    </row>
    <row r="141" spans="1:8">
      <c r="A141" s="25"/>
      <c r="B141" s="3"/>
      <c r="C141" s="3"/>
      <c r="D141" s="3"/>
      <c r="E141" s="3"/>
      <c r="F141" s="168"/>
      <c r="G141" s="168"/>
      <c r="H141" s="168">
        <f t="shared" si="2"/>
        <v>0</v>
      </c>
    </row>
    <row r="142" spans="1:8">
      <c r="A142" s="25"/>
      <c r="B142" s="3"/>
      <c r="C142" s="3"/>
      <c r="D142" s="3"/>
      <c r="E142" s="3"/>
      <c r="F142" s="168"/>
      <c r="G142" s="168"/>
      <c r="H142" s="168">
        <f t="shared" si="2"/>
        <v>0</v>
      </c>
    </row>
    <row r="143" spans="1:8">
      <c r="A143" s="25"/>
      <c r="B143" s="3"/>
      <c r="C143" s="3"/>
      <c r="D143" s="3"/>
      <c r="E143" s="3"/>
      <c r="F143" s="168"/>
      <c r="G143" s="168"/>
      <c r="H143" s="168">
        <f t="shared" si="2"/>
        <v>0</v>
      </c>
    </row>
    <row r="144" spans="1:8">
      <c r="A144" s="25"/>
      <c r="B144" s="3"/>
      <c r="C144" s="3"/>
      <c r="D144" s="3"/>
      <c r="E144" s="3"/>
      <c r="F144" s="168"/>
      <c r="G144" s="168"/>
      <c r="H144" s="168">
        <f t="shared" si="2"/>
        <v>0</v>
      </c>
    </row>
    <row r="145" spans="1:8">
      <c r="A145" s="25"/>
      <c r="B145" s="3"/>
      <c r="C145" s="3"/>
      <c r="D145" s="3"/>
      <c r="E145" s="3"/>
      <c r="F145" s="168"/>
      <c r="G145" s="168"/>
      <c r="H145" s="168">
        <f t="shared" si="2"/>
        <v>0</v>
      </c>
    </row>
    <row r="146" spans="1:8">
      <c r="A146" s="25"/>
      <c r="B146" s="3"/>
      <c r="C146" s="3"/>
      <c r="D146" s="3"/>
      <c r="E146" s="3"/>
      <c r="F146" s="168"/>
      <c r="G146" s="168"/>
      <c r="H146" s="168">
        <f t="shared" si="2"/>
        <v>0</v>
      </c>
    </row>
    <row r="147" spans="1:8">
      <c r="A147" s="25"/>
      <c r="B147" s="3"/>
      <c r="C147" s="3"/>
      <c r="D147" s="3"/>
      <c r="E147" s="3"/>
      <c r="F147" s="168"/>
      <c r="G147" s="168"/>
      <c r="H147" s="168">
        <f t="shared" si="2"/>
        <v>0</v>
      </c>
    </row>
    <row r="148" spans="1:8">
      <c r="A148" s="25"/>
      <c r="B148" s="3"/>
      <c r="C148" s="3"/>
      <c r="D148" s="3"/>
      <c r="E148" s="3"/>
      <c r="F148" s="168"/>
      <c r="G148" s="168"/>
      <c r="H148" s="168">
        <f t="shared" ref="H148:H153" si="3">F148+G148</f>
        <v>0</v>
      </c>
    </row>
    <row r="149" spans="1:8">
      <c r="A149" s="25"/>
      <c r="B149" s="3"/>
      <c r="C149" s="3"/>
      <c r="D149" s="3"/>
      <c r="E149" s="3"/>
      <c r="F149" s="168"/>
      <c r="G149" s="168"/>
      <c r="H149" s="168">
        <f t="shared" si="3"/>
        <v>0</v>
      </c>
    </row>
    <row r="150" spans="1:8">
      <c r="A150" s="25"/>
      <c r="B150" s="3"/>
      <c r="C150" s="3"/>
      <c r="D150" s="3"/>
      <c r="E150" s="3"/>
      <c r="F150" s="168"/>
      <c r="G150" s="168"/>
      <c r="H150" s="168">
        <f t="shared" si="3"/>
        <v>0</v>
      </c>
    </row>
    <row r="151" spans="1:8">
      <c r="A151" s="25"/>
      <c r="B151" s="3"/>
      <c r="C151" s="3"/>
      <c r="D151" s="3"/>
      <c r="E151" s="3"/>
      <c r="F151" s="168"/>
      <c r="G151" s="168"/>
      <c r="H151" s="168">
        <f t="shared" si="3"/>
        <v>0</v>
      </c>
    </row>
    <row r="152" spans="1:8">
      <c r="A152" s="25"/>
      <c r="B152" s="3"/>
      <c r="C152" s="3"/>
      <c r="D152" s="3"/>
      <c r="E152" s="3"/>
      <c r="F152" s="168"/>
      <c r="G152" s="168"/>
      <c r="H152" s="168">
        <f t="shared" si="3"/>
        <v>0</v>
      </c>
    </row>
    <row r="153" spans="1:8">
      <c r="A153" s="25"/>
      <c r="B153" s="3"/>
      <c r="C153" s="3"/>
      <c r="D153" s="3"/>
      <c r="E153" s="3"/>
      <c r="F153" s="168"/>
      <c r="G153" s="168"/>
      <c r="H153" s="168">
        <f t="shared" si="3"/>
        <v>0</v>
      </c>
    </row>
  </sheetData>
  <mergeCells count="2">
    <mergeCell ref="A2:H2"/>
    <mergeCell ref="A81:H8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21" t="s">
        <v>76</v>
      </c>
      <c r="C1" s="221"/>
      <c r="D1" s="221"/>
      <c r="E1" s="221"/>
      <c r="F1" s="221"/>
      <c r="G1" s="221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04" t="s">
        <v>7</v>
      </c>
      <c r="C17" s="206"/>
      <c r="D17" s="26">
        <f>SUM(D3:D16)</f>
        <v>1178</v>
      </c>
      <c r="E17" s="27"/>
      <c r="F17" s="3"/>
      <c r="G17" s="3"/>
    </row>
    <row r="22" spans="2:7">
      <c r="B22" s="221" t="s">
        <v>23</v>
      </c>
      <c r="C22" s="221"/>
      <c r="D22" s="221"/>
      <c r="E22" s="221"/>
      <c r="F22" s="221"/>
      <c r="G22" s="221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04" t="s">
        <v>7</v>
      </c>
      <c r="C38" s="206"/>
      <c r="D38" s="26">
        <f>SUM(D24:D37)</f>
        <v>1123.0900000000001</v>
      </c>
      <c r="E38" s="27"/>
      <c r="F38" s="3"/>
      <c r="G38" s="3"/>
    </row>
    <row r="41" spans="2:7">
      <c r="B41" s="221" t="s">
        <v>23</v>
      </c>
      <c r="C41" s="221"/>
      <c r="D41" s="221"/>
      <c r="E41" s="221"/>
      <c r="F41" s="221"/>
      <c r="G41" s="221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04" t="s">
        <v>7</v>
      </c>
      <c r="C56" s="206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04" t="s">
        <v>7</v>
      </c>
      <c r="C79" s="206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04" t="s">
        <v>7</v>
      </c>
      <c r="C96" s="206"/>
      <c r="D96" s="26">
        <f>SUM(D83:D95)</f>
        <v>565</v>
      </c>
      <c r="E96" s="27"/>
      <c r="F96" s="3"/>
    </row>
    <row r="99" spans="2:9">
      <c r="B99" s="221" t="s">
        <v>758</v>
      </c>
      <c r="C99" s="221"/>
      <c r="D99" s="221"/>
      <c r="E99" s="221"/>
      <c r="F99" s="221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04" t="s">
        <v>7</v>
      </c>
      <c r="C114" s="206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04" t="s">
        <v>7</v>
      </c>
      <c r="C132" s="206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69"/>
  <sheetViews>
    <sheetView topLeftCell="A50" zoomScale="85" zoomScaleNormal="85" workbookViewId="0">
      <selection activeCell="V69" sqref="V69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30" t="s">
        <v>55</v>
      </c>
      <c r="B1" s="223"/>
      <c r="C1" s="223"/>
      <c r="D1" s="223"/>
      <c r="E1" s="223"/>
      <c r="F1" s="223"/>
      <c r="G1" s="223"/>
      <c r="H1" s="223"/>
      <c r="I1" s="231"/>
      <c r="J1" s="230" t="s">
        <v>55</v>
      </c>
      <c r="K1" s="223"/>
      <c r="L1" s="223"/>
      <c r="M1" s="223"/>
      <c r="N1" s="223"/>
      <c r="O1" s="223"/>
      <c r="P1" s="223"/>
      <c r="Q1" s="223"/>
      <c r="R1" s="231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28" t="s">
        <v>39</v>
      </c>
      <c r="B2" s="224"/>
      <c r="C2" s="224"/>
      <c r="D2" s="224"/>
      <c r="E2" s="224"/>
      <c r="F2" s="224"/>
      <c r="G2" s="224"/>
      <c r="H2" s="224"/>
      <c r="I2" s="229"/>
      <c r="J2" s="228" t="s">
        <v>39</v>
      </c>
      <c r="K2" s="224"/>
      <c r="L2" s="224"/>
      <c r="M2" s="224"/>
      <c r="N2" s="224"/>
      <c r="O2" s="224"/>
      <c r="P2" s="224"/>
      <c r="Q2" s="224"/>
      <c r="R2" s="229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1015</v>
      </c>
      <c r="F4" t="s">
        <v>59</v>
      </c>
      <c r="G4" t="s">
        <v>305</v>
      </c>
      <c r="I4" s="28"/>
      <c r="J4" s="29"/>
      <c r="K4" s="1" t="s">
        <v>56</v>
      </c>
      <c r="L4" t="s">
        <v>1009</v>
      </c>
      <c r="O4" t="s">
        <v>59</v>
      </c>
      <c r="P4" t="s">
        <v>1012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22">
        <v>1724600125</v>
      </c>
      <c r="D5" s="222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45139</v>
      </c>
      <c r="F6" s="1" t="s">
        <v>40</v>
      </c>
      <c r="H6">
        <v>30</v>
      </c>
      <c r="I6" s="28"/>
      <c r="J6" s="29"/>
      <c r="K6" t="s">
        <v>58</v>
      </c>
      <c r="L6" s="45">
        <v>45139</v>
      </c>
      <c r="O6" s="1" t="s">
        <v>40</v>
      </c>
      <c r="Q6">
        <v>30</v>
      </c>
      <c r="R6" s="28"/>
      <c r="AC6" s="29"/>
      <c r="AD6" s="227" t="s">
        <v>41</v>
      </c>
      <c r="AE6" s="227"/>
      <c r="AF6" s="227"/>
      <c r="AH6" s="227" t="s">
        <v>42</v>
      </c>
      <c r="AI6" s="227"/>
      <c r="AJ6" s="227"/>
      <c r="AK6" s="34"/>
      <c r="AM6" s="29"/>
      <c r="AN6" s="227" t="s">
        <v>41</v>
      </c>
      <c r="AO6" s="227"/>
      <c r="AP6" s="227"/>
      <c r="AR6" s="227" t="s">
        <v>42</v>
      </c>
      <c r="AS6" s="227"/>
      <c r="AT6" s="227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27" t="s">
        <v>41</v>
      </c>
      <c r="C8" s="227"/>
      <c r="D8" s="227"/>
      <c r="F8" s="227" t="s">
        <v>42</v>
      </c>
      <c r="G8" s="227"/>
      <c r="H8" s="227"/>
      <c r="I8" s="34"/>
      <c r="J8" s="29"/>
      <c r="K8" s="227" t="s">
        <v>41</v>
      </c>
      <c r="L8" s="227"/>
      <c r="M8" s="227"/>
      <c r="O8" s="227" t="s">
        <v>42</v>
      </c>
      <c r="P8" s="227"/>
      <c r="Q8" s="227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250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2">
        <f>AF12-AJ12</f>
        <v>520.00621866666677</v>
      </c>
      <c r="AK13" s="30"/>
      <c r="AM13" s="29"/>
      <c r="AQ13" s="232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292.52877999999998</v>
      </c>
      <c r="R14" s="35"/>
      <c r="AC14" s="29"/>
      <c r="AG14" s="232"/>
      <c r="AK14" s="30"/>
      <c r="AM14" s="29"/>
      <c r="AQ14" s="232"/>
      <c r="AU14" s="30"/>
    </row>
    <row r="15" spans="1:47" ht="15" customHeight="1">
      <c r="A15" s="29"/>
      <c r="E15" s="232">
        <f>D14-H14</f>
        <v>536.97475599999996</v>
      </c>
      <c r="I15" s="30"/>
      <c r="J15" s="29"/>
      <c r="N15" s="232">
        <f>M14-Q14</f>
        <v>270.00288533333332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2"/>
      <c r="I16" s="30"/>
      <c r="J16" s="29"/>
      <c r="N16" s="232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33" t="s">
        <v>53</v>
      </c>
      <c r="AE19" s="233"/>
      <c r="AF19" s="233"/>
      <c r="AH19" s="233" t="s">
        <v>54</v>
      </c>
      <c r="AI19" s="233"/>
      <c r="AJ19" s="233"/>
      <c r="AK19" s="36"/>
      <c r="AM19" s="29"/>
      <c r="AN19" s="233" t="s">
        <v>53</v>
      </c>
      <c r="AO19" s="233"/>
      <c r="AP19" s="233"/>
      <c r="AR19" s="233" t="s">
        <v>54</v>
      </c>
      <c r="AS19" s="233"/>
      <c r="AT19" s="233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33" t="s">
        <v>53</v>
      </c>
      <c r="C21" s="233"/>
      <c r="D21" s="233"/>
      <c r="F21" s="233" t="s">
        <v>54</v>
      </c>
      <c r="G21" s="233"/>
      <c r="H21" s="233"/>
      <c r="I21" s="36"/>
      <c r="J21" s="29"/>
      <c r="K21" s="233" t="s">
        <v>53</v>
      </c>
      <c r="L21" s="233"/>
      <c r="M21" s="233"/>
      <c r="O21" s="233" t="s">
        <v>54</v>
      </c>
      <c r="P21" s="233"/>
      <c r="Q21" s="233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35"/>
      <c r="U22" s="235"/>
      <c r="V22" s="235"/>
      <c r="W22" s="235"/>
      <c r="X22" s="235"/>
      <c r="Y22" s="235"/>
      <c r="Z22" s="235"/>
      <c r="AA22" s="235"/>
      <c r="AB22" s="235"/>
      <c r="AC22" s="230" t="s">
        <v>55</v>
      </c>
      <c r="AD22" s="223"/>
      <c r="AE22" s="223"/>
      <c r="AF22" s="223"/>
      <c r="AG22" s="223"/>
      <c r="AH22" s="223"/>
      <c r="AI22" s="223"/>
      <c r="AJ22" s="223"/>
      <c r="AK22" s="231"/>
      <c r="AM22" s="230" t="s">
        <v>55</v>
      </c>
      <c r="AN22" s="223"/>
      <c r="AO22" s="223"/>
      <c r="AP22" s="223"/>
      <c r="AQ22" s="223"/>
      <c r="AR22" s="223"/>
      <c r="AS22" s="223"/>
      <c r="AT22" s="223"/>
      <c r="AU22" s="231"/>
    </row>
    <row r="23" spans="1:47" ht="26.25">
      <c r="A23" s="230" t="s">
        <v>55</v>
      </c>
      <c r="B23" s="223"/>
      <c r="C23" s="223"/>
      <c r="D23" s="223"/>
      <c r="E23" s="223"/>
      <c r="F23" s="223"/>
      <c r="G23" s="223"/>
      <c r="H23" s="223"/>
      <c r="I23" s="231"/>
      <c r="J23" s="230" t="s">
        <v>55</v>
      </c>
      <c r="K23" s="223"/>
      <c r="L23" s="223"/>
      <c r="M23" s="223"/>
      <c r="N23" s="223"/>
      <c r="O23" s="223"/>
      <c r="P23" s="223"/>
      <c r="Q23" s="223"/>
      <c r="R23" s="231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28" t="s">
        <v>39</v>
      </c>
      <c r="B24" s="224"/>
      <c r="C24" s="224"/>
      <c r="D24" s="224"/>
      <c r="E24" s="224"/>
      <c r="F24" s="224"/>
      <c r="G24" s="224"/>
      <c r="H24" s="224"/>
      <c r="I24" s="229"/>
      <c r="J24" s="228" t="s">
        <v>39</v>
      </c>
      <c r="K24" s="224"/>
      <c r="L24" s="224"/>
      <c r="M24" s="224"/>
      <c r="N24" s="224"/>
      <c r="O24" s="224"/>
      <c r="P24" s="224"/>
      <c r="Q24" s="224"/>
      <c r="R24" s="229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22">
        <v>1719901926</v>
      </c>
      <c r="D27" s="222"/>
      <c r="I27" s="28"/>
      <c r="J27" s="29"/>
      <c r="K27" s="1" t="s">
        <v>57</v>
      </c>
      <c r="L27">
        <v>2350864985</v>
      </c>
      <c r="R27" s="28"/>
      <c r="T27" s="91"/>
      <c r="U27" s="236"/>
      <c r="V27" s="236"/>
      <c r="W27" s="236"/>
      <c r="X27" s="91"/>
      <c r="Y27" s="236"/>
      <c r="Z27" s="236"/>
      <c r="AA27" s="236"/>
      <c r="AB27" s="95"/>
      <c r="AC27" s="29"/>
      <c r="AD27" s="227" t="s">
        <v>41</v>
      </c>
      <c r="AE27" s="227"/>
      <c r="AF27" s="227"/>
      <c r="AH27" s="227" t="s">
        <v>42</v>
      </c>
      <c r="AI27" s="227"/>
      <c r="AJ27" s="227"/>
      <c r="AK27" s="34"/>
      <c r="AM27" s="29"/>
      <c r="AN27" s="227" t="s">
        <v>41</v>
      </c>
      <c r="AO27" s="227"/>
      <c r="AP27" s="227"/>
      <c r="AR27" s="227" t="s">
        <v>42</v>
      </c>
      <c r="AS27" s="227"/>
      <c r="AT27" s="227"/>
      <c r="AU27" s="34"/>
    </row>
    <row r="28" spans="1:47" ht="15.75">
      <c r="A28" s="29"/>
      <c r="B28" t="s">
        <v>58</v>
      </c>
      <c r="C28" s="45">
        <v>45139</v>
      </c>
      <c r="F28" s="1" t="s">
        <v>40</v>
      </c>
      <c r="H28">
        <v>15</v>
      </c>
      <c r="I28" s="28"/>
      <c r="J28" s="29"/>
      <c r="K28" t="s">
        <v>58</v>
      </c>
      <c r="L28" s="45">
        <v>823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27" t="s">
        <v>41</v>
      </c>
      <c r="C30" s="227"/>
      <c r="D30" s="227"/>
      <c r="F30" s="227" t="s">
        <v>42</v>
      </c>
      <c r="G30" s="227"/>
      <c r="H30" s="227"/>
      <c r="I30" s="34"/>
      <c r="J30" s="29"/>
      <c r="K30" s="227" t="s">
        <v>41</v>
      </c>
      <c r="L30" s="227"/>
      <c r="M30" s="227"/>
      <c r="O30" s="227" t="s">
        <v>42</v>
      </c>
      <c r="P30" s="227"/>
      <c r="Q30" s="227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37"/>
      <c r="Y34" s="91"/>
      <c r="Z34" s="91"/>
      <c r="AA34" s="91"/>
      <c r="AB34" s="91"/>
      <c r="AC34" s="29"/>
      <c r="AG34" s="232">
        <f>AF33-AJ33</f>
        <v>520.00288533333332</v>
      </c>
      <c r="AK34" s="30"/>
      <c r="AM34" s="29"/>
      <c r="AQ34" s="232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37"/>
      <c r="Y35" s="91"/>
      <c r="Z35" s="91"/>
      <c r="AA35" s="91"/>
      <c r="AB35" s="91"/>
      <c r="AC35" s="29"/>
      <c r="AG35" s="232"/>
      <c r="AK35" s="30"/>
      <c r="AM35" s="29"/>
      <c r="AQ35" s="232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2">
        <f>D36-H36</f>
        <v>260.00144333333338</v>
      </c>
      <c r="I37" s="30"/>
      <c r="J37" s="29"/>
      <c r="N37" s="232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32"/>
      <c r="I38" s="30"/>
      <c r="J38" s="29"/>
      <c r="N38" s="232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38"/>
      <c r="V40" s="238"/>
      <c r="W40" s="238"/>
      <c r="X40" s="91"/>
      <c r="Y40" s="238"/>
      <c r="Z40" s="238"/>
      <c r="AA40" s="238"/>
      <c r="AB40" s="99"/>
      <c r="AC40" s="29"/>
      <c r="AD40" s="233" t="s">
        <v>53</v>
      </c>
      <c r="AE40" s="233"/>
      <c r="AF40" s="233"/>
      <c r="AH40" s="233" t="s">
        <v>54</v>
      </c>
      <c r="AI40" s="233"/>
      <c r="AJ40" s="233"/>
      <c r="AK40" s="36"/>
      <c r="AM40" s="29"/>
      <c r="AN40" s="233" t="s">
        <v>53</v>
      </c>
      <c r="AO40" s="233"/>
      <c r="AP40" s="233"/>
      <c r="AR40" s="233" t="s">
        <v>54</v>
      </c>
      <c r="AS40" s="233"/>
      <c r="AT40" s="233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33" t="s">
        <v>53</v>
      </c>
      <c r="C43" s="233"/>
      <c r="D43" s="233"/>
      <c r="F43" s="233" t="s">
        <v>54</v>
      </c>
      <c r="G43" s="233"/>
      <c r="H43" s="233"/>
      <c r="I43" s="36"/>
      <c r="J43" s="29"/>
      <c r="K43" s="233" t="s">
        <v>53</v>
      </c>
      <c r="L43" s="233"/>
      <c r="M43" s="233"/>
      <c r="O43" s="233" t="s">
        <v>54</v>
      </c>
      <c r="P43" s="233"/>
      <c r="Q43" s="233"/>
      <c r="R43" s="36"/>
    </row>
    <row r="44" spans="1:47">
      <c r="A44" s="29"/>
      <c r="B44" s="165"/>
      <c r="C44" s="165"/>
      <c r="D44" s="165"/>
      <c r="F44" s="165"/>
      <c r="G44" s="165"/>
      <c r="H44" s="165"/>
      <c r="I44" s="36"/>
      <c r="J44" s="29"/>
      <c r="K44" s="165"/>
      <c r="L44" s="165"/>
      <c r="M44" s="165"/>
      <c r="O44" s="165"/>
      <c r="P44" s="165"/>
      <c r="Q44" s="165"/>
      <c r="R44" s="36"/>
    </row>
    <row r="45" spans="1:47">
      <c r="A45" s="29"/>
      <c r="B45" s="165"/>
      <c r="C45" s="165"/>
      <c r="D45" s="165"/>
      <c r="F45" s="165"/>
      <c r="G45" s="165"/>
      <c r="H45" s="165"/>
      <c r="I45" s="36"/>
      <c r="J45" s="29"/>
      <c r="K45" s="165"/>
      <c r="L45" s="165"/>
      <c r="M45" s="165"/>
      <c r="O45" s="165"/>
      <c r="P45" s="165"/>
      <c r="Q45" s="165"/>
      <c r="R45" s="36"/>
    </row>
    <row r="46" spans="1:47">
      <c r="A46" s="29"/>
      <c r="B46" s="165"/>
      <c r="C46" s="165"/>
      <c r="D46" s="165"/>
      <c r="F46" s="165"/>
      <c r="G46" s="165"/>
      <c r="H46" s="165"/>
      <c r="I46" s="36"/>
      <c r="J46" s="29"/>
      <c r="K46" s="165"/>
      <c r="L46" s="165"/>
      <c r="M46" s="165"/>
      <c r="O46" s="165"/>
      <c r="P46" s="165"/>
      <c r="Q46" s="165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30" t="s">
        <v>55</v>
      </c>
      <c r="B48" s="223"/>
      <c r="C48" s="223"/>
      <c r="D48" s="223"/>
      <c r="E48" s="223"/>
      <c r="F48" s="223"/>
      <c r="G48" s="223"/>
      <c r="H48" s="223"/>
      <c r="I48" s="231"/>
      <c r="J48" s="230" t="s">
        <v>55</v>
      </c>
      <c r="K48" s="223"/>
      <c r="L48" s="223"/>
      <c r="M48" s="223"/>
      <c r="N48" s="223"/>
      <c r="O48" s="223"/>
      <c r="P48" s="223"/>
      <c r="Q48" s="223"/>
      <c r="R48" s="231"/>
    </row>
    <row r="49" spans="1:18" ht="21">
      <c r="A49" s="228" t="s">
        <v>39</v>
      </c>
      <c r="B49" s="224"/>
      <c r="C49" s="224"/>
      <c r="D49" s="224"/>
      <c r="E49" s="224"/>
      <c r="F49" s="224"/>
      <c r="G49" s="224"/>
      <c r="H49" s="224"/>
      <c r="I49" s="229"/>
      <c r="J49" s="228" t="s">
        <v>39</v>
      </c>
      <c r="K49" s="224"/>
      <c r="L49" s="224"/>
      <c r="M49" s="224"/>
      <c r="N49" s="224"/>
      <c r="O49" s="224"/>
      <c r="P49" s="224"/>
      <c r="Q49" s="224"/>
      <c r="R49" s="229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373</v>
      </c>
      <c r="F51" t="s">
        <v>59</v>
      </c>
      <c r="G51" t="s">
        <v>296</v>
      </c>
      <c r="I51" s="28"/>
      <c r="J51" s="29"/>
      <c r="K51" s="1" t="s">
        <v>56</v>
      </c>
      <c r="L51" t="s">
        <v>1324</v>
      </c>
      <c r="O51" t="s">
        <v>59</v>
      </c>
      <c r="P51" t="s">
        <v>295</v>
      </c>
      <c r="R51" s="28"/>
    </row>
    <row r="52" spans="1:18" ht="15.75">
      <c r="A52" s="29"/>
      <c r="B52" s="1" t="s">
        <v>57</v>
      </c>
      <c r="C52" s="222">
        <v>1720714904</v>
      </c>
      <c r="D52" s="222"/>
      <c r="I52" s="28"/>
      <c r="J52" s="29"/>
      <c r="K52" s="1" t="s">
        <v>57</v>
      </c>
      <c r="L52">
        <v>501966279</v>
      </c>
      <c r="R52" s="28"/>
    </row>
    <row r="53" spans="1:18" ht="15.75">
      <c r="A53" s="29"/>
      <c r="B53" t="s">
        <v>58</v>
      </c>
      <c r="C53" s="45">
        <v>45139</v>
      </c>
      <c r="F53" s="1" t="s">
        <v>40</v>
      </c>
      <c r="H53">
        <v>15</v>
      </c>
      <c r="I53" s="28"/>
      <c r="J53" s="29"/>
      <c r="K53" t="s">
        <v>58</v>
      </c>
      <c r="L53" s="45">
        <v>45139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27" t="s">
        <v>41</v>
      </c>
      <c r="C55" s="227"/>
      <c r="D55" s="227"/>
      <c r="F55" s="227" t="s">
        <v>42</v>
      </c>
      <c r="G55" s="227"/>
      <c r="H55" s="227"/>
      <c r="I55" s="34"/>
      <c r="J55" s="29"/>
      <c r="K55" s="227" t="s">
        <v>41</v>
      </c>
      <c r="L55" s="227"/>
      <c r="M55" s="227"/>
      <c r="O55" s="227" t="s">
        <v>42</v>
      </c>
      <c r="P55" s="227"/>
      <c r="Q55" s="227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56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/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O58" t="s">
        <v>1325</v>
      </c>
      <c r="Q58">
        <v>130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O59" t="s">
        <v>1326</v>
      </c>
      <c r="Q59">
        <v>70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221.26249999999999</v>
      </c>
      <c r="R61" s="35"/>
    </row>
    <row r="62" spans="1:18">
      <c r="A62" s="29"/>
      <c r="E62" s="232">
        <f>D61-H61</f>
        <v>260.00310933333338</v>
      </c>
      <c r="I62" s="30"/>
      <c r="J62" s="29"/>
      <c r="N62" s="232">
        <f>M61-Q61</f>
        <v>41.237500000000011</v>
      </c>
      <c r="R62" s="30"/>
    </row>
    <row r="63" spans="1:18">
      <c r="A63" s="29"/>
      <c r="E63" s="232"/>
      <c r="I63" s="30"/>
      <c r="J63" s="29"/>
      <c r="N63" s="232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33" t="s">
        <v>53</v>
      </c>
      <c r="C68" s="233"/>
      <c r="D68" s="233"/>
      <c r="F68" s="233" t="s">
        <v>54</v>
      </c>
      <c r="G68" s="233"/>
      <c r="H68" s="233"/>
      <c r="I68" s="36"/>
      <c r="J68" s="29"/>
      <c r="K68" s="233" t="s">
        <v>53</v>
      </c>
      <c r="L68" s="233"/>
      <c r="M68" s="233"/>
      <c r="O68" s="233" t="s">
        <v>54</v>
      </c>
      <c r="P68" s="233"/>
      <c r="Q68" s="233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31"/>
      <c r="K69" s="32"/>
      <c r="L69" s="32"/>
      <c r="M69" s="32"/>
      <c r="N69" s="32"/>
      <c r="O69" s="32"/>
      <c r="P69" s="32"/>
      <c r="Q69" s="32"/>
      <c r="R69" s="33"/>
    </row>
    <row r="71" spans="1:18" ht="26.25">
      <c r="A71" s="230" t="s">
        <v>55</v>
      </c>
      <c r="B71" s="223"/>
      <c r="C71" s="223"/>
      <c r="D71" s="223"/>
      <c r="E71" s="223"/>
      <c r="F71" s="223"/>
      <c r="G71" s="223"/>
      <c r="H71" s="223"/>
      <c r="I71" s="231"/>
      <c r="J71" s="230" t="s">
        <v>55</v>
      </c>
      <c r="K71" s="223"/>
      <c r="L71" s="223"/>
      <c r="M71" s="223"/>
      <c r="N71" s="223"/>
      <c r="O71" s="223"/>
      <c r="P71" s="223"/>
      <c r="Q71" s="223"/>
      <c r="R71" s="231"/>
    </row>
    <row r="72" spans="1:18" ht="21">
      <c r="A72" s="228" t="s">
        <v>39</v>
      </c>
      <c r="B72" s="224"/>
      <c r="C72" s="224"/>
      <c r="D72" s="224"/>
      <c r="E72" s="224"/>
      <c r="F72" s="224"/>
      <c r="G72" s="224"/>
      <c r="H72" s="224"/>
      <c r="I72" s="229"/>
      <c r="J72" s="228" t="s">
        <v>39</v>
      </c>
      <c r="K72" s="224"/>
      <c r="L72" s="224"/>
      <c r="M72" s="224"/>
      <c r="N72" s="224"/>
      <c r="O72" s="224"/>
      <c r="P72" s="224"/>
      <c r="Q72" s="224"/>
      <c r="R72" s="229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298</v>
      </c>
      <c r="F74" t="s">
        <v>59</v>
      </c>
      <c r="G74" t="s">
        <v>301</v>
      </c>
      <c r="I74" s="28"/>
      <c r="J74" s="29"/>
      <c r="K74" s="1" t="s">
        <v>56</v>
      </c>
      <c r="L74" t="s">
        <v>299</v>
      </c>
      <c r="O74" t="s">
        <v>59</v>
      </c>
      <c r="P74" t="s">
        <v>300</v>
      </c>
      <c r="R74" s="28"/>
    </row>
    <row r="75" spans="1:18" ht="15.75">
      <c r="A75" s="29"/>
      <c r="B75" s="1" t="s">
        <v>57</v>
      </c>
      <c r="C75" s="222">
        <v>1704695558</v>
      </c>
      <c r="D75" s="222"/>
      <c r="I75" s="28"/>
      <c r="J75" s="29"/>
      <c r="K75" s="1" t="s">
        <v>57</v>
      </c>
      <c r="L75">
        <v>1705718847</v>
      </c>
      <c r="R75" s="28"/>
    </row>
    <row r="76" spans="1:18" ht="15.75">
      <c r="A76" s="29"/>
      <c r="B76" t="s">
        <v>58</v>
      </c>
      <c r="C76" s="45">
        <v>45139</v>
      </c>
      <c r="F76" s="1" t="s">
        <v>40</v>
      </c>
      <c r="H76">
        <v>15</v>
      </c>
      <c r="I76" s="28"/>
      <c r="J76" s="29"/>
      <c r="K76" t="s">
        <v>58</v>
      </c>
      <c r="L76" s="45">
        <v>823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27" t="s">
        <v>41</v>
      </c>
      <c r="C78" s="227"/>
      <c r="D78" s="227"/>
      <c r="F78" s="227" t="s">
        <v>42</v>
      </c>
      <c r="G78" s="227"/>
      <c r="H78" s="227"/>
      <c r="I78" s="34"/>
      <c r="J78" s="29"/>
      <c r="K78" s="227" t="s">
        <v>41</v>
      </c>
      <c r="L78" s="227"/>
      <c r="M78" s="227"/>
      <c r="O78" s="227" t="s">
        <v>42</v>
      </c>
      <c r="P78" s="227"/>
      <c r="Q78" s="227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21.262499999999999</v>
      </c>
      <c r="R84" s="35"/>
    </row>
    <row r="85" spans="1:18">
      <c r="A85" s="29"/>
      <c r="E85" s="232">
        <f>D84-H84</f>
        <v>241.23750000000001</v>
      </c>
      <c r="I85" s="30"/>
      <c r="J85" s="29"/>
      <c r="N85" s="232">
        <f>M84-Q84</f>
        <v>241.23750000000001</v>
      </c>
      <c r="R85" s="30"/>
    </row>
    <row r="86" spans="1:18">
      <c r="A86" s="29"/>
      <c r="E86" s="232"/>
      <c r="I86" s="30"/>
      <c r="J86" s="29"/>
      <c r="N86" s="232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33" t="s">
        <v>53</v>
      </c>
      <c r="C91" s="233"/>
      <c r="D91" s="233"/>
      <c r="F91" s="233" t="s">
        <v>54</v>
      </c>
      <c r="G91" s="233"/>
      <c r="H91" s="233"/>
      <c r="I91" s="36"/>
      <c r="J91" s="29"/>
      <c r="K91" s="233" t="s">
        <v>53</v>
      </c>
      <c r="L91" s="233"/>
      <c r="M91" s="233"/>
      <c r="O91" s="233" t="s">
        <v>54</v>
      </c>
      <c r="P91" s="233"/>
      <c r="Q91" s="233"/>
      <c r="R91" s="36"/>
    </row>
    <row r="92" spans="1:18">
      <c r="A92" s="29"/>
      <c r="B92" s="165"/>
      <c r="C92" s="165"/>
      <c r="D92" s="165"/>
      <c r="F92" s="165"/>
      <c r="G92" s="165"/>
      <c r="H92" s="165"/>
      <c r="I92" s="36"/>
      <c r="J92" s="29"/>
      <c r="K92" s="165"/>
      <c r="L92" s="165"/>
      <c r="M92" s="165"/>
      <c r="O92" s="165"/>
      <c r="P92" s="165"/>
      <c r="Q92" s="165"/>
      <c r="R92" s="36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  <c r="J93" s="31"/>
      <c r="K93" s="32"/>
      <c r="L93" s="32"/>
      <c r="M93" s="32"/>
      <c r="N93" s="32"/>
      <c r="O93" s="32"/>
      <c r="P93" s="32"/>
      <c r="Q93" s="32"/>
      <c r="R93" s="33"/>
    </row>
    <row r="97" spans="1:18" ht="26.25">
      <c r="A97" s="230" t="s">
        <v>55</v>
      </c>
      <c r="B97" s="223"/>
      <c r="C97" s="223"/>
      <c r="D97" s="223"/>
      <c r="E97" s="223"/>
      <c r="F97" s="223"/>
      <c r="G97" s="223"/>
      <c r="H97" s="223"/>
      <c r="I97" s="231"/>
      <c r="J97" s="230" t="s">
        <v>55</v>
      </c>
      <c r="K97" s="223"/>
      <c r="L97" s="223"/>
      <c r="M97" s="223"/>
      <c r="N97" s="223"/>
      <c r="O97" s="223"/>
      <c r="P97" s="223"/>
      <c r="Q97" s="223"/>
      <c r="R97" s="231"/>
    </row>
    <row r="98" spans="1:18" ht="21">
      <c r="A98" s="228" t="s">
        <v>39</v>
      </c>
      <c r="B98" s="224"/>
      <c r="C98" s="224"/>
      <c r="D98" s="224"/>
      <c r="E98" s="224"/>
      <c r="F98" s="224"/>
      <c r="G98" s="224"/>
      <c r="H98" s="224"/>
      <c r="I98" s="229"/>
      <c r="J98" s="228" t="s">
        <v>39</v>
      </c>
      <c r="K98" s="224"/>
      <c r="L98" s="224"/>
      <c r="M98" s="224"/>
      <c r="N98" s="224"/>
      <c r="O98" s="224"/>
      <c r="P98" s="224"/>
      <c r="Q98" s="224"/>
      <c r="R98" s="229"/>
    </row>
    <row r="99" spans="1:18" ht="21">
      <c r="A99" s="29"/>
      <c r="B99" s="43"/>
      <c r="C99" s="43"/>
      <c r="D99" s="43"/>
      <c r="E99" s="43"/>
      <c r="F99" s="43"/>
      <c r="G99" s="43"/>
      <c r="H99" s="43"/>
      <c r="I99" s="44"/>
      <c r="J99" s="29"/>
      <c r="K99" s="43"/>
      <c r="L99" s="43"/>
      <c r="M99" s="43"/>
      <c r="N99" s="43"/>
      <c r="O99" s="43"/>
      <c r="P99" s="43"/>
      <c r="Q99" s="43"/>
      <c r="R99" s="44"/>
    </row>
    <row r="100" spans="1:18" ht="15.75">
      <c r="A100" s="29"/>
      <c r="B100" s="1" t="s">
        <v>56</v>
      </c>
      <c r="C100" t="s">
        <v>369</v>
      </c>
      <c r="F100" t="s">
        <v>59</v>
      </c>
      <c r="G100" t="s">
        <v>370</v>
      </c>
      <c r="I100" s="28"/>
      <c r="J100" s="29"/>
      <c r="K100" s="1" t="s">
        <v>56</v>
      </c>
      <c r="L100" t="s">
        <v>371</v>
      </c>
      <c r="O100" t="s">
        <v>59</v>
      </c>
      <c r="P100" t="s">
        <v>300</v>
      </c>
      <c r="R100" s="28"/>
    </row>
    <row r="101" spans="1:18" ht="15.75">
      <c r="A101" s="29"/>
      <c r="B101" s="1" t="s">
        <v>57</v>
      </c>
      <c r="C101" s="222">
        <v>1753640125</v>
      </c>
      <c r="D101" s="222"/>
      <c r="I101" s="28"/>
      <c r="J101" s="29"/>
      <c r="K101" s="1" t="s">
        <v>57</v>
      </c>
      <c r="L101" s="57">
        <v>503970881</v>
      </c>
      <c r="R101" s="28"/>
    </row>
    <row r="102" spans="1:18" ht="15.75">
      <c r="A102" s="29"/>
      <c r="B102" t="s">
        <v>58</v>
      </c>
      <c r="C102" s="45">
        <v>45139</v>
      </c>
      <c r="F102" s="1" t="s">
        <v>40</v>
      </c>
      <c r="H102">
        <v>15</v>
      </c>
      <c r="I102" s="28"/>
      <c r="J102" s="29"/>
      <c r="K102" t="s">
        <v>58</v>
      </c>
      <c r="L102" s="45">
        <v>45139</v>
      </c>
      <c r="O102" s="1" t="s">
        <v>40</v>
      </c>
      <c r="Q102">
        <v>15</v>
      </c>
      <c r="R102" s="28"/>
    </row>
    <row r="103" spans="1:18" ht="15.75">
      <c r="A103" s="29"/>
      <c r="I103" s="28"/>
      <c r="J103" s="29"/>
      <c r="R103" s="28"/>
    </row>
    <row r="104" spans="1:18" ht="15.75">
      <c r="A104" s="29"/>
      <c r="B104" s="227" t="s">
        <v>41</v>
      </c>
      <c r="C104" s="227"/>
      <c r="D104" s="227"/>
      <c r="F104" s="227" t="s">
        <v>42</v>
      </c>
      <c r="G104" s="227"/>
      <c r="H104" s="227"/>
      <c r="I104" s="34"/>
      <c r="J104" s="29"/>
      <c r="K104" s="227" t="s">
        <v>41</v>
      </c>
      <c r="L104" s="227"/>
      <c r="M104" s="227"/>
      <c r="O104" s="227" t="s">
        <v>42</v>
      </c>
      <c r="P104" s="227"/>
      <c r="Q104" s="227"/>
      <c r="R104" s="34"/>
    </row>
    <row r="105" spans="1:18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J105" s="29"/>
      <c r="K105" t="s">
        <v>43</v>
      </c>
      <c r="M105" s="40">
        <v>225</v>
      </c>
      <c r="O105" t="s">
        <v>44</v>
      </c>
      <c r="Q105" s="40">
        <f>M105*9.45/100</f>
        <v>21.262499999999999</v>
      </c>
      <c r="R105" s="28"/>
    </row>
    <row r="106" spans="1:18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J106" s="29"/>
      <c r="K106" t="s">
        <v>45</v>
      </c>
      <c r="M106" s="40">
        <v>0</v>
      </c>
      <c r="O106" t="s">
        <v>46</v>
      </c>
      <c r="Q106" s="40">
        <v>0</v>
      </c>
      <c r="R106" s="28"/>
    </row>
    <row r="107" spans="1:18" ht="15.75">
      <c r="A107" s="29"/>
      <c r="B107" t="s">
        <v>47</v>
      </c>
      <c r="D107" s="41">
        <f>D105/12</f>
        <v>18.75</v>
      </c>
      <c r="I107" s="28"/>
      <c r="J107" s="29"/>
      <c r="K107" t="s">
        <v>47</v>
      </c>
      <c r="M107" s="41">
        <f>M105/12</f>
        <v>18.75</v>
      </c>
      <c r="R107" s="28"/>
    </row>
    <row r="108" spans="1:18" ht="15.75">
      <c r="A108" s="29"/>
      <c r="B108" t="s">
        <v>48</v>
      </c>
      <c r="D108" s="41">
        <f>D105/12</f>
        <v>18.75</v>
      </c>
      <c r="I108" s="28"/>
      <c r="J108" s="29"/>
      <c r="K108" t="s">
        <v>48</v>
      </c>
      <c r="M108" s="41">
        <f>M105/12</f>
        <v>18.75</v>
      </c>
      <c r="R108" s="28"/>
    </row>
    <row r="109" spans="1:18" ht="15.75">
      <c r="A109" s="29"/>
      <c r="B109" t="s">
        <v>49</v>
      </c>
      <c r="D109" s="41"/>
      <c r="I109" s="28"/>
      <c r="J109" s="29"/>
      <c r="K109" t="s">
        <v>49</v>
      </c>
      <c r="M109" s="41"/>
      <c r="R109" s="28"/>
    </row>
    <row r="110" spans="1:18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J110" s="29"/>
      <c r="K110" s="37" t="s">
        <v>50</v>
      </c>
      <c r="L110" s="38"/>
      <c r="M110" s="42">
        <f>SUM(M105:M109)</f>
        <v>262.5</v>
      </c>
      <c r="O110" s="37" t="s">
        <v>51</v>
      </c>
      <c r="P110" s="38"/>
      <c r="Q110" s="42">
        <f>SUM(Q105:Q109)</f>
        <v>21.262499999999999</v>
      </c>
      <c r="R110" s="35"/>
    </row>
    <row r="111" spans="1:18">
      <c r="A111" s="29"/>
      <c r="E111" s="232">
        <f>D110-H110</f>
        <v>241.23750000000001</v>
      </c>
      <c r="I111" s="30"/>
      <c r="J111" s="29"/>
      <c r="N111" s="232">
        <f>M110-Q110</f>
        <v>241.23750000000001</v>
      </c>
      <c r="R111" s="30"/>
    </row>
    <row r="112" spans="1:18">
      <c r="A112" s="29"/>
      <c r="E112" s="232"/>
      <c r="I112" s="30"/>
      <c r="J112" s="29"/>
      <c r="N112" s="232"/>
      <c r="R112" s="30"/>
    </row>
    <row r="113" spans="1:18">
      <c r="A113" s="29"/>
      <c r="E113" s="39" t="s">
        <v>52</v>
      </c>
      <c r="I113" s="30"/>
      <c r="J113" s="29"/>
      <c r="N113" s="39" t="s">
        <v>52</v>
      </c>
      <c r="R113" s="30"/>
    </row>
    <row r="114" spans="1:18">
      <c r="A114" s="29"/>
      <c r="I114" s="30"/>
      <c r="J114" s="29"/>
      <c r="R114" s="30"/>
    </row>
    <row r="115" spans="1:18">
      <c r="A115" s="29"/>
      <c r="I115" s="30"/>
      <c r="J115" s="29"/>
      <c r="R115" s="30"/>
    </row>
    <row r="116" spans="1:18">
      <c r="A116" s="29"/>
      <c r="I116" s="30"/>
      <c r="J116" s="29"/>
      <c r="R116" s="30"/>
    </row>
    <row r="117" spans="1:18">
      <c r="A117" s="29"/>
      <c r="B117" s="233" t="s">
        <v>53</v>
      </c>
      <c r="C117" s="233"/>
      <c r="D117" s="233"/>
      <c r="F117" s="233" t="s">
        <v>54</v>
      </c>
      <c r="G117" s="233"/>
      <c r="H117" s="233"/>
      <c r="I117" s="36"/>
      <c r="J117" s="29"/>
      <c r="K117" s="233" t="s">
        <v>53</v>
      </c>
      <c r="L117" s="233"/>
      <c r="M117" s="233"/>
      <c r="O117" s="233" t="s">
        <v>54</v>
      </c>
      <c r="P117" s="233"/>
      <c r="Q117" s="233"/>
      <c r="R117" s="36"/>
    </row>
    <row r="118" spans="1:18">
      <c r="A118" s="31"/>
      <c r="B118" s="32"/>
      <c r="C118" s="32"/>
      <c r="D118" s="32"/>
      <c r="E118" s="32"/>
      <c r="F118" s="32"/>
      <c r="G118" s="32"/>
      <c r="H118" s="32"/>
      <c r="I118" s="33"/>
      <c r="J118" s="31"/>
      <c r="K118" s="32"/>
      <c r="L118" s="32"/>
      <c r="M118" s="32"/>
      <c r="N118" s="32"/>
      <c r="O118" s="32"/>
      <c r="P118" s="32"/>
      <c r="Q118" s="32"/>
      <c r="R118" s="33"/>
    </row>
    <row r="120" spans="1:18" ht="26.25">
      <c r="A120" s="230" t="s">
        <v>55</v>
      </c>
      <c r="B120" s="223"/>
      <c r="C120" s="223"/>
      <c r="D120" s="223"/>
      <c r="E120" s="223"/>
      <c r="F120" s="223"/>
      <c r="G120" s="223"/>
      <c r="H120" s="223"/>
      <c r="I120" s="231"/>
      <c r="J120" s="230" t="s">
        <v>55</v>
      </c>
      <c r="K120" s="223"/>
      <c r="L120" s="223"/>
      <c r="M120" s="223"/>
      <c r="N120" s="223"/>
      <c r="O120" s="223"/>
      <c r="P120" s="223"/>
      <c r="Q120" s="223"/>
      <c r="R120" s="231"/>
    </row>
    <row r="121" spans="1:18" ht="21">
      <c r="A121" s="228" t="s">
        <v>39</v>
      </c>
      <c r="B121" s="224"/>
      <c r="C121" s="224"/>
      <c r="D121" s="224"/>
      <c r="E121" s="224"/>
      <c r="F121" s="224"/>
      <c r="G121" s="224"/>
      <c r="H121" s="224"/>
      <c r="I121" s="229"/>
      <c r="J121" s="228" t="s">
        <v>39</v>
      </c>
      <c r="K121" s="224"/>
      <c r="L121" s="224"/>
      <c r="M121" s="224"/>
      <c r="N121" s="224"/>
      <c r="O121" s="224"/>
      <c r="P121" s="224"/>
      <c r="Q121" s="224"/>
      <c r="R121" s="229"/>
    </row>
    <row r="122" spans="1:18" ht="21">
      <c r="A122" s="29"/>
      <c r="B122" s="43"/>
      <c r="C122" s="43"/>
      <c r="D122" s="43"/>
      <c r="E122" s="43"/>
      <c r="F122" s="43"/>
      <c r="G122" s="43"/>
      <c r="H122" s="43"/>
      <c r="I122" s="44"/>
      <c r="J122" s="29"/>
      <c r="K122" s="43"/>
      <c r="L122" s="43"/>
      <c r="M122" s="43"/>
      <c r="N122" s="43"/>
      <c r="O122" s="43"/>
      <c r="P122" s="43"/>
      <c r="Q122" s="43"/>
      <c r="R122" s="44"/>
    </row>
    <row r="123" spans="1:18" ht="15.75">
      <c r="A123" s="29"/>
      <c r="B123" s="1" t="s">
        <v>56</v>
      </c>
      <c r="C123" t="s">
        <v>582</v>
      </c>
      <c r="F123" t="s">
        <v>59</v>
      </c>
      <c r="G123" t="s">
        <v>370</v>
      </c>
      <c r="I123" s="28"/>
      <c r="J123" s="29"/>
      <c r="K123" s="1" t="s">
        <v>56</v>
      </c>
      <c r="L123" t="s">
        <v>1011</v>
      </c>
      <c r="O123" t="s">
        <v>59</v>
      </c>
      <c r="P123" t="s">
        <v>716</v>
      </c>
      <c r="R123" s="28"/>
    </row>
    <row r="124" spans="1:18" ht="15.75">
      <c r="A124" s="29"/>
      <c r="B124" s="1" t="s">
        <v>57</v>
      </c>
      <c r="C124" s="222">
        <v>1720145711</v>
      </c>
      <c r="D124" s="222"/>
      <c r="I124" s="28"/>
      <c r="J124" s="29"/>
      <c r="K124" s="1" t="s">
        <v>57</v>
      </c>
      <c r="L124" s="57">
        <v>1718998683</v>
      </c>
      <c r="R124" s="28"/>
    </row>
    <row r="125" spans="1:18" ht="15.75">
      <c r="A125" s="29"/>
      <c r="B125" t="s">
        <v>58</v>
      </c>
      <c r="C125" s="45">
        <v>823</v>
      </c>
      <c r="F125" s="1" t="s">
        <v>40</v>
      </c>
      <c r="H125">
        <v>15</v>
      </c>
      <c r="I125" s="28"/>
      <c r="J125" s="29"/>
      <c r="K125" t="s">
        <v>58</v>
      </c>
      <c r="L125" s="45">
        <v>45139</v>
      </c>
      <c r="O125" s="1" t="s">
        <v>40</v>
      </c>
      <c r="Q125">
        <v>30</v>
      </c>
      <c r="R125" s="28"/>
    </row>
    <row r="126" spans="1:18" ht="15.75">
      <c r="A126" s="29"/>
      <c r="I126" s="28"/>
      <c r="J126" s="29"/>
      <c r="R126" s="28"/>
    </row>
    <row r="127" spans="1:18" ht="15.75">
      <c r="A127" s="29"/>
      <c r="B127" s="227" t="s">
        <v>41</v>
      </c>
      <c r="C127" s="227"/>
      <c r="D127" s="227"/>
      <c r="F127" s="227" t="s">
        <v>42</v>
      </c>
      <c r="G127" s="227"/>
      <c r="H127" s="227"/>
      <c r="I127" s="34"/>
      <c r="J127" s="29"/>
      <c r="K127" s="227" t="s">
        <v>41</v>
      </c>
      <c r="L127" s="227"/>
      <c r="M127" s="227"/>
      <c r="O127" s="227" t="s">
        <v>42</v>
      </c>
      <c r="P127" s="227"/>
      <c r="Q127" s="227"/>
      <c r="R127" s="34"/>
    </row>
    <row r="128" spans="1:18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J128" s="29"/>
      <c r="K128" t="s">
        <v>43</v>
      </c>
      <c r="M128" s="40">
        <v>450</v>
      </c>
      <c r="O128" t="s">
        <v>44</v>
      </c>
      <c r="Q128" s="40">
        <f>M128*9.45/100</f>
        <v>42.524999999999999</v>
      </c>
      <c r="R128" s="28"/>
    </row>
    <row r="129" spans="1:18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J129" s="29"/>
      <c r="K129" t="s">
        <v>45</v>
      </c>
      <c r="M129" s="40">
        <v>0</v>
      </c>
      <c r="O129" t="s">
        <v>46</v>
      </c>
      <c r="Q129" s="40">
        <v>0</v>
      </c>
      <c r="R129" s="28"/>
    </row>
    <row r="130" spans="1:18" ht="15.75">
      <c r="A130" s="29"/>
      <c r="B130" t="s">
        <v>47</v>
      </c>
      <c r="D130" s="41">
        <f>D128/12</f>
        <v>18.75</v>
      </c>
      <c r="I130" s="28"/>
      <c r="J130" s="29"/>
      <c r="K130" t="s">
        <v>47</v>
      </c>
      <c r="M130" s="41">
        <f>M128/12</f>
        <v>37.5</v>
      </c>
      <c r="R130" s="28"/>
    </row>
    <row r="131" spans="1:18" ht="15.75">
      <c r="A131" s="29"/>
      <c r="B131" t="s">
        <v>48</v>
      </c>
      <c r="D131" s="41">
        <f>D128/12</f>
        <v>18.75</v>
      </c>
      <c r="I131" s="28"/>
      <c r="J131" s="29"/>
      <c r="K131" t="s">
        <v>48</v>
      </c>
      <c r="M131" s="41">
        <f>M128/12</f>
        <v>37.5</v>
      </c>
      <c r="R131" s="28"/>
    </row>
    <row r="132" spans="1:18" ht="15.75">
      <c r="A132" s="29"/>
      <c r="B132" t="s">
        <v>49</v>
      </c>
      <c r="D132" s="41"/>
      <c r="I132" s="28"/>
      <c r="J132" s="29"/>
      <c r="K132" t="s">
        <v>49</v>
      </c>
      <c r="M132" s="41">
        <f>M128*8.33%</f>
        <v>37.484999999999999</v>
      </c>
      <c r="R132" s="28"/>
    </row>
    <row r="133" spans="1:18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J133" s="29"/>
      <c r="K133" s="37" t="s">
        <v>50</v>
      </c>
      <c r="L133" s="38"/>
      <c r="M133" s="42">
        <f>SUM(M128:M132)</f>
        <v>562.48500000000001</v>
      </c>
      <c r="O133" s="37" t="s">
        <v>51</v>
      </c>
      <c r="P133" s="38"/>
      <c r="Q133" s="42">
        <f>SUM(Q128:Q132)</f>
        <v>42.524999999999999</v>
      </c>
      <c r="R133" s="35"/>
    </row>
    <row r="134" spans="1:18">
      <c r="A134" s="29"/>
      <c r="E134" s="232">
        <f>D133-H133</f>
        <v>241.23750000000001</v>
      </c>
      <c r="I134" s="30"/>
      <c r="J134" s="29"/>
      <c r="N134" s="232">
        <f>M133-Q133</f>
        <v>519.96</v>
      </c>
      <c r="R134" s="30"/>
    </row>
    <row r="135" spans="1:18">
      <c r="A135" s="29"/>
      <c r="E135" s="232"/>
      <c r="I135" s="30"/>
      <c r="J135" s="29"/>
      <c r="N135" s="232"/>
      <c r="R135" s="30"/>
    </row>
    <row r="136" spans="1:18">
      <c r="A136" s="29"/>
      <c r="E136" s="39" t="s">
        <v>52</v>
      </c>
      <c r="I136" s="30"/>
      <c r="J136" s="29"/>
      <c r="N136" s="39" t="s">
        <v>52</v>
      </c>
      <c r="R136" s="30"/>
    </row>
    <row r="137" spans="1:18">
      <c r="A137" s="29"/>
      <c r="I137" s="30"/>
      <c r="J137" s="29"/>
      <c r="R137" s="30"/>
    </row>
    <row r="138" spans="1:18">
      <c r="A138" s="29"/>
      <c r="I138" s="30"/>
      <c r="J138" s="29"/>
      <c r="R138" s="30"/>
    </row>
    <row r="139" spans="1:18">
      <c r="A139" s="29"/>
      <c r="B139" s="233" t="s">
        <v>53</v>
      </c>
      <c r="C139" s="233"/>
      <c r="D139" s="233"/>
      <c r="F139" s="233" t="s">
        <v>54</v>
      </c>
      <c r="G139" s="233"/>
      <c r="H139" s="233"/>
      <c r="I139" s="36"/>
      <c r="J139" s="29"/>
      <c r="K139" s="233" t="s">
        <v>53</v>
      </c>
      <c r="L139" s="233"/>
      <c r="M139" s="233"/>
      <c r="O139" s="233" t="s">
        <v>54</v>
      </c>
      <c r="P139" s="233"/>
      <c r="Q139" s="233"/>
      <c r="R139" s="36"/>
    </row>
    <row r="140" spans="1:18">
      <c r="A140" s="29"/>
      <c r="B140" s="165"/>
      <c r="C140" s="165"/>
      <c r="D140" s="165"/>
      <c r="F140" s="165"/>
      <c r="G140" s="165"/>
      <c r="H140" s="165"/>
      <c r="I140" s="36"/>
      <c r="J140" s="29"/>
      <c r="K140" s="165"/>
      <c r="L140" s="165"/>
      <c r="M140" s="165"/>
      <c r="O140" s="165"/>
      <c r="P140" s="165"/>
      <c r="Q140" s="165"/>
      <c r="R140" s="36"/>
    </row>
    <row r="141" spans="1:18">
      <c r="A141" s="29"/>
      <c r="B141" s="165"/>
      <c r="C141" s="165"/>
      <c r="D141" s="165"/>
      <c r="F141" s="165"/>
      <c r="G141" s="165"/>
      <c r="H141" s="165"/>
      <c r="I141" s="36"/>
      <c r="J141" s="29"/>
      <c r="K141" s="165"/>
      <c r="L141" s="165"/>
      <c r="M141" s="165"/>
      <c r="O141" s="165"/>
      <c r="P141" s="165"/>
      <c r="Q141" s="165"/>
      <c r="R141" s="36"/>
    </row>
    <row r="142" spans="1:18">
      <c r="A142" s="31"/>
      <c r="B142" s="32"/>
      <c r="C142" s="32"/>
      <c r="D142" s="32"/>
      <c r="E142" s="32"/>
      <c r="F142" s="32"/>
      <c r="G142" s="32"/>
      <c r="H142" s="32"/>
      <c r="I142" s="33"/>
      <c r="J142" s="31"/>
      <c r="K142" s="32"/>
      <c r="L142" s="32"/>
      <c r="M142" s="32"/>
      <c r="N142" s="32"/>
      <c r="O142" s="32"/>
      <c r="P142" s="32"/>
      <c r="Q142" s="32"/>
      <c r="R142" s="33"/>
    </row>
    <row r="143" spans="1:18" ht="26.25">
      <c r="B143" s="84"/>
      <c r="C143" s="84"/>
      <c r="D143" s="223" t="s">
        <v>55</v>
      </c>
      <c r="E143" s="223"/>
      <c r="F143" s="223"/>
      <c r="G143" s="84"/>
      <c r="H143" s="84"/>
      <c r="I143" s="85"/>
      <c r="K143" s="84"/>
      <c r="L143" s="84"/>
      <c r="M143" s="223" t="s">
        <v>55</v>
      </c>
      <c r="N143" s="223"/>
      <c r="O143" s="223"/>
      <c r="P143" s="84"/>
      <c r="Q143" s="84"/>
      <c r="R143" s="85"/>
    </row>
    <row r="144" spans="1:18" ht="21">
      <c r="B144" s="43"/>
      <c r="C144" s="43"/>
      <c r="D144" s="224" t="s">
        <v>39</v>
      </c>
      <c r="E144" s="224"/>
      <c r="F144" s="224"/>
      <c r="G144" s="43"/>
      <c r="H144" s="43"/>
      <c r="I144" s="44"/>
      <c r="K144" s="43"/>
      <c r="L144" s="43"/>
      <c r="M144" s="224" t="s">
        <v>39</v>
      </c>
      <c r="N144" s="224"/>
      <c r="O144" s="224"/>
      <c r="P144" s="43"/>
      <c r="Q144" s="43"/>
      <c r="R144" s="44"/>
    </row>
    <row r="145" spans="1:18" ht="21">
      <c r="A145" s="29"/>
      <c r="B145" s="43"/>
      <c r="C145" s="43"/>
      <c r="D145" s="43"/>
      <c r="E145" s="43"/>
      <c r="F145" s="43"/>
      <c r="G145" s="43"/>
      <c r="H145" s="43"/>
      <c r="I145" s="44"/>
      <c r="J145" s="29"/>
      <c r="K145" s="43"/>
      <c r="L145" s="43"/>
      <c r="M145" s="43"/>
      <c r="N145" s="43"/>
      <c r="O145" s="43"/>
      <c r="P145" s="43"/>
      <c r="Q145" s="43"/>
      <c r="R145" s="44"/>
    </row>
    <row r="146" spans="1:18" ht="15.75">
      <c r="A146" s="29"/>
      <c r="B146" s="1" t="s">
        <v>56</v>
      </c>
      <c r="C146" t="s">
        <v>717</v>
      </c>
      <c r="F146" t="s">
        <v>59</v>
      </c>
      <c r="G146" s="225" t="s">
        <v>718</v>
      </c>
      <c r="H146" s="225"/>
      <c r="I146" s="28"/>
      <c r="J146" s="29"/>
      <c r="K146" s="1" t="s">
        <v>56</v>
      </c>
      <c r="L146" t="s">
        <v>1010</v>
      </c>
      <c r="O146" t="s">
        <v>59</v>
      </c>
      <c r="P146" s="225" t="s">
        <v>718</v>
      </c>
      <c r="Q146" s="225"/>
      <c r="R146" s="28"/>
    </row>
    <row r="147" spans="1:18" ht="15.75">
      <c r="A147" s="29"/>
      <c r="B147" s="1" t="s">
        <v>57</v>
      </c>
      <c r="C147" s="222">
        <v>1721244075</v>
      </c>
      <c r="D147" s="222"/>
      <c r="F147" s="226" t="s">
        <v>731</v>
      </c>
      <c r="G147" s="226"/>
      <c r="H147">
        <v>225.02</v>
      </c>
      <c r="I147" s="28"/>
      <c r="J147" s="29"/>
      <c r="K147" s="1" t="s">
        <v>57</v>
      </c>
      <c r="L147">
        <v>924011786</v>
      </c>
      <c r="O147" s="226" t="s">
        <v>731</v>
      </c>
      <c r="P147" s="226"/>
      <c r="Q147">
        <v>229.36</v>
      </c>
      <c r="R147" s="28"/>
    </row>
    <row r="148" spans="1:18" ht="15.75">
      <c r="A148" s="29"/>
      <c r="B148" t="s">
        <v>58</v>
      </c>
      <c r="C148" s="45">
        <v>45139</v>
      </c>
      <c r="F148" s="1" t="s">
        <v>40</v>
      </c>
      <c r="H148">
        <v>15</v>
      </c>
      <c r="I148" s="28"/>
      <c r="J148" s="29"/>
      <c r="K148" t="s">
        <v>58</v>
      </c>
      <c r="L148" s="45">
        <v>45139</v>
      </c>
      <c r="O148" s="1" t="s">
        <v>40</v>
      </c>
      <c r="Q148">
        <v>15</v>
      </c>
      <c r="R148" s="28"/>
    </row>
    <row r="149" spans="1:18" ht="15.75">
      <c r="A149" s="29"/>
      <c r="I149" s="28"/>
      <c r="J149" s="29"/>
      <c r="R149" s="28"/>
    </row>
    <row r="150" spans="1:18" ht="15.75">
      <c r="A150" s="29"/>
      <c r="B150" s="227" t="s">
        <v>41</v>
      </c>
      <c r="C150" s="227"/>
      <c r="D150" s="227"/>
      <c r="F150" s="227" t="s">
        <v>42</v>
      </c>
      <c r="G150" s="227"/>
      <c r="H150" s="227"/>
      <c r="I150" s="34"/>
      <c r="J150" s="29"/>
      <c r="K150" s="227" t="s">
        <v>41</v>
      </c>
      <c r="L150" s="227"/>
      <c r="M150" s="227"/>
      <c r="O150" s="227" t="s">
        <v>732</v>
      </c>
      <c r="P150" s="227"/>
      <c r="Q150" s="227"/>
      <c r="R150" s="34"/>
    </row>
    <row r="151" spans="1:18" ht="15.75">
      <c r="A151" s="29"/>
      <c r="B151" t="s">
        <v>43</v>
      </c>
      <c r="D151" s="40">
        <v>225.02</v>
      </c>
      <c r="F151" t="s">
        <v>44</v>
      </c>
      <c r="H151" s="40">
        <f>D151*9.45/100</f>
        <v>21.264389999999999</v>
      </c>
      <c r="I151" s="28"/>
      <c r="J151" s="29"/>
      <c r="K151" t="s">
        <v>43</v>
      </c>
      <c r="M151" s="40">
        <v>225</v>
      </c>
      <c r="O151" t="s">
        <v>44</v>
      </c>
      <c r="Q151" s="40">
        <f>M151*9.45/100</f>
        <v>21.262499999999999</v>
      </c>
      <c r="R151" s="28"/>
    </row>
    <row r="152" spans="1:18" ht="15.75">
      <c r="A152" s="29"/>
      <c r="B152" t="s">
        <v>45</v>
      </c>
      <c r="D152" s="40">
        <v>0</v>
      </c>
      <c r="F152" t="s">
        <v>46</v>
      </c>
      <c r="H152" s="40">
        <v>125</v>
      </c>
      <c r="I152" s="28"/>
      <c r="J152" s="29"/>
      <c r="K152" t="s">
        <v>45</v>
      </c>
      <c r="M152" s="40">
        <v>0</v>
      </c>
      <c r="O152" t="s">
        <v>46</v>
      </c>
      <c r="Q152" s="40">
        <v>0</v>
      </c>
      <c r="R152" s="28"/>
    </row>
    <row r="153" spans="1:18" ht="15.75">
      <c r="A153" s="29"/>
      <c r="B153" t="s">
        <v>47</v>
      </c>
      <c r="D153" s="41">
        <f>D151/12</f>
        <v>18.751666666666669</v>
      </c>
      <c r="I153" s="28"/>
      <c r="J153" s="29"/>
      <c r="K153" t="s">
        <v>47</v>
      </c>
      <c r="M153" s="41">
        <f>M151/12</f>
        <v>18.75</v>
      </c>
      <c r="R153" s="28"/>
    </row>
    <row r="154" spans="1:18" ht="15.75">
      <c r="A154" s="29"/>
      <c r="B154" t="s">
        <v>48</v>
      </c>
      <c r="D154" s="41">
        <f>D151/12</f>
        <v>18.751666666666669</v>
      </c>
      <c r="I154" s="28"/>
      <c r="J154" s="29"/>
      <c r="K154" t="s">
        <v>48</v>
      </c>
      <c r="M154" s="41">
        <f>M151/12</f>
        <v>18.75</v>
      </c>
      <c r="R154" s="28"/>
    </row>
    <row r="155" spans="1:18" ht="15.75">
      <c r="A155" s="29"/>
      <c r="D155" s="41"/>
      <c r="I155" s="28"/>
      <c r="J155" s="29"/>
      <c r="M155" s="41"/>
      <c r="R155" s="28"/>
    </row>
    <row r="156" spans="1:18" ht="15.75">
      <c r="A156" s="29"/>
      <c r="B156" s="234" t="s">
        <v>50</v>
      </c>
      <c r="C156" s="234"/>
      <c r="D156" s="42">
        <f>SUM(D151:D155)</f>
        <v>262.52333333333337</v>
      </c>
      <c r="F156" s="234" t="s">
        <v>51</v>
      </c>
      <c r="G156" s="234"/>
      <c r="H156" s="42">
        <f>SUM(H151:H155)</f>
        <v>146.26438999999999</v>
      </c>
      <c r="I156" s="35"/>
      <c r="J156" s="29"/>
      <c r="K156" s="37" t="s">
        <v>50</v>
      </c>
      <c r="L156" s="38"/>
      <c r="M156" s="42">
        <f>SUM(M151:M155)</f>
        <v>262.5</v>
      </c>
      <c r="O156" s="234" t="s">
        <v>51</v>
      </c>
      <c r="P156" s="234"/>
      <c r="Q156" s="42">
        <f>SUM(Q151:Q155)</f>
        <v>21.262499999999999</v>
      </c>
      <c r="R156" s="35"/>
    </row>
    <row r="157" spans="1:18" ht="18.75">
      <c r="A157" s="29"/>
      <c r="E157" s="86">
        <f>D156-H156</f>
        <v>116.25894333333338</v>
      </c>
      <c r="I157" s="30"/>
      <c r="J157" s="29"/>
      <c r="N157" s="86">
        <f>M156-Q156</f>
        <v>241.23750000000001</v>
      </c>
      <c r="R157" s="30"/>
    </row>
    <row r="158" spans="1:18" ht="18.75">
      <c r="A158" s="29"/>
      <c r="E158" s="86"/>
      <c r="I158" s="30"/>
      <c r="J158" s="29"/>
      <c r="N158" s="86"/>
      <c r="R158" s="30"/>
    </row>
    <row r="159" spans="1:18">
      <c r="A159" s="29"/>
      <c r="E159" s="39" t="s">
        <v>52</v>
      </c>
      <c r="I159" s="30"/>
      <c r="J159" s="29"/>
      <c r="N159" s="39" t="s">
        <v>52</v>
      </c>
      <c r="R159" s="30"/>
    </row>
    <row r="160" spans="1:18">
      <c r="A160" s="29"/>
      <c r="I160" s="30"/>
      <c r="J160" s="29"/>
      <c r="R160" s="30"/>
    </row>
    <row r="161" spans="1:18">
      <c r="A161" s="29"/>
      <c r="I161" s="30"/>
      <c r="J161" s="29"/>
      <c r="R161" s="30"/>
    </row>
    <row r="162" spans="1:18">
      <c r="A162" s="29"/>
      <c r="I162" s="30"/>
      <c r="J162" s="29"/>
      <c r="R162" s="30"/>
    </row>
    <row r="163" spans="1:18">
      <c r="A163" s="29"/>
      <c r="B163" s="87" t="s">
        <v>53</v>
      </c>
      <c r="C163" s="87"/>
      <c r="D163" s="87"/>
      <c r="F163" s="87" t="s">
        <v>54</v>
      </c>
      <c r="G163" s="87"/>
      <c r="H163" s="87"/>
      <c r="I163" s="36"/>
      <c r="J163" s="29"/>
      <c r="K163" s="87" t="s">
        <v>53</v>
      </c>
      <c r="L163" s="87"/>
      <c r="M163" s="87"/>
      <c r="O163" s="87" t="s">
        <v>54</v>
      </c>
      <c r="P163" s="87"/>
      <c r="Q163" s="87"/>
      <c r="R163" s="36"/>
    </row>
    <row r="164" spans="1:18" ht="26.25" customHeight="1">
      <c r="B164" s="84"/>
      <c r="C164" s="84"/>
      <c r="D164" s="223" t="s">
        <v>55</v>
      </c>
      <c r="E164" s="223"/>
      <c r="F164" s="223"/>
      <c r="G164" s="84"/>
      <c r="H164" s="84"/>
      <c r="I164" s="85"/>
      <c r="K164" s="84"/>
      <c r="L164" s="84"/>
      <c r="M164" s="223" t="s">
        <v>55</v>
      </c>
      <c r="N164" s="223"/>
      <c r="O164" s="223"/>
      <c r="P164" s="84"/>
      <c r="Q164" s="84"/>
      <c r="R164" s="85"/>
    </row>
    <row r="165" spans="1:18" ht="21">
      <c r="B165" s="43"/>
      <c r="C165" s="43"/>
      <c r="D165" s="224" t="s">
        <v>39</v>
      </c>
      <c r="E165" s="224"/>
      <c r="F165" s="224"/>
      <c r="G165" s="43"/>
      <c r="H165" s="43"/>
      <c r="I165" s="44"/>
      <c r="K165" s="43"/>
      <c r="L165" s="43"/>
      <c r="M165" s="224" t="s">
        <v>39</v>
      </c>
      <c r="N165" s="224"/>
      <c r="O165" s="224"/>
      <c r="P165" s="43"/>
      <c r="Q165" s="43"/>
      <c r="R165" s="44"/>
    </row>
    <row r="166" spans="1:18" ht="21">
      <c r="B166" s="43"/>
      <c r="C166" s="43"/>
      <c r="D166" s="43"/>
      <c r="E166" s="43"/>
      <c r="F166" s="43"/>
      <c r="G166" s="43"/>
      <c r="H166" s="43"/>
      <c r="I166" s="44"/>
      <c r="K166" s="43"/>
      <c r="L166" s="43"/>
      <c r="M166" s="43"/>
      <c r="N166" s="43"/>
      <c r="O166" s="43"/>
      <c r="P166" s="43"/>
      <c r="Q166" s="43"/>
      <c r="R166" s="44"/>
    </row>
    <row r="167" spans="1:18" ht="15.75">
      <c r="B167" s="1" t="s">
        <v>56</v>
      </c>
      <c r="C167" t="s">
        <v>1013</v>
      </c>
      <c r="F167" t="s">
        <v>59</v>
      </c>
      <c r="G167" s="225" t="s">
        <v>718</v>
      </c>
      <c r="H167" s="225"/>
      <c r="I167" s="28"/>
      <c r="K167" s="1" t="s">
        <v>56</v>
      </c>
      <c r="L167" t="s">
        <v>1126</v>
      </c>
      <c r="O167" t="s">
        <v>59</v>
      </c>
      <c r="P167" s="225" t="s">
        <v>718</v>
      </c>
      <c r="Q167" s="225"/>
      <c r="R167" s="28"/>
    </row>
    <row r="168" spans="1:18" ht="15.75">
      <c r="B168" s="1" t="s">
        <v>57</v>
      </c>
      <c r="C168" s="222">
        <v>1716325822</v>
      </c>
      <c r="D168" s="222"/>
      <c r="F168" s="226" t="s">
        <v>731</v>
      </c>
      <c r="G168" s="226"/>
      <c r="H168">
        <v>450.04</v>
      </c>
      <c r="I168" s="28"/>
      <c r="K168" s="1" t="s">
        <v>57</v>
      </c>
      <c r="L168" s="222">
        <v>1716325822</v>
      </c>
      <c r="M168" s="222"/>
      <c r="O168" s="226" t="s">
        <v>731</v>
      </c>
      <c r="P168" s="226"/>
      <c r="Q168">
        <v>225.02</v>
      </c>
      <c r="R168" s="28"/>
    </row>
    <row r="169" spans="1:18" ht="15.75">
      <c r="B169" t="s">
        <v>58</v>
      </c>
      <c r="C169" s="45">
        <v>45139</v>
      </c>
      <c r="F169" s="1" t="s">
        <v>40</v>
      </c>
      <c r="H169">
        <v>30</v>
      </c>
      <c r="I169" s="28"/>
      <c r="K169" t="s">
        <v>58</v>
      </c>
      <c r="L169" s="45">
        <v>45139</v>
      </c>
      <c r="O169" s="1" t="s">
        <v>40</v>
      </c>
      <c r="Q169">
        <v>15</v>
      </c>
      <c r="R169" s="28"/>
    </row>
    <row r="170" spans="1:18" ht="15.75">
      <c r="I170" s="28"/>
      <c r="R170" s="28"/>
    </row>
    <row r="171" spans="1:18" ht="15.75">
      <c r="B171" s="227" t="s">
        <v>41</v>
      </c>
      <c r="C171" s="227"/>
      <c r="D171" s="227"/>
      <c r="F171" s="227" t="s">
        <v>42</v>
      </c>
      <c r="G171" s="227"/>
      <c r="H171" s="227"/>
      <c r="I171" s="34"/>
      <c r="K171" s="227" t="s">
        <v>41</v>
      </c>
      <c r="L171" s="227"/>
      <c r="M171" s="227"/>
      <c r="O171" s="227" t="s">
        <v>42</v>
      </c>
      <c r="P171" s="227"/>
      <c r="Q171" s="227"/>
      <c r="R171" s="34"/>
    </row>
    <row r="172" spans="1:18" ht="15.75">
      <c r="B172" t="s">
        <v>43</v>
      </c>
      <c r="D172" s="40">
        <v>450.04</v>
      </c>
      <c r="F172" t="s">
        <v>44</v>
      </c>
      <c r="H172" s="40">
        <f>D172*9.45/100</f>
        <v>42.528779999999998</v>
      </c>
      <c r="I172" s="28"/>
      <c r="K172" t="s">
        <v>43</v>
      </c>
      <c r="M172" s="40">
        <v>225.02</v>
      </c>
      <c r="O172" t="s">
        <v>44</v>
      </c>
      <c r="Q172" s="40">
        <f>M172*9.45/100</f>
        <v>21.264389999999999</v>
      </c>
      <c r="R172" s="28"/>
    </row>
    <row r="173" spans="1:18" ht="15.75">
      <c r="B173" t="s">
        <v>45</v>
      </c>
      <c r="D173" s="40">
        <v>0</v>
      </c>
      <c r="F173" t="s">
        <v>46</v>
      </c>
      <c r="H173" s="40">
        <v>0</v>
      </c>
      <c r="I173" s="28"/>
      <c r="K173" t="s">
        <v>45</v>
      </c>
      <c r="M173" s="40">
        <v>0</v>
      </c>
      <c r="O173" t="s">
        <v>46</v>
      </c>
      <c r="Q173" s="40">
        <v>0</v>
      </c>
      <c r="R173" s="28"/>
    </row>
    <row r="174" spans="1:18" ht="15.75">
      <c r="B174" t="s">
        <v>47</v>
      </c>
      <c r="D174" s="41">
        <f>D172/12</f>
        <v>37.503333333333337</v>
      </c>
      <c r="I174" s="28"/>
      <c r="K174" t="s">
        <v>47</v>
      </c>
      <c r="M174" s="41">
        <f>M172/12</f>
        <v>18.751666666666669</v>
      </c>
      <c r="R174" s="28"/>
    </row>
    <row r="175" spans="1:18" ht="15.75">
      <c r="B175" t="s">
        <v>48</v>
      </c>
      <c r="D175" s="41">
        <f>D172/12</f>
        <v>37.503333333333337</v>
      </c>
      <c r="I175" s="28"/>
      <c r="K175" t="s">
        <v>48</v>
      </c>
      <c r="M175" s="41">
        <f>M172/12</f>
        <v>18.751666666666669</v>
      </c>
      <c r="R175" s="28"/>
    </row>
    <row r="176" spans="1:18" ht="15.75">
      <c r="B176" t="s">
        <v>1014</v>
      </c>
      <c r="D176" s="41">
        <f>D172*8.33%</f>
        <v>37.488332</v>
      </c>
      <c r="I176" s="28"/>
      <c r="K176" t="s">
        <v>1014</v>
      </c>
      <c r="M176" s="41"/>
      <c r="R176" s="28"/>
    </row>
    <row r="177" spans="2:18" ht="15.75">
      <c r="B177" s="234" t="s">
        <v>50</v>
      </c>
      <c r="C177" s="234"/>
      <c r="D177" s="42">
        <f>SUM(D172:D176)</f>
        <v>562.53499866666675</v>
      </c>
      <c r="F177" s="234" t="s">
        <v>51</v>
      </c>
      <c r="G177" s="234"/>
      <c r="H177" s="42">
        <f>SUM(H172:H176)</f>
        <v>42.528779999999998</v>
      </c>
      <c r="I177" s="35"/>
      <c r="K177" s="234" t="s">
        <v>50</v>
      </c>
      <c r="L177" s="234"/>
      <c r="M177" s="42">
        <f>SUM(M172:M176)</f>
        <v>262.52333333333337</v>
      </c>
      <c r="O177" s="234" t="s">
        <v>51</v>
      </c>
      <c r="P177" s="234"/>
      <c r="Q177" s="42">
        <f>SUM(Q172:Q176)</f>
        <v>21.264389999999999</v>
      </c>
      <c r="R177" s="35"/>
    </row>
    <row r="178" spans="2:18" ht="18.75">
      <c r="E178" s="86">
        <f>D177-H177</f>
        <v>520.00621866666677</v>
      </c>
      <c r="I178" s="30"/>
      <c r="N178" s="86">
        <f>M177-Q177</f>
        <v>241.25894333333338</v>
      </c>
      <c r="R178" s="30"/>
    </row>
    <row r="179" spans="2:18" ht="18.75">
      <c r="E179" s="86"/>
      <c r="I179" s="30"/>
      <c r="N179" s="86"/>
      <c r="R179" s="30"/>
    </row>
    <row r="180" spans="2:18">
      <c r="E180" s="39" t="s">
        <v>52</v>
      </c>
      <c r="I180" s="30"/>
      <c r="N180" s="39" t="s">
        <v>52</v>
      </c>
      <c r="R180" s="30"/>
    </row>
    <row r="181" spans="2:18">
      <c r="I181" s="30"/>
      <c r="R181" s="30"/>
    </row>
    <row r="182" spans="2:18">
      <c r="I182" s="30"/>
      <c r="R182" s="30"/>
    </row>
    <row r="183" spans="2:18">
      <c r="B183" s="87" t="s">
        <v>53</v>
      </c>
      <c r="C183" s="87"/>
      <c r="D183" s="87"/>
      <c r="F183" s="87" t="s">
        <v>54</v>
      </c>
      <c r="G183" s="87"/>
      <c r="H183" s="87"/>
      <c r="I183" s="36"/>
      <c r="K183" s="87" t="s">
        <v>53</v>
      </c>
      <c r="L183" s="87"/>
      <c r="M183" s="87"/>
      <c r="O183" s="87" t="s">
        <v>54</v>
      </c>
      <c r="P183" s="87"/>
      <c r="Q183" s="87"/>
      <c r="R183" s="36"/>
    </row>
    <row r="184" spans="2:18">
      <c r="B184" s="32"/>
      <c r="C184" s="32"/>
      <c r="D184" s="32"/>
      <c r="E184" s="32"/>
      <c r="F184" s="32"/>
      <c r="G184" s="32"/>
      <c r="H184" s="32"/>
      <c r="I184" s="33"/>
      <c r="K184" s="32"/>
      <c r="L184" s="32"/>
      <c r="M184" s="32"/>
      <c r="N184" s="32"/>
      <c r="O184" s="32"/>
      <c r="P184" s="32"/>
      <c r="Q184" s="32"/>
      <c r="R184" s="33"/>
    </row>
    <row r="185" spans="2:18" ht="26.25" customHeight="1"/>
    <row r="199" ht="15" customHeight="1"/>
    <row r="200" ht="15" customHeight="1"/>
    <row r="208" ht="26.25" customHeight="1"/>
    <row r="222" ht="15" customHeight="1"/>
    <row r="223" ht="15" customHeight="1"/>
    <row r="231" ht="26.25" customHeight="1"/>
    <row r="245" ht="15" customHeight="1"/>
    <row r="246" ht="15" customHeight="1"/>
    <row r="254" ht="26.25" customHeight="1"/>
    <row r="268" ht="15" customHeight="1"/>
    <row r="269" ht="15" customHeight="1"/>
  </sheetData>
  <mergeCells count="152">
    <mergeCell ref="M164:O164"/>
    <mergeCell ref="M165:O165"/>
    <mergeCell ref="P167:Q167"/>
    <mergeCell ref="L168:M168"/>
    <mergeCell ref="O168:P168"/>
    <mergeCell ref="K171:M171"/>
    <mergeCell ref="O171:Q171"/>
    <mergeCell ref="K177:L177"/>
    <mergeCell ref="O177:P177"/>
    <mergeCell ref="J97:R97"/>
    <mergeCell ref="A98:I98"/>
    <mergeCell ref="J98:R98"/>
    <mergeCell ref="B104:D104"/>
    <mergeCell ref="F104:H104"/>
    <mergeCell ref="K104:M104"/>
    <mergeCell ref="O104:Q104"/>
    <mergeCell ref="O117:Q117"/>
    <mergeCell ref="E111:E112"/>
    <mergeCell ref="N111:N112"/>
    <mergeCell ref="B117:D117"/>
    <mergeCell ref="F117:H117"/>
    <mergeCell ref="K117:M117"/>
    <mergeCell ref="C101:D101"/>
    <mergeCell ref="J72:R72"/>
    <mergeCell ref="E62:E63"/>
    <mergeCell ref="N62:N63"/>
    <mergeCell ref="B68:D68"/>
    <mergeCell ref="F68:H68"/>
    <mergeCell ref="K68:M68"/>
    <mergeCell ref="B91:D91"/>
    <mergeCell ref="F91:H91"/>
    <mergeCell ref="K91:M91"/>
    <mergeCell ref="O91:Q91"/>
    <mergeCell ref="B78:D78"/>
    <mergeCell ref="F78:H78"/>
    <mergeCell ref="K78:M78"/>
    <mergeCell ref="O78:Q78"/>
    <mergeCell ref="E85:E86"/>
    <mergeCell ref="N85:N86"/>
    <mergeCell ref="K30:M30"/>
    <mergeCell ref="E37:E38"/>
    <mergeCell ref="N37:N38"/>
    <mergeCell ref="B43:D43"/>
    <mergeCell ref="K43:M43"/>
    <mergeCell ref="F43:H43"/>
    <mergeCell ref="O43:Q43"/>
    <mergeCell ref="A71:I71"/>
    <mergeCell ref="J71:R71"/>
    <mergeCell ref="Y40:AA40"/>
    <mergeCell ref="A48:I48"/>
    <mergeCell ref="J48:R48"/>
    <mergeCell ref="A49:I49"/>
    <mergeCell ref="J49:R49"/>
    <mergeCell ref="B55:D55"/>
    <mergeCell ref="F55:H55"/>
    <mergeCell ref="K55:M55"/>
    <mergeCell ref="O55:Q55"/>
    <mergeCell ref="C52:D52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P146:Q146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5:D75"/>
    <mergeCell ref="B171:D171"/>
    <mergeCell ref="F171:H171"/>
    <mergeCell ref="B177:C177"/>
    <mergeCell ref="F177:G177"/>
    <mergeCell ref="M143:O143"/>
    <mergeCell ref="M144:O144"/>
    <mergeCell ref="O30:Q30"/>
    <mergeCell ref="O68:Q68"/>
    <mergeCell ref="N134:N135"/>
    <mergeCell ref="K139:M139"/>
    <mergeCell ref="O139:Q139"/>
    <mergeCell ref="J120:R120"/>
    <mergeCell ref="J121:R121"/>
    <mergeCell ref="K127:M127"/>
    <mergeCell ref="O127:Q127"/>
    <mergeCell ref="O147:P147"/>
    <mergeCell ref="F147:G147"/>
    <mergeCell ref="O150:Q150"/>
    <mergeCell ref="K150:M150"/>
    <mergeCell ref="O156:P156"/>
    <mergeCell ref="F156:G156"/>
    <mergeCell ref="B156:C156"/>
    <mergeCell ref="B150:D150"/>
    <mergeCell ref="F150:H150"/>
    <mergeCell ref="C27:D27"/>
    <mergeCell ref="C5:D5"/>
    <mergeCell ref="C147:D147"/>
    <mergeCell ref="C168:D168"/>
    <mergeCell ref="D164:F164"/>
    <mergeCell ref="D165:F165"/>
    <mergeCell ref="G167:H167"/>
    <mergeCell ref="F168:G168"/>
    <mergeCell ref="G146:H146"/>
    <mergeCell ref="B30:D30"/>
    <mergeCell ref="A72:I72"/>
    <mergeCell ref="A97:I97"/>
    <mergeCell ref="D143:F143"/>
    <mergeCell ref="D144:F144"/>
    <mergeCell ref="A120:I120"/>
    <mergeCell ref="A121:I121"/>
    <mergeCell ref="B127:D127"/>
    <mergeCell ref="F127:H127"/>
    <mergeCell ref="E134:E135"/>
    <mergeCell ref="B139:D139"/>
    <mergeCell ref="F139:H139"/>
    <mergeCell ref="C124:D12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22" t="s">
        <v>112</v>
      </c>
      <c r="E1" s="222"/>
      <c r="F1" s="222"/>
      <c r="N1" s="222" t="s">
        <v>112</v>
      </c>
      <c r="O1" s="222"/>
      <c r="P1" s="222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01" t="s">
        <v>124</v>
      </c>
      <c r="E17" s="201"/>
      <c r="F17" s="201"/>
      <c r="G17" s="3"/>
      <c r="H17" s="3"/>
      <c r="L17" s="3"/>
      <c r="M17" s="3"/>
      <c r="N17" s="201" t="s">
        <v>124</v>
      </c>
      <c r="O17" s="201"/>
      <c r="P17" s="201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J40"/>
  <sheetViews>
    <sheetView topLeftCell="C28" workbookViewId="0">
      <selection activeCell="C40" sqref="C40:J40"/>
    </sheetView>
  </sheetViews>
  <sheetFormatPr baseColWidth="10" defaultRowHeight="15"/>
  <sheetData>
    <row r="1" spans="3:10" ht="15.75" thickBot="1"/>
    <row r="2" spans="3:10" ht="15.75" thickBot="1">
      <c r="C2" s="183">
        <v>0.69174768518518526</v>
      </c>
      <c r="D2" s="181">
        <v>20230801</v>
      </c>
      <c r="E2" s="181" t="s">
        <v>466</v>
      </c>
      <c r="F2" s="181" t="s">
        <v>476</v>
      </c>
      <c r="G2" s="181">
        <v>152</v>
      </c>
      <c r="H2" s="182">
        <v>86857</v>
      </c>
      <c r="I2" s="181">
        <v>585956</v>
      </c>
      <c r="J2" s="180"/>
    </row>
    <row r="3" spans="3:10" ht="15.75" thickBot="1">
      <c r="C3" s="183">
        <v>0.70434027777777775</v>
      </c>
      <c r="D3" s="181">
        <v>20230807</v>
      </c>
      <c r="E3" s="181" t="s">
        <v>466</v>
      </c>
      <c r="F3" s="181" t="s">
        <v>476</v>
      </c>
      <c r="G3" s="181">
        <v>150.01</v>
      </c>
      <c r="H3" s="182">
        <v>85721</v>
      </c>
      <c r="I3" s="181">
        <v>0</v>
      </c>
      <c r="J3" s="180"/>
    </row>
    <row r="4" spans="3:10" ht="15.75" thickBot="1">
      <c r="C4" s="183">
        <v>0.76175925925925936</v>
      </c>
      <c r="D4" s="181">
        <v>20230810</v>
      </c>
      <c r="E4" s="181" t="s">
        <v>466</v>
      </c>
      <c r="F4" s="181" t="s">
        <v>476</v>
      </c>
      <c r="G4" s="181">
        <v>50.02</v>
      </c>
      <c r="H4" s="182">
        <v>28581</v>
      </c>
      <c r="I4" s="181">
        <v>0</v>
      </c>
      <c r="J4" s="180"/>
    </row>
    <row r="5" spans="3:10">
      <c r="G5" s="1">
        <f>SUM(G2:G4)</f>
        <v>352.03</v>
      </c>
    </row>
    <row r="6" spans="3:10" ht="15.75" thickBot="1"/>
    <row r="7" spans="3:10" ht="15.75" thickBot="1">
      <c r="C7" s="183">
        <v>0.71946759259259263</v>
      </c>
      <c r="D7" s="181">
        <v>20230801</v>
      </c>
      <c r="E7" s="181" t="s">
        <v>691</v>
      </c>
      <c r="F7" s="181" t="s">
        <v>476</v>
      </c>
      <c r="G7" s="181">
        <v>120</v>
      </c>
      <c r="H7" s="181" t="s">
        <v>1259</v>
      </c>
      <c r="I7" s="181">
        <v>98563</v>
      </c>
      <c r="J7" s="180"/>
    </row>
    <row r="8" spans="3:10" ht="15.75" thickBot="1">
      <c r="C8" s="183">
        <v>0.41115740740740742</v>
      </c>
      <c r="D8" s="181">
        <v>20230802</v>
      </c>
      <c r="E8" s="181" t="s">
        <v>751</v>
      </c>
      <c r="F8" s="181" t="s">
        <v>476</v>
      </c>
      <c r="G8" s="181">
        <v>180</v>
      </c>
      <c r="H8" s="182">
        <v>102855</v>
      </c>
      <c r="I8" s="181">
        <v>5454</v>
      </c>
      <c r="J8" s="180"/>
    </row>
    <row r="9" spans="3:10" ht="15.75" thickBot="1">
      <c r="C9" s="183">
        <v>0.54481481481481475</v>
      </c>
      <c r="D9" s="181">
        <v>20230803</v>
      </c>
      <c r="E9" s="181" t="s">
        <v>675</v>
      </c>
      <c r="F9" s="181" t="s">
        <v>476</v>
      </c>
      <c r="G9" s="181">
        <v>65.64</v>
      </c>
      <c r="H9" s="181" t="s">
        <v>1258</v>
      </c>
      <c r="I9" s="181">
        <v>5454</v>
      </c>
      <c r="J9" s="180"/>
    </row>
    <row r="10" spans="3:10" ht="15.75" thickBot="1">
      <c r="C10" s="183">
        <v>0.54655092592592591</v>
      </c>
      <c r="D10" s="181">
        <v>20230803</v>
      </c>
      <c r="E10" s="181" t="s">
        <v>675</v>
      </c>
      <c r="F10" s="181" t="s">
        <v>476</v>
      </c>
      <c r="G10" s="181">
        <v>25</v>
      </c>
      <c r="H10" s="182">
        <v>14285</v>
      </c>
      <c r="I10" s="181">
        <v>554445</v>
      </c>
      <c r="J10" s="180"/>
    </row>
    <row r="11" spans="3:10" ht="15.75" thickBot="1">
      <c r="C11" s="183">
        <v>0.595636574074074</v>
      </c>
      <c r="D11" s="181">
        <v>20230810</v>
      </c>
      <c r="E11" s="181" t="s">
        <v>675</v>
      </c>
      <c r="F11" s="181" t="s">
        <v>476</v>
      </c>
      <c r="G11" s="181">
        <v>87.01</v>
      </c>
      <c r="H11" s="182">
        <v>49718</v>
      </c>
      <c r="I11" s="181">
        <v>0</v>
      </c>
      <c r="J11" s="180"/>
    </row>
    <row r="12" spans="3:10" ht="15.75" thickBot="1">
      <c r="C12" s="183">
        <v>0.55717592592592591</v>
      </c>
      <c r="D12" s="181">
        <v>20230814</v>
      </c>
      <c r="E12" s="181" t="s">
        <v>675</v>
      </c>
      <c r="F12" s="181" t="s">
        <v>476</v>
      </c>
      <c r="G12" s="181">
        <v>80</v>
      </c>
      <c r="H12" s="182">
        <v>45713</v>
      </c>
      <c r="I12" s="181">
        <v>5555</v>
      </c>
      <c r="J12" s="180"/>
    </row>
    <row r="13" spans="3:10" ht="15.75" thickBot="1">
      <c r="C13" s="183">
        <v>0.58956018518518516</v>
      </c>
      <c r="D13" s="181">
        <v>20230814</v>
      </c>
      <c r="E13" s="181" t="s">
        <v>751</v>
      </c>
      <c r="F13" s="181" t="s">
        <v>476</v>
      </c>
      <c r="G13" s="181">
        <v>70</v>
      </c>
      <c r="H13" s="182">
        <v>39999</v>
      </c>
      <c r="I13" s="181">
        <v>5555</v>
      </c>
      <c r="J13" s="180"/>
    </row>
    <row r="14" spans="3:10" ht="15.75" thickBot="1">
      <c r="C14" s="183">
        <v>0.59313657407407405</v>
      </c>
      <c r="D14" s="181">
        <v>20230811</v>
      </c>
      <c r="E14" s="181" t="s">
        <v>691</v>
      </c>
      <c r="F14" s="181" t="s">
        <v>476</v>
      </c>
      <c r="G14" s="181">
        <v>110</v>
      </c>
      <c r="H14" s="182">
        <v>62856</v>
      </c>
      <c r="I14" s="181">
        <v>12345</v>
      </c>
      <c r="J14" s="180"/>
    </row>
    <row r="15" spans="3:10" ht="15.75" thickBot="1">
      <c r="C15" s="183">
        <v>0.88462962962962965</v>
      </c>
      <c r="D15" s="181">
        <v>20230810</v>
      </c>
      <c r="E15" s="181" t="s">
        <v>751</v>
      </c>
      <c r="F15" s="181" t="s">
        <v>476</v>
      </c>
      <c r="G15" s="181">
        <v>140.02000000000001</v>
      </c>
      <c r="H15" s="182">
        <v>80001</v>
      </c>
      <c r="I15" s="181">
        <v>0</v>
      </c>
      <c r="J15" s="180"/>
    </row>
    <row r="16" spans="3:10">
      <c r="G16" s="1">
        <f>SUM(G7:G15)</f>
        <v>877.67</v>
      </c>
    </row>
    <row r="17" spans="3:10" ht="15.75" thickBot="1"/>
    <row r="18" spans="3:10" ht="15.75" thickBot="1">
      <c r="C18" s="183">
        <v>0.49402777777777779</v>
      </c>
      <c r="D18" s="181">
        <v>20230803</v>
      </c>
      <c r="E18" s="181" t="s">
        <v>471</v>
      </c>
      <c r="F18" s="181" t="s">
        <v>476</v>
      </c>
      <c r="G18" s="181">
        <v>122.79</v>
      </c>
      <c r="H18" s="182">
        <v>70167</v>
      </c>
      <c r="I18" s="181">
        <v>820</v>
      </c>
      <c r="J18" s="180"/>
    </row>
    <row r="19" spans="3:10" ht="15.75" thickBot="1">
      <c r="C19" s="183">
        <v>0.82694444444444448</v>
      </c>
      <c r="D19" s="181">
        <v>20230807</v>
      </c>
      <c r="E19" s="181" t="s">
        <v>469</v>
      </c>
      <c r="F19" s="181" t="s">
        <v>476</v>
      </c>
      <c r="G19" s="181">
        <v>120.01</v>
      </c>
      <c r="H19" s="182">
        <v>68576</v>
      </c>
      <c r="I19" s="181">
        <v>56542</v>
      </c>
      <c r="J19" s="180"/>
    </row>
    <row r="20" spans="3:10" ht="15.75" thickBot="1">
      <c r="C20" s="183">
        <v>0.76788194444444446</v>
      </c>
      <c r="D20" s="181">
        <v>20230811</v>
      </c>
      <c r="E20" s="181" t="s">
        <v>469</v>
      </c>
      <c r="F20" s="181" t="s">
        <v>476</v>
      </c>
      <c r="G20" s="181">
        <v>100</v>
      </c>
      <c r="H20" s="181" t="s">
        <v>1257</v>
      </c>
      <c r="I20" s="181">
        <v>57171</v>
      </c>
      <c r="J20" s="180"/>
    </row>
    <row r="21" spans="3:10" ht="15.75" thickBot="1">
      <c r="C21" s="183">
        <v>0.73092592592592587</v>
      </c>
      <c r="D21" s="181">
        <v>20230815</v>
      </c>
      <c r="E21" s="181" t="s">
        <v>469</v>
      </c>
      <c r="F21" s="181" t="s">
        <v>476</v>
      </c>
      <c r="G21" s="181">
        <v>91.35</v>
      </c>
      <c r="H21" s="182">
        <v>52202</v>
      </c>
      <c r="I21" s="181">
        <v>0</v>
      </c>
      <c r="J21" s="180"/>
    </row>
    <row r="22" spans="3:10" ht="15.75" thickBot="1">
      <c r="C22" s="183">
        <v>0.83523148148148152</v>
      </c>
      <c r="D22" s="181">
        <v>20230815</v>
      </c>
      <c r="E22" s="181" t="s">
        <v>471</v>
      </c>
      <c r="F22" s="181" t="s">
        <v>476</v>
      </c>
      <c r="G22" s="181">
        <v>87.75</v>
      </c>
      <c r="H22" s="181" t="s">
        <v>1256</v>
      </c>
      <c r="I22" s="181">
        <v>820</v>
      </c>
      <c r="J22" s="180"/>
    </row>
    <row r="23" spans="3:10">
      <c r="G23" s="1">
        <f>SUM(G18:G22)</f>
        <v>521.9</v>
      </c>
    </row>
    <row r="24" spans="3:10" ht="15.75" thickBot="1"/>
    <row r="25" spans="3:10" ht="15.75" thickBot="1">
      <c r="C25" s="183">
        <v>0.59554398148148147</v>
      </c>
      <c r="D25" s="181">
        <v>20230803</v>
      </c>
      <c r="E25" s="181" t="s">
        <v>473</v>
      </c>
      <c r="F25" s="181" t="s">
        <v>476</v>
      </c>
      <c r="G25" s="181">
        <v>72.78</v>
      </c>
      <c r="H25" s="182">
        <v>41588</v>
      </c>
      <c r="I25" s="181">
        <v>15206</v>
      </c>
      <c r="J25" s="180"/>
    </row>
    <row r="26" spans="3:10" ht="15.75" thickBot="1">
      <c r="C26" s="183">
        <v>0.50393518518518521</v>
      </c>
      <c r="D26" s="181">
        <v>20230809</v>
      </c>
      <c r="E26" s="181" t="s">
        <v>473</v>
      </c>
      <c r="F26" s="181" t="s">
        <v>476</v>
      </c>
      <c r="G26" s="181">
        <v>69.010000000000005</v>
      </c>
      <c r="H26" s="182">
        <v>39432</v>
      </c>
      <c r="I26" s="181">
        <v>5555</v>
      </c>
      <c r="J26" s="180"/>
    </row>
    <row r="27" spans="3:10">
      <c r="G27" s="1">
        <f>SUM(G25:G26)</f>
        <v>141.79000000000002</v>
      </c>
    </row>
    <row r="28" spans="3:10" ht="15.75" thickBot="1"/>
    <row r="29" spans="3:10" ht="15.75" thickBot="1">
      <c r="C29" s="183">
        <v>0.68635416666666671</v>
      </c>
      <c r="D29" s="181">
        <v>20230804</v>
      </c>
      <c r="E29" s="181" t="s">
        <v>472</v>
      </c>
      <c r="F29" s="181" t="s">
        <v>476</v>
      </c>
      <c r="G29" s="181">
        <v>183</v>
      </c>
      <c r="H29" s="182">
        <v>104571</v>
      </c>
      <c r="I29" s="181">
        <v>0</v>
      </c>
      <c r="J29" s="180"/>
    </row>
    <row r="30" spans="3:10" ht="15.75" thickBot="1">
      <c r="C30" s="183">
        <v>0.72018518518518515</v>
      </c>
      <c r="D30" s="181">
        <v>20230807</v>
      </c>
      <c r="E30" s="181" t="s">
        <v>474</v>
      </c>
      <c r="F30" s="181" t="s">
        <v>476</v>
      </c>
      <c r="G30" s="181">
        <v>172</v>
      </c>
      <c r="H30" s="182">
        <v>98283</v>
      </c>
      <c r="I30" s="181">
        <v>99999999</v>
      </c>
      <c r="J30" s="180"/>
    </row>
    <row r="31" spans="3:10" ht="15.75" thickBot="1">
      <c r="C31" s="183">
        <v>0.75373842592592588</v>
      </c>
      <c r="D31" s="181">
        <v>20230808</v>
      </c>
      <c r="E31" s="181" t="s">
        <v>472</v>
      </c>
      <c r="F31" s="181" t="s">
        <v>476</v>
      </c>
      <c r="G31" s="181">
        <v>230.01</v>
      </c>
      <c r="H31" s="182">
        <v>131433</v>
      </c>
      <c r="I31" s="181">
        <v>0</v>
      </c>
      <c r="J31" s="180"/>
    </row>
    <row r="32" spans="3:10">
      <c r="G32" s="1">
        <f>SUM(G29:G31)</f>
        <v>585.01</v>
      </c>
    </row>
    <row r="33" spans="3:10" ht="15.75" thickBot="1"/>
    <row r="34" spans="3:10" ht="15.75" thickBot="1">
      <c r="C34" s="183">
        <v>0.29174768518518518</v>
      </c>
      <c r="D34" s="181">
        <v>20230809</v>
      </c>
      <c r="E34" s="181" t="s">
        <v>475</v>
      </c>
      <c r="F34" s="181" t="s">
        <v>476</v>
      </c>
      <c r="G34" s="184">
        <v>67.819999999999993</v>
      </c>
      <c r="H34" s="182">
        <v>38752</v>
      </c>
      <c r="I34" s="181">
        <v>5555</v>
      </c>
      <c r="J34" s="180"/>
    </row>
    <row r="35" spans="3:10" ht="15.75" thickBot="1"/>
    <row r="36" spans="3:10" ht="15.75" thickBot="1">
      <c r="C36" s="183">
        <v>0.71685185185185185</v>
      </c>
      <c r="D36" s="181">
        <v>20230809</v>
      </c>
      <c r="E36" s="181" t="s">
        <v>468</v>
      </c>
      <c r="F36" s="181" t="s">
        <v>476</v>
      </c>
      <c r="G36" s="181">
        <v>93</v>
      </c>
      <c r="H36" s="182">
        <v>53141</v>
      </c>
      <c r="I36" s="181">
        <v>312949</v>
      </c>
      <c r="J36" s="180"/>
    </row>
    <row r="37" spans="3:10" ht="15.75" thickBot="1">
      <c r="C37" s="183">
        <v>0.67206018518518518</v>
      </c>
      <c r="D37" s="181">
        <v>20230810</v>
      </c>
      <c r="E37" s="181" t="s">
        <v>468</v>
      </c>
      <c r="F37" s="181" t="s">
        <v>476</v>
      </c>
      <c r="G37" s="181">
        <v>100.02</v>
      </c>
      <c r="H37" s="182">
        <v>57144</v>
      </c>
      <c r="I37" s="181">
        <v>313517</v>
      </c>
      <c r="J37" s="180"/>
    </row>
    <row r="38" spans="3:10">
      <c r="G38" s="1">
        <f>SUM(G36:G37)</f>
        <v>193.01999999999998</v>
      </c>
    </row>
    <row r="39" spans="3:10" ht="15.75" thickBot="1"/>
    <row r="40" spans="3:10" ht="15.75" thickBot="1">
      <c r="C40" s="183">
        <v>0.75140046296296292</v>
      </c>
      <c r="D40" s="181">
        <v>20230811</v>
      </c>
      <c r="E40" s="181" t="s">
        <v>558</v>
      </c>
      <c r="F40" s="181" t="s">
        <v>476</v>
      </c>
      <c r="G40" s="184">
        <v>108.9</v>
      </c>
      <c r="H40" s="182">
        <v>62227</v>
      </c>
      <c r="I40" s="181">
        <v>85236</v>
      </c>
      <c r="J40" s="18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83"/>
  <sheetViews>
    <sheetView topLeftCell="AA713" zoomScale="89" zoomScaleNormal="89" workbookViewId="0">
      <selection activeCell="AK725" sqref="AK725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20</v>
      </c>
      <c r="AB8" s="197"/>
      <c r="AC8" s="197"/>
      <c r="AD8" s="19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563.81999999999994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20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92" t="s">
        <v>7</v>
      </c>
      <c r="F69" s="193"/>
      <c r="G69" s="194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7" t="s">
        <v>20</v>
      </c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97" t="s">
        <v>20</v>
      </c>
      <c r="F151" s="197"/>
      <c r="G151" s="197"/>
      <c r="H151" s="197"/>
      <c r="V151" s="17"/>
      <c r="X151" s="23" t="s">
        <v>75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NO PAGAR</v>
      </c>
      <c r="Y157" s="199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97" t="s">
        <v>20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NO PAGAR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92" t="s">
        <v>7</v>
      </c>
      <c r="AB207" s="193"/>
      <c r="AC207" s="194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100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97" t="s">
        <v>20</v>
      </c>
      <c r="F236" s="197"/>
      <c r="G236" s="197"/>
      <c r="H236" s="197"/>
      <c r="V236" s="17"/>
      <c r="X236" s="23" t="s">
        <v>32</v>
      </c>
      <c r="Y236" s="20">
        <f>IF(B236="PAGADO",0,C241)</f>
        <v>-2894.8</v>
      </c>
      <c r="AA236" s="197" t="s">
        <v>20</v>
      </c>
      <c r="AB236" s="197"/>
      <c r="AC236" s="197"/>
      <c r="AD236" s="19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NO PAGAR</v>
      </c>
      <c r="Y242" s="199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NO PAGAR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3042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NO PAGAR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870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97" t="s">
        <v>20</v>
      </c>
      <c r="F328" s="197"/>
      <c r="G328" s="197"/>
      <c r="H328" s="197"/>
      <c r="V328" s="17"/>
      <c r="X328" s="23" t="s">
        <v>32</v>
      </c>
      <c r="Y328" s="20">
        <f>IF(B1083="PAGADO",0,C333)</f>
        <v>-412.94000000000005</v>
      </c>
      <c r="AA328" s="197" t="s">
        <v>20</v>
      </c>
      <c r="AB328" s="197"/>
      <c r="AC328" s="197"/>
      <c r="AD328" s="19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NO PAGAR</v>
      </c>
      <c r="Y334" s="199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NO PAGAR</v>
      </c>
      <c r="C335" s="199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92" t="s">
        <v>7</v>
      </c>
      <c r="F344" s="193"/>
      <c r="G344" s="194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163.55000000000001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6" t="s">
        <v>28</v>
      </c>
      <c r="I371" s="196"/>
      <c r="J371" s="196"/>
      <c r="V371" s="17"/>
    </row>
    <row r="372" spans="2:41">
      <c r="H372" s="196"/>
      <c r="I372" s="196"/>
      <c r="J372" s="196"/>
      <c r="V372" s="17"/>
    </row>
    <row r="373" spans="2:41">
      <c r="V373" s="17"/>
      <c r="AA373" s="106"/>
      <c r="AB373" s="106"/>
      <c r="AC373" s="203" t="s">
        <v>29</v>
      </c>
      <c r="AD373" s="203"/>
      <c r="AE373" s="203"/>
    </row>
    <row r="374" spans="2:41">
      <c r="V374" s="17"/>
      <c r="AA374" s="106"/>
      <c r="AB374" s="106"/>
      <c r="AC374" s="203"/>
      <c r="AD374" s="203"/>
      <c r="AE374" s="203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203"/>
      <c r="AD375" s="203"/>
      <c r="AE375" s="203"/>
    </row>
    <row r="376" spans="2:41" ht="23.25">
      <c r="B376" s="23" t="s">
        <v>32</v>
      </c>
      <c r="C376" s="20">
        <f>IF(X328="PAGADO",0,Y333)</f>
        <v>-1811.12</v>
      </c>
      <c r="E376" s="197" t="s">
        <v>20</v>
      </c>
      <c r="F376" s="197"/>
      <c r="G376" s="197"/>
      <c r="H376" s="197"/>
      <c r="V376" s="17"/>
      <c r="X376" s="23" t="s">
        <v>32</v>
      </c>
      <c r="Y376" s="20">
        <f>IF(B376="PAGADO",0,C381)</f>
        <v>-1561.12</v>
      </c>
      <c r="AA376" s="197" t="s">
        <v>20</v>
      </c>
      <c r="AB376" s="197"/>
      <c r="AC376" s="197"/>
      <c r="AD376" s="197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98" t="str">
        <f>IF(C381&lt;0,"NO PAGAR","COBRAR")</f>
        <v>NO PAGAR</v>
      </c>
      <c r="C382" s="198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98" t="str">
        <f>IF(Y381&lt;0,"NO PAGAR","COBRAR")</f>
        <v>NO PAGAR</v>
      </c>
      <c r="Y382" s="198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0" t="s">
        <v>9</v>
      </c>
      <c r="C383" s="191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92" t="s">
        <v>7</v>
      </c>
      <c r="F391" s="193"/>
      <c r="G391" s="194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92" t="s">
        <v>7</v>
      </c>
      <c r="AB392" s="193"/>
      <c r="AC392" s="194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92" t="s">
        <v>7</v>
      </c>
      <c r="O394" s="193"/>
      <c r="P394" s="193"/>
      <c r="Q394" s="194"/>
      <c r="R394" s="18">
        <f>SUM(R378:R393)</f>
        <v>1300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96" t="s">
        <v>31</v>
      </c>
      <c r="AB411" s="196"/>
      <c r="AC411" s="196"/>
    </row>
    <row r="412" spans="1:43" ht="15" customHeight="1">
      <c r="H412" s="76"/>
      <c r="I412" s="76"/>
      <c r="J412" s="76"/>
      <c r="V412" s="17"/>
      <c r="AA412" s="196"/>
      <c r="AB412" s="196"/>
      <c r="AC412" s="196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97" t="s">
        <v>20</v>
      </c>
      <c r="F416" s="197"/>
      <c r="G416" s="197"/>
      <c r="H416" s="197"/>
      <c r="V416" s="17"/>
      <c r="X416" s="23" t="s">
        <v>32</v>
      </c>
      <c r="Y416" s="20">
        <f>IF(B416="PAGADO",0,C421)</f>
        <v>0</v>
      </c>
      <c r="AA416" s="197" t="s">
        <v>20</v>
      </c>
      <c r="AB416" s="197"/>
      <c r="AC416" s="197"/>
      <c r="AD416" s="197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99" t="str">
        <f>IF(Y421&lt;0,"NO PAGAR","COBRAR'")</f>
        <v>NO PAGAR</v>
      </c>
      <c r="Y422" s="199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99" t="str">
        <f>IF(C421&lt;0,"NO PAGAR","COBRAR'")</f>
        <v>COBRAR'</v>
      </c>
      <c r="C423" s="199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90" t="s">
        <v>9</v>
      </c>
      <c r="C424" s="191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90" t="s">
        <v>9</v>
      </c>
      <c r="Y424" s="191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92" t="s">
        <v>7</v>
      </c>
      <c r="AK425" s="193"/>
      <c r="AL425" s="193"/>
      <c r="AM425" s="194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92" t="s">
        <v>7</v>
      </c>
      <c r="F432" s="193"/>
      <c r="G432" s="194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92" t="s">
        <v>7</v>
      </c>
      <c r="AB432" s="193"/>
      <c r="AC432" s="194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92" t="s">
        <v>7</v>
      </c>
      <c r="O434" s="193"/>
      <c r="P434" s="193"/>
      <c r="Q434" s="194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97" t="s">
        <v>20</v>
      </c>
      <c r="F462" s="197"/>
      <c r="G462" s="197"/>
      <c r="H462" s="197"/>
      <c r="V462" s="17"/>
      <c r="X462" s="23" t="s">
        <v>32</v>
      </c>
      <c r="Y462" s="20">
        <f>IF(B462="PAGADO",0,C467)</f>
        <v>-526.89999999999986</v>
      </c>
      <c r="AA462" s="197" t="s">
        <v>20</v>
      </c>
      <c r="AB462" s="197"/>
      <c r="AC462" s="197"/>
      <c r="AD462" s="197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98" t="str">
        <f>IF(C467&lt;0,"NO PAGAR","COBRAR")</f>
        <v>NO PAGAR</v>
      </c>
      <c r="C468" s="198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98" t="str">
        <f>IF(Y467&lt;0,"NO PAGAR","COBRAR")</f>
        <v>NO PAGAR</v>
      </c>
      <c r="Y468" s="198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0" t="s">
        <v>9</v>
      </c>
      <c r="C469" s="191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0" t="s">
        <v>9</v>
      </c>
      <c r="Y469" s="191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92" t="s">
        <v>7</v>
      </c>
      <c r="AK471" s="193"/>
      <c r="AL471" s="193"/>
      <c r="AM471" s="194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92" t="s">
        <v>7</v>
      </c>
      <c r="F478" s="193"/>
      <c r="G478" s="194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92" t="s">
        <v>7</v>
      </c>
      <c r="AB478" s="193"/>
      <c r="AC478" s="194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92" t="s">
        <v>7</v>
      </c>
      <c r="O480" s="193"/>
      <c r="P480" s="193"/>
      <c r="Q480" s="194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96" t="s">
        <v>31</v>
      </c>
      <c r="AB497" s="196"/>
      <c r="AC497" s="196"/>
    </row>
    <row r="498" spans="2:41" ht="15" customHeight="1">
      <c r="E498" s="196"/>
      <c r="F498" s="196"/>
      <c r="H498" s="76"/>
      <c r="I498" s="76"/>
      <c r="J498" s="76"/>
      <c r="V498" s="17"/>
      <c r="AA498" s="196"/>
      <c r="AB498" s="196"/>
      <c r="AC498" s="196"/>
    </row>
    <row r="499" spans="2:41" ht="26.25">
      <c r="B499" s="24" t="s">
        <v>66</v>
      </c>
      <c r="E499" s="196" t="s">
        <v>30</v>
      </c>
      <c r="F499" s="196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97" t="s">
        <v>20</v>
      </c>
      <c r="F500" s="197"/>
      <c r="G500" s="197"/>
      <c r="H500" s="197"/>
      <c r="V500" s="17"/>
      <c r="X500" s="23" t="s">
        <v>32</v>
      </c>
      <c r="Y500" s="20">
        <f>IF(B500="PAGADO",0,C505)</f>
        <v>0</v>
      </c>
      <c r="AA500" s="197" t="s">
        <v>20</v>
      </c>
      <c r="AB500" s="197"/>
      <c r="AC500" s="197"/>
      <c r="AD500" s="197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9" t="str">
        <f>IF(Y505&lt;0,"NO PAGAR","COBRAR'")</f>
        <v>COBRAR'</v>
      </c>
      <c r="Y506" s="199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99" t="str">
        <f>IF(C505&lt;0,"NO PAGAR","COBRAR'")</f>
        <v>COBRAR'</v>
      </c>
      <c r="C507" s="199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0" t="s">
        <v>9</v>
      </c>
      <c r="C508" s="191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0" t="s">
        <v>9</v>
      </c>
      <c r="Y508" s="191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92" t="s">
        <v>7</v>
      </c>
      <c r="AB516" s="193"/>
      <c r="AC516" s="194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92" t="s">
        <v>7</v>
      </c>
      <c r="O518" s="193"/>
      <c r="P518" s="193"/>
      <c r="Q518" s="194"/>
      <c r="R518" s="18">
        <f>SUM(R502:R517)</f>
        <v>50</v>
      </c>
      <c r="S518" s="3"/>
      <c r="V518" s="17"/>
      <c r="X518" s="12"/>
      <c r="Y518" s="10"/>
      <c r="AJ518" s="192" t="s">
        <v>7</v>
      </c>
      <c r="AK518" s="193"/>
      <c r="AL518" s="193"/>
      <c r="AM518" s="194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04" t="s">
        <v>957</v>
      </c>
      <c r="F524" s="205"/>
      <c r="G524" s="206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95" t="s">
        <v>29</v>
      </c>
      <c r="AD545" s="195"/>
      <c r="AE545" s="195"/>
    </row>
    <row r="546" spans="2:41" ht="21.75" customHeight="1">
      <c r="H546" s="76" t="s">
        <v>28</v>
      </c>
      <c r="I546" s="76"/>
      <c r="J546" s="76"/>
      <c r="V546" s="17"/>
      <c r="AC546" s="195"/>
      <c r="AD546" s="195"/>
      <c r="AE546" s="195"/>
    </row>
    <row r="547" spans="2:41" ht="15" customHeight="1">
      <c r="H547" s="76"/>
      <c r="I547" s="76"/>
      <c r="J547" s="76"/>
      <c r="V547" s="17"/>
      <c r="AC547" s="195"/>
      <c r="AD547" s="195"/>
      <c r="AE547" s="195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97" t="s">
        <v>20</v>
      </c>
      <c r="F551" s="197"/>
      <c r="G551" s="197"/>
      <c r="H551" s="197"/>
      <c r="V551" s="17"/>
      <c r="X551" s="23" t="s">
        <v>32</v>
      </c>
      <c r="Y551" s="20">
        <f>IF(B551="PAGADO",0,C556)</f>
        <v>-153.00000000000023</v>
      </c>
      <c r="AA551" s="197" t="s">
        <v>20</v>
      </c>
      <c r="AB551" s="197"/>
      <c r="AC551" s="197"/>
      <c r="AD551" s="197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1035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1061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1037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1038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1054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98" t="str">
        <f>IF(C556&lt;0,"NO PAGAR","COBRAR")</f>
        <v>NO PAGAR</v>
      </c>
      <c r="C557" s="198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98" t="str">
        <f>IF(Y556&lt;0,"NO PAGAR","COBRAR")</f>
        <v>COBRAR</v>
      </c>
      <c r="Y557" s="198"/>
      <c r="AA557" s="4">
        <v>45105</v>
      </c>
      <c r="AB557" s="3" t="s">
        <v>1054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0" t="s">
        <v>9</v>
      </c>
      <c r="C558" s="191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0" t="s">
        <v>9</v>
      </c>
      <c r="Y558" s="191"/>
      <c r="AA558" s="4">
        <v>45107</v>
      </c>
      <c r="AB558" s="3" t="s">
        <v>1054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1059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1062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1062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1062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1062</v>
      </c>
      <c r="AC563" s="3" t="s">
        <v>1063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1027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1025</v>
      </c>
      <c r="C567" s="10">
        <v>180</v>
      </c>
      <c r="E567" s="192" t="s">
        <v>7</v>
      </c>
      <c r="F567" s="193"/>
      <c r="G567" s="194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92" t="s">
        <v>7</v>
      </c>
      <c r="AB567" s="193"/>
      <c r="AC567" s="194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92" t="s">
        <v>7</v>
      </c>
      <c r="O569" s="193"/>
      <c r="P569" s="193"/>
      <c r="Q569" s="194"/>
      <c r="R569" s="18">
        <f>SUM(R553:R568)</f>
        <v>1287.51</v>
      </c>
      <c r="S569" s="3"/>
      <c r="V569" s="17"/>
      <c r="X569" s="12"/>
      <c r="Y569" s="10"/>
      <c r="AJ569" s="192" t="s">
        <v>7</v>
      </c>
      <c r="AK569" s="193"/>
      <c r="AL569" s="193"/>
      <c r="AM569" s="194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96" t="s">
        <v>31</v>
      </c>
      <c r="AB584" s="196"/>
      <c r="AC584" s="196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97" t="s">
        <v>20</v>
      </c>
      <c r="F586" s="197"/>
      <c r="G586" s="197"/>
      <c r="H586" s="197"/>
      <c r="V586" s="17"/>
      <c r="X586" s="23" t="s">
        <v>32</v>
      </c>
      <c r="Y586" s="20">
        <f>IF(B586="PAGADO",0,C591)</f>
        <v>0</v>
      </c>
      <c r="AA586" s="197" t="s">
        <v>20</v>
      </c>
      <c r="AB586" s="197"/>
      <c r="AC586" s="197"/>
      <c r="AD586" s="197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1099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1080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9" t="str">
        <f>IF(Y591&lt;0,"NO PAGAR","COBRAR'")</f>
        <v>COBRAR'</v>
      </c>
      <c r="Y592" s="199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99" t="str">
        <f>IF(C591&lt;0,"NO PAGAR","COBRAR'")</f>
        <v>COBRAR'</v>
      </c>
      <c r="C593" s="199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0" t="s">
        <v>9</v>
      </c>
      <c r="C594" s="191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0" t="s">
        <v>9</v>
      </c>
      <c r="Y594" s="191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92" t="s">
        <v>7</v>
      </c>
      <c r="F602" s="193"/>
      <c r="G602" s="194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92" t="s">
        <v>7</v>
      </c>
      <c r="AB602" s="193"/>
      <c r="AC602" s="194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1075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92" t="s">
        <v>7</v>
      </c>
      <c r="O604" s="193"/>
      <c r="P604" s="193"/>
      <c r="Q604" s="194"/>
      <c r="R604" s="18">
        <f>SUM(R588:R603)</f>
        <v>2300</v>
      </c>
      <c r="S604" s="3"/>
      <c r="V604" s="17"/>
      <c r="X604" s="12"/>
      <c r="Y604" s="10"/>
      <c r="AJ604" s="192" t="s">
        <v>7</v>
      </c>
      <c r="AK604" s="193"/>
      <c r="AL604" s="193"/>
      <c r="AM604" s="194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1074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1074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1074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95" t="s">
        <v>29</v>
      </c>
      <c r="AD626" s="195"/>
      <c r="AE626" s="195"/>
    </row>
    <row r="627" spans="2:41" ht="27" customHeight="1">
      <c r="H627" s="76" t="s">
        <v>28</v>
      </c>
      <c r="I627" s="76"/>
      <c r="J627" s="76"/>
      <c r="V627" s="17"/>
      <c r="AC627" s="195"/>
      <c r="AD627" s="195"/>
      <c r="AE627" s="195"/>
    </row>
    <row r="628" spans="2:41" ht="15" customHeight="1">
      <c r="H628" s="76"/>
      <c r="I628" s="76"/>
      <c r="J628" s="76"/>
      <c r="V628" s="17"/>
      <c r="AC628" s="195"/>
      <c r="AD628" s="195"/>
      <c r="AE628" s="195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97" t="s">
        <v>20</v>
      </c>
      <c r="F632" s="197"/>
      <c r="G632" s="197"/>
      <c r="H632" s="197"/>
      <c r="V632" s="17"/>
      <c r="X632" s="23" t="s">
        <v>32</v>
      </c>
      <c r="Y632" s="20">
        <f>IF(B632="PAGADO",0,C637)</f>
        <v>0</v>
      </c>
      <c r="AA632" s="197" t="s">
        <v>20</v>
      </c>
      <c r="AB632" s="197"/>
      <c r="AC632" s="197"/>
      <c r="AD632" s="197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1174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1177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1114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1174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198" t="str">
        <f>IF(C637&lt;0,"NO PAGAR","COBRAR")</f>
        <v>COBRAR</v>
      </c>
      <c r="C638" s="198"/>
      <c r="E638" s="4">
        <v>45138</v>
      </c>
      <c r="F638" s="3" t="s">
        <v>1105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98" t="str">
        <f>IF(Y637&lt;0,"NO PAGAR","COBRAR")</f>
        <v>COBRAR</v>
      </c>
      <c r="Y638" s="19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0" t="s">
        <v>9</v>
      </c>
      <c r="C639" s="191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0" t="s">
        <v>9</v>
      </c>
      <c r="Y639" s="191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1129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1180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1130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92" t="s">
        <v>7</v>
      </c>
      <c r="F648" s="193"/>
      <c r="G648" s="194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92" t="s">
        <v>7</v>
      </c>
      <c r="AB648" s="193"/>
      <c r="AC648" s="194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92" t="s">
        <v>7</v>
      </c>
      <c r="O650" s="193"/>
      <c r="P650" s="193"/>
      <c r="Q650" s="194"/>
      <c r="R650" s="18">
        <f>SUM(R634:R649)</f>
        <v>420</v>
      </c>
      <c r="S650" s="3"/>
      <c r="V650" s="17"/>
      <c r="X650" s="12"/>
      <c r="Y650" s="10"/>
      <c r="AJ650" s="192" t="s">
        <v>7</v>
      </c>
      <c r="AK650" s="193"/>
      <c r="AL650" s="193"/>
      <c r="AM650" s="194"/>
      <c r="AN650" s="18">
        <f>SUM(AN634:AN649)</f>
        <v>40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1120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6" t="s">
        <v>30</v>
      </c>
      <c r="I667" s="76"/>
      <c r="J667" s="76"/>
      <c r="V667" s="17"/>
      <c r="AA667" s="196" t="s">
        <v>31</v>
      </c>
      <c r="AB667" s="196"/>
      <c r="AC667" s="196"/>
    </row>
    <row r="668" spans="1:43" ht="15" customHeight="1">
      <c r="H668" s="76"/>
      <c r="I668" s="76"/>
      <c r="J668" s="76"/>
      <c r="V668" s="17"/>
      <c r="AA668" s="196"/>
      <c r="AB668" s="196"/>
      <c r="AC668" s="196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197" t="s">
        <v>1196</v>
      </c>
      <c r="F672" s="197"/>
      <c r="G672" s="197"/>
      <c r="H672" s="197"/>
      <c r="V672" s="17"/>
      <c r="X672" s="23" t="s">
        <v>32</v>
      </c>
      <c r="Y672" s="20">
        <f>IF(B672="PAGADO",0,C677)</f>
        <v>0</v>
      </c>
      <c r="AA672" s="197" t="s">
        <v>20</v>
      </c>
      <c r="AB672" s="197"/>
      <c r="AC672" s="197"/>
      <c r="AD672" s="197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1195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1242</v>
      </c>
      <c r="AC674" s="3" t="s">
        <v>1243</v>
      </c>
      <c r="AD674" s="5">
        <v>160</v>
      </c>
      <c r="AE674" t="s">
        <v>210</v>
      </c>
      <c r="AJ674" s="25">
        <v>45159</v>
      </c>
      <c r="AK674" s="3" t="s">
        <v>1238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442</v>
      </c>
      <c r="G675" s="3" t="s">
        <v>1203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1242</v>
      </c>
      <c r="AC675" s="3" t="s">
        <v>1243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330</v>
      </c>
      <c r="G676" s="3" t="s">
        <v>1215</v>
      </c>
      <c r="H676" s="5">
        <v>330</v>
      </c>
      <c r="I676" t="s">
        <v>779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1260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1223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9" t="str">
        <f>IF(Y677&lt;0,"NO PAGAR","COBRAR'")</f>
        <v>NO PAGAR</v>
      </c>
      <c r="Y678" s="199"/>
      <c r="AA678" s="4">
        <v>45159</v>
      </c>
      <c r="AB678" s="3" t="s">
        <v>1267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199" t="str">
        <f>IF(C677&lt;0,"NO PAGAR","COBRAR'")</f>
        <v>COBRAR'</v>
      </c>
      <c r="C679" s="199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0" t="s">
        <v>9</v>
      </c>
      <c r="C680" s="191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0" t="s">
        <v>9</v>
      </c>
      <c r="Y680" s="191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92" t="s">
        <v>7</v>
      </c>
      <c r="F688" s="193"/>
      <c r="G688" s="194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92" t="s">
        <v>7</v>
      </c>
      <c r="AB688" s="193"/>
      <c r="AC688" s="194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1268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92" t="s">
        <v>7</v>
      </c>
      <c r="O690" s="193"/>
      <c r="P690" s="193"/>
      <c r="Q690" s="194"/>
      <c r="R690" s="18">
        <f>SUM(R674:R689)</f>
        <v>0</v>
      </c>
      <c r="S690" s="3"/>
      <c r="V690" s="17"/>
      <c r="X690" s="12"/>
      <c r="Y690" s="10"/>
      <c r="AJ690" s="192" t="s">
        <v>7</v>
      </c>
      <c r="AK690" s="193"/>
      <c r="AL690" s="193"/>
      <c r="AM690" s="194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3">
        <v>0.68635416666666671</v>
      </c>
      <c r="AK691" s="181">
        <v>20230804</v>
      </c>
      <c r="AL691" s="181" t="s">
        <v>472</v>
      </c>
      <c r="AM691" s="181" t="s">
        <v>476</v>
      </c>
      <c r="AN691" s="181">
        <v>183</v>
      </c>
      <c r="AO691" s="182">
        <v>104571</v>
      </c>
      <c r="AP691" s="181">
        <v>0</v>
      </c>
      <c r="AQ691" s="180"/>
    </row>
    <row r="692" spans="2:43" ht="15.75" thickBot="1">
      <c r="B692" s="12"/>
      <c r="C692" s="10"/>
      <c r="V692" s="17"/>
      <c r="X692" s="12"/>
      <c r="Y692" s="10"/>
      <c r="AJ692" s="183">
        <v>0.72018518518518515</v>
      </c>
      <c r="AK692" s="181">
        <v>20230807</v>
      </c>
      <c r="AL692" s="181" t="s">
        <v>474</v>
      </c>
      <c r="AM692" s="181" t="s">
        <v>476</v>
      </c>
      <c r="AN692" s="181">
        <v>172</v>
      </c>
      <c r="AO692" s="182">
        <v>98283</v>
      </c>
      <c r="AP692" s="181">
        <v>99999999</v>
      </c>
      <c r="AQ692" s="180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3">
        <v>0.75373842592592588</v>
      </c>
      <c r="AK693" s="181">
        <v>20230808</v>
      </c>
      <c r="AL693" s="181" t="s">
        <v>472</v>
      </c>
      <c r="AM693" s="181" t="s">
        <v>476</v>
      </c>
      <c r="AN693" s="181">
        <v>230.01</v>
      </c>
      <c r="AO693" s="182">
        <v>131433</v>
      </c>
      <c r="AP693" s="181">
        <v>0</v>
      </c>
      <c r="AQ693" s="180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95" t="s">
        <v>29</v>
      </c>
      <c r="AD714" s="195"/>
      <c r="AE714" s="195"/>
    </row>
    <row r="715" spans="2:31" ht="24" customHeight="1">
      <c r="H715" s="76" t="s">
        <v>28</v>
      </c>
      <c r="I715" s="76"/>
      <c r="J715" s="76"/>
      <c r="V715" s="17"/>
      <c r="AC715" s="195"/>
      <c r="AD715" s="195"/>
      <c r="AE715" s="195"/>
    </row>
    <row r="716" spans="2:31" ht="15" customHeight="1">
      <c r="H716" s="76"/>
      <c r="I716" s="76"/>
      <c r="J716" s="76"/>
      <c r="V716" s="17"/>
      <c r="AC716" s="195"/>
      <c r="AD716" s="195"/>
      <c r="AE716" s="195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197" t="s">
        <v>20</v>
      </c>
      <c r="F720" s="197"/>
      <c r="G720" s="197"/>
      <c r="H720" s="197"/>
      <c r="O720" s="207" t="s">
        <v>10</v>
      </c>
      <c r="P720" s="207"/>
      <c r="Q720" s="207"/>
      <c r="V720" s="17"/>
      <c r="X720" s="23" t="s">
        <v>32</v>
      </c>
      <c r="Y720" s="20">
        <f>IF(B720="PAGADO",0,C725)</f>
        <v>-1115.3899999999999</v>
      </c>
      <c r="AA720" s="197" t="s">
        <v>20</v>
      </c>
      <c r="AB720" s="197"/>
      <c r="AC720" s="197"/>
      <c r="AD720" s="197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1291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1278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1360</v>
      </c>
      <c r="AC722" s="3" t="s">
        <v>1361</v>
      </c>
      <c r="AD722" s="5">
        <v>225</v>
      </c>
      <c r="AE722" t="s">
        <v>270</v>
      </c>
      <c r="AJ722" s="25">
        <v>45177</v>
      </c>
      <c r="AK722" s="3" t="s">
        <v>1359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1291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1239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1291</v>
      </c>
      <c r="G724" s="3" t="s">
        <v>1292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1371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1291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198" t="str">
        <f>IF(C725&lt;0,"NO PAGAR","COBRAR")</f>
        <v>NO PAGAR</v>
      </c>
      <c r="C726" s="198"/>
      <c r="E726" s="4">
        <v>45138</v>
      </c>
      <c r="F726" s="3" t="s">
        <v>1291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198" t="str">
        <f>IF(Y725&lt;0,"NO PAGAR","COBRAR")</f>
        <v>NO PAGAR</v>
      </c>
      <c r="Y726" s="198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190" t="s">
        <v>9</v>
      </c>
      <c r="C727" s="191"/>
      <c r="E727" s="4">
        <v>45154</v>
      </c>
      <c r="F727" s="3" t="s">
        <v>1291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0" t="s">
        <v>9</v>
      </c>
      <c r="Y727" s="191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1291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1093</v>
      </c>
      <c r="G729" s="3" t="s">
        <v>724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724</v>
      </c>
      <c r="G730" s="3" t="s">
        <v>1347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724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724</v>
      </c>
      <c r="G732" s="3" t="s">
        <v>1347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1352</v>
      </c>
      <c r="C733" s="10">
        <v>95.54</v>
      </c>
      <c r="E733" s="4">
        <v>45156</v>
      </c>
      <c r="F733" s="3" t="s">
        <v>724</v>
      </c>
      <c r="G733" s="3" t="s">
        <v>519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1348</v>
      </c>
      <c r="G734" s="3" t="s">
        <v>724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1339</v>
      </c>
      <c r="C736" s="10">
        <f>R739</f>
        <v>122.16</v>
      </c>
      <c r="E736" s="192" t="s">
        <v>7</v>
      </c>
      <c r="F736" s="193"/>
      <c r="G736" s="194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92" t="s">
        <v>7</v>
      </c>
      <c r="AB736" s="193"/>
      <c r="AC736" s="194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192" t="s">
        <v>7</v>
      </c>
      <c r="O738" s="193"/>
      <c r="P738" s="193"/>
      <c r="Q738" s="194"/>
      <c r="R738" s="18">
        <f>SUM(R722:R737)</f>
        <v>400</v>
      </c>
      <c r="S738" s="3"/>
      <c r="V738" s="17"/>
      <c r="X738" s="12"/>
      <c r="Y738" s="10"/>
      <c r="AJ738" s="192" t="s">
        <v>7</v>
      </c>
      <c r="AK738" s="193"/>
      <c r="AL738" s="193"/>
      <c r="AM738" s="194"/>
      <c r="AN738" s="18">
        <f>SUM(AN722:AN737)</f>
        <v>200</v>
      </c>
      <c r="AO738" s="3"/>
    </row>
    <row r="739" spans="1:43">
      <c r="B739" s="12"/>
      <c r="C739" s="10"/>
      <c r="N739" s="126" t="s">
        <v>474</v>
      </c>
      <c r="O739" s="126" t="s">
        <v>470</v>
      </c>
      <c r="P739" s="127">
        <v>45167.426956019997</v>
      </c>
      <c r="Q739" s="128">
        <v>69.808000000000007</v>
      </c>
      <c r="R739" s="133">
        <v>122.16</v>
      </c>
      <c r="S739" s="129" t="s">
        <v>1338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196" t="s">
        <v>30</v>
      </c>
      <c r="H753" s="196"/>
      <c r="I753" s="196"/>
      <c r="J753" s="76"/>
      <c r="V753" s="17"/>
      <c r="AA753" s="196" t="s">
        <v>31</v>
      </c>
      <c r="AB753" s="196"/>
      <c r="AC753" s="196"/>
    </row>
    <row r="754" spans="2:41" ht="15" customHeight="1">
      <c r="H754" s="76"/>
      <c r="I754" s="76"/>
      <c r="J754" s="76"/>
      <c r="V754" s="17"/>
      <c r="AA754" s="196"/>
      <c r="AB754" s="196"/>
      <c r="AC754" s="196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3.25">
      <c r="B758" s="23" t="s">
        <v>32</v>
      </c>
      <c r="C758" s="20">
        <f>IF(X720="PAGADO",0,C725)</f>
        <v>-1115.3899999999999</v>
      </c>
      <c r="E758" s="197" t="s">
        <v>20</v>
      </c>
      <c r="F758" s="197"/>
      <c r="G758" s="197"/>
      <c r="H758" s="197"/>
      <c r="V758" s="17"/>
      <c r="X758" s="23" t="s">
        <v>32</v>
      </c>
      <c r="Y758" s="20">
        <f>IF(B1558="PAGADO",0,C763)</f>
        <v>-50.389999999999873</v>
      </c>
      <c r="AA758" s="197" t="s">
        <v>20</v>
      </c>
      <c r="AB758" s="197"/>
      <c r="AC758" s="197"/>
      <c r="AD758" s="197"/>
    </row>
    <row r="759" spans="2:41">
      <c r="B759" s="1" t="s">
        <v>0</v>
      </c>
      <c r="C759" s="19">
        <f>H774</f>
        <v>0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Y760" s="20"/>
      <c r="AA760" s="4"/>
      <c r="AB760" s="3"/>
      <c r="AC760" s="3"/>
      <c r="AD760" s="5"/>
      <c r="AJ760" s="25">
        <v>45159</v>
      </c>
      <c r="AK760" s="3" t="s">
        <v>1238</v>
      </c>
      <c r="AL760" s="3">
        <v>200</v>
      </c>
      <c r="AM760" s="3"/>
      <c r="AN760" s="18">
        <v>200</v>
      </c>
      <c r="AO760" s="3"/>
    </row>
    <row r="761" spans="2:41">
      <c r="B761" s="1" t="s">
        <v>24</v>
      </c>
      <c r="C761" s="19">
        <f>IF(C758&gt;0,C758+C759,C759)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C786</f>
        <v>50.389999999999873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Y786</f>
        <v>250.38999999999987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-50.389999999999873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-250.38999999999987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99" t="str">
        <f>IF(Y763&lt;0,"NO PAGAR","COBRAR'")</f>
        <v>NO PAGAR</v>
      </c>
      <c r="Y764" s="199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3.25">
      <c r="B765" s="199" t="str">
        <f>IF(C763&lt;0,"NO PAGAR","COBRAR'")</f>
        <v>NO PAGAR</v>
      </c>
      <c r="C765" s="19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0" t="s">
        <v>9</v>
      </c>
      <c r="C766" s="19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ADELANTADO</v>
      </c>
      <c r="Y767" s="10">
        <f>IF(C763&lt;=0,C763*-1)</f>
        <v>50.389999999999873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200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192" t="s">
        <v>7</v>
      </c>
      <c r="F774" s="193"/>
      <c r="G774" s="194"/>
      <c r="H774" s="5">
        <f>SUM(H760:H773)</f>
        <v>0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92" t="s">
        <v>7</v>
      </c>
      <c r="AB774" s="193"/>
      <c r="AC774" s="194"/>
      <c r="AD774" s="5">
        <f>SUM(AD760:AD773)</f>
        <v>0</v>
      </c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192" t="s">
        <v>7</v>
      </c>
      <c r="O776" s="193"/>
      <c r="P776" s="193"/>
      <c r="Q776" s="194"/>
      <c r="R776" s="18">
        <f>SUM(R760:R775)</f>
        <v>0</v>
      </c>
      <c r="S776" s="3"/>
      <c r="V776" s="17"/>
      <c r="X776" s="12"/>
      <c r="Y776" s="10"/>
      <c r="AJ776" s="192" t="s">
        <v>7</v>
      </c>
      <c r="AK776" s="193"/>
      <c r="AL776" s="193"/>
      <c r="AM776" s="194"/>
      <c r="AN776" s="18">
        <f>SUM(AN760:AN775)</f>
        <v>200</v>
      </c>
      <c r="AO776" s="3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E779" s="14"/>
      <c r="V779" s="17"/>
      <c r="X779" s="12"/>
      <c r="Y779" s="10"/>
      <c r="AA779" s="14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31">
      <c r="B785" s="11"/>
      <c r="C785" s="10"/>
      <c r="V785" s="17"/>
      <c r="X785" s="11"/>
      <c r="Y785" s="10"/>
    </row>
    <row r="786" spans="2:31">
      <c r="B786" s="15" t="s">
        <v>18</v>
      </c>
      <c r="C786" s="16">
        <f>SUM(C767:C785)</f>
        <v>50.389999999999873</v>
      </c>
      <c r="D786" t="s">
        <v>22</v>
      </c>
      <c r="E786" t="s">
        <v>21</v>
      </c>
      <c r="V786" s="17"/>
      <c r="X786" s="15" t="s">
        <v>18</v>
      </c>
      <c r="Y786" s="16">
        <f>SUM(Y767:Y785)</f>
        <v>250.38999999999987</v>
      </c>
      <c r="Z786" t="s">
        <v>22</v>
      </c>
      <c r="AA786" t="s">
        <v>21</v>
      </c>
    </row>
    <row r="787" spans="2:31">
      <c r="E787" s="1" t="s">
        <v>19</v>
      </c>
      <c r="V787" s="17"/>
      <c r="AA787" s="1" t="s">
        <v>19</v>
      </c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</row>
    <row r="796" spans="2:31">
      <c r="V796" s="17"/>
    </row>
    <row r="797" spans="2:31">
      <c r="V797" s="17"/>
    </row>
    <row r="798" spans="2:31">
      <c r="V798" s="17"/>
    </row>
    <row r="799" spans="2:31">
      <c r="V799" s="17"/>
    </row>
    <row r="800" spans="2:31">
      <c r="V800" s="17"/>
      <c r="AC800" s="195" t="s">
        <v>29</v>
      </c>
      <c r="AD800" s="195"/>
      <c r="AE800" s="195"/>
    </row>
    <row r="801" spans="2:41" ht="15" customHeight="1">
      <c r="H801" s="76" t="s">
        <v>28</v>
      </c>
      <c r="I801" s="76"/>
      <c r="J801" s="76"/>
      <c r="V801" s="17"/>
      <c r="AC801" s="195"/>
      <c r="AD801" s="195"/>
      <c r="AE801" s="195"/>
    </row>
    <row r="802" spans="2:41" ht="15" customHeight="1">
      <c r="H802" s="76"/>
      <c r="I802" s="76"/>
      <c r="J802" s="76"/>
      <c r="V802" s="17"/>
      <c r="AC802" s="195"/>
      <c r="AD802" s="195"/>
      <c r="AE802" s="195"/>
    </row>
    <row r="803" spans="2:41">
      <c r="V803" s="17"/>
    </row>
    <row r="804" spans="2:41">
      <c r="V804" s="17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32</v>
      </c>
      <c r="C806" s="20">
        <f>IF(X758="PAGADO",0,Y763)</f>
        <v>-250.38999999999987</v>
      </c>
      <c r="E806" s="197" t="s">
        <v>20</v>
      </c>
      <c r="F806" s="197"/>
      <c r="G806" s="197"/>
      <c r="H806" s="197"/>
      <c r="V806" s="17"/>
      <c r="X806" s="23" t="s">
        <v>32</v>
      </c>
      <c r="Y806" s="20">
        <f>IF(B806="PAGADO",0,C811)</f>
        <v>-50.389999999999873</v>
      </c>
      <c r="AA806" s="197" t="s">
        <v>20</v>
      </c>
      <c r="AB806" s="197"/>
      <c r="AC806" s="197"/>
      <c r="AD806" s="197"/>
    </row>
    <row r="807" spans="2:41">
      <c r="B807" s="1" t="s">
        <v>0</v>
      </c>
      <c r="C807" s="19">
        <f>H822</f>
        <v>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Y808" s="2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C833</f>
        <v>50.389999999999873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Y833</f>
        <v>50.389999999999873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-50.389999999999873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-50.389999999999873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198" t="str">
        <f>IF(C811&lt;0,"NO PAGAR","COBRAR")</f>
        <v>NO PAGAR</v>
      </c>
      <c r="C812" s="19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8" t="str">
        <f>IF(Y811&lt;0,"NO PAGAR","COBRAR")</f>
        <v>NO PAGAR</v>
      </c>
      <c r="Y812" s="19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0" t="s">
        <v>9</v>
      </c>
      <c r="C813" s="19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0" t="s">
        <v>9</v>
      </c>
      <c r="Y813" s="19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IF(C847&lt;0,"SALDO A FAVOR","SALDO ADELANTAD0'")</f>
        <v>SALDO ADELANTAD0'</v>
      </c>
      <c r="C814" s="10">
        <f>IF(Y758&lt;=0,Y758*-1)</f>
        <v>50.389999999999873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ADELANTADO</v>
      </c>
      <c r="Y814" s="10">
        <f>IF(C811&lt;=0,C811*-1)</f>
        <v>50.389999999999873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92" t="s">
        <v>7</v>
      </c>
      <c r="F822" s="193"/>
      <c r="G822" s="194"/>
      <c r="H822" s="5">
        <f>SUM(H808:H821)</f>
        <v>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92" t="s">
        <v>7</v>
      </c>
      <c r="AB822" s="193"/>
      <c r="AC822" s="194"/>
      <c r="AD822" s="5">
        <f>SUM(AD808:AD821)</f>
        <v>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N824" s="192" t="s">
        <v>7</v>
      </c>
      <c r="O824" s="193"/>
      <c r="P824" s="193"/>
      <c r="Q824" s="194"/>
      <c r="R824" s="18">
        <f>SUM(R808:R823)</f>
        <v>0</v>
      </c>
      <c r="S824" s="3"/>
      <c r="V824" s="17"/>
      <c r="X824" s="12"/>
      <c r="Y824" s="10"/>
      <c r="AJ824" s="192" t="s">
        <v>7</v>
      </c>
      <c r="AK824" s="193"/>
      <c r="AL824" s="193"/>
      <c r="AM824" s="194"/>
      <c r="AN824" s="18">
        <f>SUM(AN808:AN823)</f>
        <v>0</v>
      </c>
      <c r="AO824" s="3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1:43">
      <c r="B833" s="15" t="s">
        <v>18</v>
      </c>
      <c r="C833" s="16">
        <f>SUM(C814:C832)</f>
        <v>50.389999999999873</v>
      </c>
      <c r="V833" s="17"/>
      <c r="X833" s="15" t="s">
        <v>18</v>
      </c>
      <c r="Y833" s="16">
        <f>SUM(Y814:Y832)</f>
        <v>50.389999999999873</v>
      </c>
    </row>
    <row r="834" spans="1:43">
      <c r="D834" t="s">
        <v>22</v>
      </c>
      <c r="E834" t="s">
        <v>21</v>
      </c>
      <c r="V834" s="17"/>
      <c r="Z834" t="s">
        <v>22</v>
      </c>
      <c r="AA834" t="s">
        <v>21</v>
      </c>
    </row>
    <row r="835" spans="1:43">
      <c r="E835" s="1" t="s">
        <v>19</v>
      </c>
      <c r="V835" s="17"/>
      <c r="AA835" s="1" t="s">
        <v>19</v>
      </c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V845" s="17"/>
    </row>
    <row r="846" spans="1:43" ht="15" customHeight="1">
      <c r="H846" s="76" t="s">
        <v>30</v>
      </c>
      <c r="I846" s="76"/>
      <c r="J846" s="76"/>
      <c r="V846" s="17"/>
      <c r="AA846" s="196" t="s">
        <v>31</v>
      </c>
      <c r="AB846" s="196"/>
      <c r="AC846" s="196"/>
    </row>
    <row r="847" spans="1:43" ht="15" customHeight="1">
      <c r="H847" s="76"/>
      <c r="I847" s="76"/>
      <c r="J847" s="76"/>
      <c r="V847" s="17"/>
      <c r="AA847" s="196"/>
      <c r="AB847" s="196"/>
      <c r="AC847" s="196"/>
    </row>
    <row r="848" spans="1:43">
      <c r="V848" s="17"/>
    </row>
    <row r="849" spans="2:41">
      <c r="V849" s="17"/>
    </row>
    <row r="850" spans="2:41" ht="23.25">
      <c r="B850" s="24" t="s">
        <v>70</v>
      </c>
      <c r="V850" s="17"/>
      <c r="X850" s="22" t="s">
        <v>70</v>
      </c>
    </row>
    <row r="851" spans="2:41" ht="23.25">
      <c r="B851" s="23" t="s">
        <v>32</v>
      </c>
      <c r="C851" s="20">
        <f>IF(X806="PAGADO",0,C811)</f>
        <v>-50.389999999999873</v>
      </c>
      <c r="E851" s="197" t="s">
        <v>20</v>
      </c>
      <c r="F851" s="197"/>
      <c r="G851" s="197"/>
      <c r="H851" s="197"/>
      <c r="V851" s="17"/>
      <c r="X851" s="23" t="s">
        <v>32</v>
      </c>
      <c r="Y851" s="20">
        <f>IF(B1651="PAGADO",0,C856)</f>
        <v>-50.389999999999873</v>
      </c>
      <c r="AA851" s="197" t="s">
        <v>20</v>
      </c>
      <c r="AB851" s="197"/>
      <c r="AC851" s="197"/>
      <c r="AD851" s="197"/>
    </row>
    <row r="852" spans="2:41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" t="s">
        <v>24</v>
      </c>
      <c r="C854" s="19">
        <f>IF(C851&gt;0,C851+C852,C852)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IF(Y851&gt;0,Y851+Y852,Y852)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9</v>
      </c>
      <c r="C855" s="20">
        <f>C879</f>
        <v>50.389999999999873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Y879</f>
        <v>50.389999999999873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6" t="s">
        <v>26</v>
      </c>
      <c r="C856" s="21">
        <f>C854-C855</f>
        <v>-50.389999999999873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27</v>
      </c>
      <c r="Y856" s="21">
        <f>Y854-Y855</f>
        <v>-50.389999999999873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3.25">
      <c r="B857" s="6"/>
      <c r="C857" s="7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99" t="str">
        <f>IF(Y856&lt;0,"NO PAGAR","COBRAR'")</f>
        <v>NO PAGAR</v>
      </c>
      <c r="Y857" s="199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3.25">
      <c r="B858" s="199" t="str">
        <f>IF(C856&lt;0,"NO PAGAR","COBRAR'")</f>
        <v>NO PAGAR</v>
      </c>
      <c r="C858" s="19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/>
      <c r="Y858" s="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0" t="s">
        <v>9</v>
      </c>
      <c r="C859" s="19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">
        <v>9</v>
      </c>
      <c r="Y859" s="19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IF(Y811&lt;0,"SALDO ADELANTADO","SALDO A FAVOR '")</f>
        <v>SALDO ADELANTADO</v>
      </c>
      <c r="C860" s="10">
        <f>IF(Y811&lt;=0,Y811*-1)</f>
        <v>50.389999999999873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IF(C856&lt;0,"SALDO ADELANTADO","SALDO A FAVOR'")</f>
        <v>SALDO ADELANTADO</v>
      </c>
      <c r="Y860" s="10">
        <f>IF(C856&lt;=0,C856*-1)</f>
        <v>50.389999999999873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R869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AN869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192" t="s">
        <v>7</v>
      </c>
      <c r="F867" s="193"/>
      <c r="G867" s="194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192" t="s">
        <v>7</v>
      </c>
      <c r="AB867" s="193"/>
      <c r="AC867" s="194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>
      <c r="B869" s="12"/>
      <c r="C869" s="10"/>
      <c r="N869" s="192" t="s">
        <v>7</v>
      </c>
      <c r="O869" s="193"/>
      <c r="P869" s="193"/>
      <c r="Q869" s="194"/>
      <c r="R869" s="18">
        <f>SUM(R853:R868)</f>
        <v>0</v>
      </c>
      <c r="S869" s="3"/>
      <c r="V869" s="17"/>
      <c r="X869" s="12"/>
      <c r="Y869" s="10"/>
      <c r="AJ869" s="192" t="s">
        <v>7</v>
      </c>
      <c r="AK869" s="193"/>
      <c r="AL869" s="193"/>
      <c r="AM869" s="194"/>
      <c r="AN869" s="18">
        <f>SUM(AN853:AN868)</f>
        <v>0</v>
      </c>
      <c r="AO869" s="3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E872" s="14"/>
      <c r="V872" s="17"/>
      <c r="X872" s="12"/>
      <c r="Y872" s="10"/>
      <c r="AA872" s="14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50.389999999999873</v>
      </c>
      <c r="D879" t="s">
        <v>22</v>
      </c>
      <c r="E879" t="s">
        <v>21</v>
      </c>
      <c r="V879" s="17"/>
      <c r="X879" s="15" t="s">
        <v>18</v>
      </c>
      <c r="Y879" s="16">
        <f>SUM(Y860:Y878)</f>
        <v>50.389999999999873</v>
      </c>
      <c r="Z879" t="s">
        <v>22</v>
      </c>
      <c r="AA879" t="s">
        <v>21</v>
      </c>
    </row>
    <row r="880" spans="2:41">
      <c r="E880" s="1" t="s">
        <v>19</v>
      </c>
      <c r="V880" s="17"/>
      <c r="AA880" s="1" t="s">
        <v>19</v>
      </c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</row>
    <row r="893" spans="8:31">
      <c r="V893" s="17"/>
    </row>
    <row r="894" spans="8:31">
      <c r="V894" s="17"/>
      <c r="AC894" s="195" t="s">
        <v>29</v>
      </c>
      <c r="AD894" s="195"/>
      <c r="AE894" s="195"/>
    </row>
    <row r="895" spans="8:31" ht="15" customHeight="1">
      <c r="H895" s="76" t="s">
        <v>28</v>
      </c>
      <c r="I895" s="76"/>
      <c r="J895" s="76"/>
      <c r="V895" s="17"/>
      <c r="AC895" s="195"/>
      <c r="AD895" s="195"/>
      <c r="AE895" s="195"/>
    </row>
    <row r="896" spans="8:31" ht="15" customHeight="1">
      <c r="H896" s="76"/>
      <c r="I896" s="76"/>
      <c r="J896" s="76"/>
      <c r="V896" s="17"/>
      <c r="AC896" s="195"/>
      <c r="AD896" s="195"/>
      <c r="AE896" s="195"/>
    </row>
    <row r="897" spans="2:41">
      <c r="V897" s="17"/>
    </row>
    <row r="898" spans="2:41">
      <c r="V898" s="17"/>
    </row>
    <row r="899" spans="2:41" ht="23.25">
      <c r="B899" s="22" t="s">
        <v>71</v>
      </c>
      <c r="V899" s="17"/>
      <c r="X899" s="22" t="s">
        <v>71</v>
      </c>
    </row>
    <row r="900" spans="2:41" ht="23.25">
      <c r="B900" s="23" t="s">
        <v>32</v>
      </c>
      <c r="C900" s="20">
        <f>IF(X851="PAGADO",0,Y856)</f>
        <v>-50.389999999999873</v>
      </c>
      <c r="E900" s="197" t="s">
        <v>20</v>
      </c>
      <c r="F900" s="197"/>
      <c r="G900" s="197"/>
      <c r="H900" s="197"/>
      <c r="V900" s="17"/>
      <c r="X900" s="23" t="s">
        <v>32</v>
      </c>
      <c r="Y900" s="20">
        <f>IF(B900="PAGADO",0,C905)</f>
        <v>-50.389999999999873</v>
      </c>
      <c r="AA900" s="197" t="s">
        <v>20</v>
      </c>
      <c r="AB900" s="197"/>
      <c r="AC900" s="197"/>
      <c r="AD900" s="197"/>
    </row>
    <row r="901" spans="2:41">
      <c r="B901" s="1" t="s">
        <v>0</v>
      </c>
      <c r="C901" s="19">
        <f>H916</f>
        <v>0</v>
      </c>
      <c r="E901" s="2" t="s">
        <v>1</v>
      </c>
      <c r="F901" s="2" t="s">
        <v>2</v>
      </c>
      <c r="G901" s="2" t="s">
        <v>3</v>
      </c>
      <c r="H901" s="2" t="s">
        <v>4</v>
      </c>
      <c r="N901" s="2" t="s">
        <v>1</v>
      </c>
      <c r="O901" s="2" t="s">
        <v>5</v>
      </c>
      <c r="P901" s="2" t="s">
        <v>4</v>
      </c>
      <c r="Q901" s="2" t="s">
        <v>6</v>
      </c>
      <c r="R901" s="2" t="s">
        <v>7</v>
      </c>
      <c r="S901" s="3"/>
      <c r="V901" s="17"/>
      <c r="X901" s="1" t="s">
        <v>0</v>
      </c>
      <c r="Y901" s="19">
        <f>AD916</f>
        <v>0</v>
      </c>
      <c r="AA901" s="2" t="s">
        <v>1</v>
      </c>
      <c r="AB901" s="2" t="s">
        <v>2</v>
      </c>
      <c r="AC901" s="2" t="s">
        <v>3</v>
      </c>
      <c r="AD901" s="2" t="s">
        <v>4</v>
      </c>
      <c r="AJ901" s="2" t="s">
        <v>1</v>
      </c>
      <c r="AK901" s="2" t="s">
        <v>5</v>
      </c>
      <c r="AL901" s="2" t="s">
        <v>4</v>
      </c>
      <c r="AM901" s="2" t="s">
        <v>6</v>
      </c>
      <c r="AN901" s="2" t="s">
        <v>7</v>
      </c>
      <c r="AO901" s="3"/>
    </row>
    <row r="902" spans="2:41">
      <c r="C902" s="2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Y902" s="2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" t="s">
        <v>24</v>
      </c>
      <c r="C903" s="19">
        <f>IF(C900&gt;0,C900+C901,C901)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" t="s">
        <v>24</v>
      </c>
      <c r="Y903" s="19">
        <f>IF(Y900&gt;0,Y901+Y900,Y901)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" t="s">
        <v>9</v>
      </c>
      <c r="C904" s="20">
        <f>C927</f>
        <v>50.389999999999873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" t="s">
        <v>9</v>
      </c>
      <c r="Y904" s="20">
        <f>Y927</f>
        <v>50.389999999999873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6" t="s">
        <v>25</v>
      </c>
      <c r="C905" s="21">
        <f>C903-C904</f>
        <v>-50.389999999999873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 t="s">
        <v>8</v>
      </c>
      <c r="Y905" s="21">
        <f>Y903-Y904</f>
        <v>-50.389999999999873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ht="26.25">
      <c r="B906" s="198" t="str">
        <f>IF(C905&lt;0,"NO PAGAR","COBRAR")</f>
        <v>NO PAGAR</v>
      </c>
      <c r="C906" s="198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8" t="str">
        <f>IF(Y905&lt;0,"NO PAGAR","COBRAR")</f>
        <v>NO PAGAR</v>
      </c>
      <c r="Y906" s="198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90" t="s">
        <v>9</v>
      </c>
      <c r="C907" s="191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90" t="s">
        <v>9</v>
      </c>
      <c r="Y907" s="191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9" t="str">
        <f>IF(C941&lt;0,"SALDO A FAVOR","SALDO ADELANTAD0'")</f>
        <v>SALDO ADELANTAD0'</v>
      </c>
      <c r="C908" s="10">
        <f>IF(Y856&lt;=0,Y856*-1)</f>
        <v>50.389999999999873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9" t="str">
        <f>IF(C905&lt;0,"SALDO ADELANTADO","SALDO A FAVOR'")</f>
        <v>SALDO ADELANTADO</v>
      </c>
      <c r="Y908" s="10">
        <f>IF(C905&lt;=0,C905*-1)</f>
        <v>50.389999999999873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10</v>
      </c>
      <c r="C909" s="10">
        <f>R918</f>
        <v>0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10</v>
      </c>
      <c r="Y909" s="10">
        <f>AN918</f>
        <v>0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11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11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12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12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13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13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14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14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15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15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16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16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17</v>
      </c>
      <c r="C916" s="10"/>
      <c r="E916" s="192" t="s">
        <v>7</v>
      </c>
      <c r="F916" s="193"/>
      <c r="G916" s="194"/>
      <c r="H916" s="5">
        <f>SUM(H902:H915)</f>
        <v>0</v>
      </c>
      <c r="N916" s="3"/>
      <c r="O916" s="3"/>
      <c r="P916" s="3"/>
      <c r="Q916" s="3"/>
      <c r="R916" s="18"/>
      <c r="S916" s="3"/>
      <c r="V916" s="17"/>
      <c r="X916" s="11" t="s">
        <v>17</v>
      </c>
      <c r="Y916" s="10"/>
      <c r="AA916" s="192" t="s">
        <v>7</v>
      </c>
      <c r="AB916" s="193"/>
      <c r="AC916" s="194"/>
      <c r="AD916" s="5">
        <f>SUM(AD902:AD915)</f>
        <v>0</v>
      </c>
      <c r="AJ916" s="3"/>
      <c r="AK916" s="3"/>
      <c r="AL916" s="3"/>
      <c r="AM916" s="3"/>
      <c r="AN916" s="18"/>
      <c r="AO916" s="3"/>
    </row>
    <row r="917" spans="2:41">
      <c r="B917" s="12"/>
      <c r="C917" s="10"/>
      <c r="E917" s="13"/>
      <c r="F917" s="13"/>
      <c r="G917" s="13"/>
      <c r="N917" s="3"/>
      <c r="O917" s="3"/>
      <c r="P917" s="3"/>
      <c r="Q917" s="3"/>
      <c r="R917" s="18"/>
      <c r="S917" s="3"/>
      <c r="V917" s="17"/>
      <c r="X917" s="12"/>
      <c r="Y917" s="10"/>
      <c r="AA917" s="13"/>
      <c r="AB917" s="13"/>
      <c r="AC917" s="13"/>
      <c r="AJ917" s="3"/>
      <c r="AK917" s="3"/>
      <c r="AL917" s="3"/>
      <c r="AM917" s="3"/>
      <c r="AN917" s="18"/>
      <c r="AO917" s="3"/>
    </row>
    <row r="918" spans="2:41">
      <c r="B918" s="12"/>
      <c r="C918" s="10"/>
      <c r="N918" s="192" t="s">
        <v>7</v>
      </c>
      <c r="O918" s="193"/>
      <c r="P918" s="193"/>
      <c r="Q918" s="194"/>
      <c r="R918" s="18">
        <f>SUM(R902:R917)</f>
        <v>0</v>
      </c>
      <c r="S918" s="3"/>
      <c r="V918" s="17"/>
      <c r="X918" s="12"/>
      <c r="Y918" s="10"/>
      <c r="AJ918" s="192" t="s">
        <v>7</v>
      </c>
      <c r="AK918" s="193"/>
      <c r="AL918" s="193"/>
      <c r="AM918" s="194"/>
      <c r="AN918" s="18">
        <f>SUM(AN902:AN917)</f>
        <v>0</v>
      </c>
      <c r="AO918" s="3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E921" s="14"/>
      <c r="V921" s="17"/>
      <c r="X921" s="12"/>
      <c r="Y921" s="10"/>
      <c r="AA921" s="14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1"/>
      <c r="C926" s="10"/>
      <c r="V926" s="17"/>
      <c r="X926" s="11"/>
      <c r="Y926" s="10"/>
    </row>
    <row r="927" spans="2:41">
      <c r="B927" s="15" t="s">
        <v>18</v>
      </c>
      <c r="C927" s="16">
        <f>SUM(C908:C926)</f>
        <v>50.389999999999873</v>
      </c>
      <c r="V927" s="17"/>
      <c r="X927" s="15" t="s">
        <v>18</v>
      </c>
      <c r="Y927" s="16">
        <f>SUM(Y908:Y926)</f>
        <v>50.389999999999873</v>
      </c>
    </row>
    <row r="928" spans="2:41">
      <c r="D928" t="s">
        <v>22</v>
      </c>
      <c r="E928" t="s">
        <v>21</v>
      </c>
      <c r="V928" s="17"/>
      <c r="Z928" t="s">
        <v>22</v>
      </c>
      <c r="AA928" t="s">
        <v>21</v>
      </c>
    </row>
    <row r="929" spans="1:43">
      <c r="E929" s="1" t="s">
        <v>19</v>
      </c>
      <c r="V929" s="17"/>
      <c r="AA929" s="1" t="s">
        <v>19</v>
      </c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V939" s="17"/>
    </row>
    <row r="940" spans="1:43" ht="15" customHeight="1">
      <c r="H940" s="76" t="s">
        <v>30</v>
      </c>
      <c r="I940" s="76"/>
      <c r="J940" s="76"/>
      <c r="V940" s="17"/>
      <c r="AA940" s="196" t="s">
        <v>31</v>
      </c>
      <c r="AB940" s="196"/>
      <c r="AC940" s="196"/>
    </row>
    <row r="941" spans="1:43" ht="15" customHeight="1">
      <c r="H941" s="76"/>
      <c r="I941" s="76"/>
      <c r="J941" s="76"/>
      <c r="V941" s="17"/>
      <c r="AA941" s="196"/>
      <c r="AB941" s="196"/>
      <c r="AC941" s="196"/>
    </row>
    <row r="942" spans="1:43">
      <c r="V942" s="17"/>
    </row>
    <row r="943" spans="1:43">
      <c r="V943" s="17"/>
    </row>
    <row r="944" spans="1:43" ht="23.25">
      <c r="B944" s="24" t="s">
        <v>73</v>
      </c>
      <c r="V944" s="17"/>
      <c r="X944" s="22" t="s">
        <v>71</v>
      </c>
    </row>
    <row r="945" spans="2:41" ht="23.25">
      <c r="B945" s="23" t="s">
        <v>32</v>
      </c>
      <c r="C945" s="20">
        <f>IF(X900="PAGADO",0,C905)</f>
        <v>-50.389999999999873</v>
      </c>
      <c r="E945" s="197" t="s">
        <v>20</v>
      </c>
      <c r="F945" s="197"/>
      <c r="G945" s="197"/>
      <c r="H945" s="197"/>
      <c r="V945" s="17"/>
      <c r="X945" s="23" t="s">
        <v>32</v>
      </c>
      <c r="Y945" s="20">
        <f>IF(B1745="PAGADO",0,C950)</f>
        <v>-50.389999999999873</v>
      </c>
      <c r="AA945" s="197" t="s">
        <v>20</v>
      </c>
      <c r="AB945" s="197"/>
      <c r="AC945" s="197"/>
      <c r="AD945" s="197"/>
    </row>
    <row r="946" spans="2:41">
      <c r="B946" s="1" t="s">
        <v>0</v>
      </c>
      <c r="C946" s="19">
        <f>H961</f>
        <v>0</v>
      </c>
      <c r="E946" s="2" t="s">
        <v>1</v>
      </c>
      <c r="F946" s="2" t="s">
        <v>2</v>
      </c>
      <c r="G946" s="2" t="s">
        <v>3</v>
      </c>
      <c r="H946" s="2" t="s">
        <v>4</v>
      </c>
      <c r="N946" s="2" t="s">
        <v>1</v>
      </c>
      <c r="O946" s="2" t="s">
        <v>5</v>
      </c>
      <c r="P946" s="2" t="s">
        <v>4</v>
      </c>
      <c r="Q946" s="2" t="s">
        <v>6</v>
      </c>
      <c r="R946" s="2" t="s">
        <v>7</v>
      </c>
      <c r="S946" s="3"/>
      <c r="V946" s="17"/>
      <c r="X946" s="1" t="s">
        <v>0</v>
      </c>
      <c r="Y946" s="19">
        <f>AD961</f>
        <v>0</v>
      </c>
      <c r="AA946" s="2" t="s">
        <v>1</v>
      </c>
      <c r="AB946" s="2" t="s">
        <v>2</v>
      </c>
      <c r="AC946" s="2" t="s">
        <v>3</v>
      </c>
      <c r="AD946" s="2" t="s">
        <v>4</v>
      </c>
      <c r="AJ946" s="2" t="s">
        <v>1</v>
      </c>
      <c r="AK946" s="2" t="s">
        <v>5</v>
      </c>
      <c r="AL946" s="2" t="s">
        <v>4</v>
      </c>
      <c r="AM946" s="2" t="s">
        <v>6</v>
      </c>
      <c r="AN946" s="2" t="s">
        <v>7</v>
      </c>
      <c r="AO946" s="3"/>
    </row>
    <row r="947" spans="2:41">
      <c r="C947" s="2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Y947" s="2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24</v>
      </c>
      <c r="C948" s="19">
        <f>IF(C945&gt;0,C945+C946,C946)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24</v>
      </c>
      <c r="Y948" s="19">
        <f>IF(Y945&gt;0,Y945+Y946,Y946)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9</v>
      </c>
      <c r="C949" s="20">
        <f>C973</f>
        <v>50.389999999999873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9</v>
      </c>
      <c r="Y949" s="20">
        <f>Y973</f>
        <v>50.389999999999873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6" t="s">
        <v>26</v>
      </c>
      <c r="C950" s="21">
        <f>C948-C949</f>
        <v>-50.389999999999873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 t="s">
        <v>27</v>
      </c>
      <c r="Y950" s="21">
        <f>Y948-Y949</f>
        <v>-50.389999999999873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ht="23.25">
      <c r="B951" s="6"/>
      <c r="C951" s="7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99" t="str">
        <f>IF(Y950&lt;0,"NO PAGAR","COBRAR'")</f>
        <v>NO PAGAR</v>
      </c>
      <c r="Y951" s="199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3.25">
      <c r="B952" s="199" t="str">
        <f>IF(C950&lt;0,"NO PAGAR","COBRAR'")</f>
        <v>NO PAGAR</v>
      </c>
      <c r="C952" s="19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/>
      <c r="Y952" s="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0" t="s">
        <v>9</v>
      </c>
      <c r="C953" s="19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">
        <v>9</v>
      </c>
      <c r="Y953" s="19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IF(Y905&lt;0,"SALDO ADELANTADO","SALDO A FAVOR '")</f>
        <v>SALDO ADELANTADO</v>
      </c>
      <c r="C954" s="10">
        <f>IF(Y905&lt;=0,Y905*-1)</f>
        <v>50.389999999999873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IF(C950&lt;0,"SALDO ADELANTADO","SALDO A FAVOR'")</f>
        <v>SALDO ADELANTADO</v>
      </c>
      <c r="Y954" s="10">
        <f>IF(C950&lt;=0,C950*-1)</f>
        <v>50.389999999999873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R963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AN963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192" t="s">
        <v>7</v>
      </c>
      <c r="F961" s="193"/>
      <c r="G961" s="194"/>
      <c r="H961" s="5">
        <f>SUM(H947:H960)</f>
        <v>0</v>
      </c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192" t="s">
        <v>7</v>
      </c>
      <c r="AB961" s="193"/>
      <c r="AC961" s="194"/>
      <c r="AD961" s="5">
        <f>SUM(AD947:AD960)</f>
        <v>0</v>
      </c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3"/>
      <c r="F962" s="13"/>
      <c r="G962" s="13"/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3"/>
      <c r="AB962" s="13"/>
      <c r="AC962" s="13"/>
      <c r="AJ962" s="3"/>
      <c r="AK962" s="3"/>
      <c r="AL962" s="3"/>
      <c r="AM962" s="3"/>
      <c r="AN962" s="18"/>
      <c r="AO962" s="3"/>
    </row>
    <row r="963" spans="2:41">
      <c r="B963" s="12"/>
      <c r="C963" s="10"/>
      <c r="N963" s="192" t="s">
        <v>7</v>
      </c>
      <c r="O963" s="193"/>
      <c r="P963" s="193"/>
      <c r="Q963" s="194"/>
      <c r="R963" s="18">
        <f>SUM(R947:R962)</f>
        <v>0</v>
      </c>
      <c r="S963" s="3"/>
      <c r="V963" s="17"/>
      <c r="X963" s="12"/>
      <c r="Y963" s="10"/>
      <c r="AJ963" s="192" t="s">
        <v>7</v>
      </c>
      <c r="AK963" s="193"/>
      <c r="AL963" s="193"/>
      <c r="AM963" s="194"/>
      <c r="AN963" s="18">
        <f>SUM(AN947:AN962)</f>
        <v>0</v>
      </c>
      <c r="AO963" s="3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E966" s="14"/>
      <c r="V966" s="17"/>
      <c r="X966" s="12"/>
      <c r="Y966" s="10"/>
      <c r="AA966" s="14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50.389999999999873</v>
      </c>
      <c r="D973" t="s">
        <v>22</v>
      </c>
      <c r="E973" t="s">
        <v>21</v>
      </c>
      <c r="V973" s="17"/>
      <c r="X973" s="15" t="s">
        <v>18</v>
      </c>
      <c r="Y973" s="16">
        <f>SUM(Y954:Y972)</f>
        <v>50.389999999999873</v>
      </c>
      <c r="Z973" t="s">
        <v>22</v>
      </c>
      <c r="AA973" t="s">
        <v>21</v>
      </c>
    </row>
    <row r="974" spans="2:41">
      <c r="E974" s="1" t="s">
        <v>19</v>
      </c>
      <c r="V974" s="17"/>
      <c r="AA974" s="1" t="s">
        <v>19</v>
      </c>
    </row>
    <row r="975" spans="2:41">
      <c r="V975" s="17"/>
    </row>
    <row r="976" spans="2:41">
      <c r="V976" s="17"/>
    </row>
    <row r="977" spans="2:31">
      <c r="V977" s="17"/>
    </row>
    <row r="978" spans="2:31">
      <c r="V978" s="17"/>
    </row>
    <row r="979" spans="2:31">
      <c r="V979" s="17"/>
    </row>
    <row r="980" spans="2:31">
      <c r="V980" s="17"/>
    </row>
    <row r="981" spans="2:31">
      <c r="V981" s="17"/>
    </row>
    <row r="982" spans="2:31">
      <c r="V982" s="17"/>
    </row>
    <row r="983" spans="2:31">
      <c r="V983" s="17"/>
    </row>
    <row r="984" spans="2:31">
      <c r="V984" s="17"/>
    </row>
    <row r="985" spans="2:31">
      <c r="V985" s="17"/>
    </row>
    <row r="986" spans="2:31">
      <c r="V986" s="17"/>
    </row>
    <row r="987" spans="2:31">
      <c r="V987" s="17"/>
      <c r="AC987" s="195" t="s">
        <v>29</v>
      </c>
      <c r="AD987" s="195"/>
      <c r="AE987" s="195"/>
    </row>
    <row r="988" spans="2:31" ht="15" customHeight="1">
      <c r="H988" s="76" t="s">
        <v>28</v>
      </c>
      <c r="I988" s="76"/>
      <c r="J988" s="76"/>
      <c r="V988" s="17"/>
      <c r="AC988" s="195"/>
      <c r="AD988" s="195"/>
      <c r="AE988" s="195"/>
    </row>
    <row r="989" spans="2:31" ht="15" customHeight="1">
      <c r="H989" s="76"/>
      <c r="I989" s="76"/>
      <c r="J989" s="76"/>
      <c r="V989" s="17"/>
      <c r="AC989" s="195"/>
      <c r="AD989" s="195"/>
      <c r="AE989" s="195"/>
    </row>
    <row r="990" spans="2:31">
      <c r="V990" s="17"/>
    </row>
    <row r="991" spans="2:31">
      <c r="V991" s="17"/>
    </row>
    <row r="992" spans="2:31" ht="23.25">
      <c r="B992" s="22" t="s">
        <v>72</v>
      </c>
      <c r="V992" s="17"/>
      <c r="X992" s="22" t="s">
        <v>74</v>
      </c>
    </row>
    <row r="993" spans="2:41" ht="23.25">
      <c r="B993" s="23" t="s">
        <v>32</v>
      </c>
      <c r="C993" s="20">
        <f>IF(X945="PAGADO",0,Y950)</f>
        <v>-50.389999999999873</v>
      </c>
      <c r="E993" s="197" t="s">
        <v>20</v>
      </c>
      <c r="F993" s="197"/>
      <c r="G993" s="197"/>
      <c r="H993" s="197"/>
      <c r="V993" s="17"/>
      <c r="X993" s="23" t="s">
        <v>32</v>
      </c>
      <c r="Y993" s="20">
        <f>IF(B993="PAGADO",0,C998)</f>
        <v>-50.389999999999873</v>
      </c>
      <c r="AA993" s="197" t="s">
        <v>20</v>
      </c>
      <c r="AB993" s="197"/>
      <c r="AC993" s="197"/>
      <c r="AD993" s="197"/>
    </row>
    <row r="994" spans="2:41">
      <c r="B994" s="1" t="s">
        <v>0</v>
      </c>
      <c r="C994" s="19">
        <f>H1009</f>
        <v>0</v>
      </c>
      <c r="E994" s="2" t="s">
        <v>1</v>
      </c>
      <c r="F994" s="2" t="s">
        <v>2</v>
      </c>
      <c r="G994" s="2" t="s">
        <v>3</v>
      </c>
      <c r="H994" s="2" t="s">
        <v>4</v>
      </c>
      <c r="N994" s="2" t="s">
        <v>1</v>
      </c>
      <c r="O994" s="2" t="s">
        <v>5</v>
      </c>
      <c r="P994" s="2" t="s">
        <v>4</v>
      </c>
      <c r="Q994" s="2" t="s">
        <v>6</v>
      </c>
      <c r="R994" s="2" t="s">
        <v>7</v>
      </c>
      <c r="S994" s="3"/>
      <c r="V994" s="17"/>
      <c r="X994" s="1" t="s">
        <v>0</v>
      </c>
      <c r="Y994" s="19">
        <f>AD1009</f>
        <v>0</v>
      </c>
      <c r="AA994" s="2" t="s">
        <v>1</v>
      </c>
      <c r="AB994" s="2" t="s">
        <v>2</v>
      </c>
      <c r="AC994" s="2" t="s">
        <v>3</v>
      </c>
      <c r="AD994" s="2" t="s">
        <v>4</v>
      </c>
      <c r="AJ994" s="2" t="s">
        <v>1</v>
      </c>
      <c r="AK994" s="2" t="s">
        <v>5</v>
      </c>
      <c r="AL994" s="2" t="s">
        <v>4</v>
      </c>
      <c r="AM994" s="2" t="s">
        <v>6</v>
      </c>
      <c r="AN994" s="2" t="s">
        <v>7</v>
      </c>
      <c r="AO994" s="3"/>
    </row>
    <row r="995" spans="2:41">
      <c r="C995" s="2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Y995" s="2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24</v>
      </c>
      <c r="C996" s="19">
        <f>IF(C993&gt;0,C993+C994,C994)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24</v>
      </c>
      <c r="Y996" s="19">
        <f>IF(Y993&gt;0,Y993+Y994,Y994)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" t="s">
        <v>9</v>
      </c>
      <c r="C997" s="20">
        <f>C1020</f>
        <v>50.389999999999873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" t="s">
        <v>9</v>
      </c>
      <c r="Y997" s="20">
        <f>Y1020</f>
        <v>50.389999999999873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6" t="s">
        <v>25</v>
      </c>
      <c r="C998" s="21">
        <f>C996-C997</f>
        <v>-50.389999999999873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 t="s">
        <v>8</v>
      </c>
      <c r="Y998" s="21">
        <f>Y996-Y997</f>
        <v>-50.389999999999873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6.25">
      <c r="B999" s="198" t="str">
        <f>IF(C998&lt;0,"NO PAGAR","COBRAR")</f>
        <v>NO PAGAR</v>
      </c>
      <c r="C999" s="19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8" t="str">
        <f>IF(Y998&lt;0,"NO PAGAR","COBRAR")</f>
        <v>NO PAGAR</v>
      </c>
      <c r="Y999" s="19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0" t="s">
        <v>9</v>
      </c>
      <c r="C1000" s="19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0" t="s">
        <v>9</v>
      </c>
      <c r="Y1000" s="19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IF(C1034&lt;0,"SALDO A FAVOR","SALDO ADELANTAD0'")</f>
        <v>SALDO ADELANTAD0'</v>
      </c>
      <c r="C1001" s="10">
        <f>IF(Y945&lt;=0,Y945*-1)</f>
        <v>50.389999999999873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IF(C998&lt;0,"SALDO ADELANTADO","SALDO A FAVOR'")</f>
        <v>SALDO ADELANTADO</v>
      </c>
      <c r="Y1001" s="10">
        <f>IF(C998&lt;=0,C998*-1)</f>
        <v>50.389999999999873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R1011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AN1011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92" t="s">
        <v>7</v>
      </c>
      <c r="F1009" s="193"/>
      <c r="G1009" s="194"/>
      <c r="H1009" s="5">
        <f>SUM(H995:H1008)</f>
        <v>0</v>
      </c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92" t="s">
        <v>7</v>
      </c>
      <c r="AB1009" s="193"/>
      <c r="AC1009" s="194"/>
      <c r="AD1009" s="5">
        <f>SUM(AD995:AD1008)</f>
        <v>0</v>
      </c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E1010" s="13"/>
      <c r="F1010" s="13"/>
      <c r="G1010" s="13"/>
      <c r="N1010" s="3"/>
      <c r="O1010" s="3"/>
      <c r="P1010" s="3"/>
      <c r="Q1010" s="3"/>
      <c r="R1010" s="18"/>
      <c r="S1010" s="3"/>
      <c r="V1010" s="17"/>
      <c r="X1010" s="12"/>
      <c r="Y1010" s="10"/>
      <c r="AA1010" s="13"/>
      <c r="AB1010" s="13"/>
      <c r="AC1010" s="13"/>
      <c r="AJ1010" s="3"/>
      <c r="AK1010" s="3"/>
      <c r="AL1010" s="3"/>
      <c r="AM1010" s="3"/>
      <c r="AN1010" s="18"/>
      <c r="AO1010" s="3"/>
    </row>
    <row r="1011" spans="2:41">
      <c r="B1011" s="12"/>
      <c r="C1011" s="10"/>
      <c r="N1011" s="192" t="s">
        <v>7</v>
      </c>
      <c r="O1011" s="193"/>
      <c r="P1011" s="193"/>
      <c r="Q1011" s="194"/>
      <c r="R1011" s="18">
        <f>SUM(R995:R1010)</f>
        <v>0</v>
      </c>
      <c r="S1011" s="3"/>
      <c r="V1011" s="17"/>
      <c r="X1011" s="12"/>
      <c r="Y1011" s="10"/>
      <c r="AJ1011" s="192" t="s">
        <v>7</v>
      </c>
      <c r="AK1011" s="193"/>
      <c r="AL1011" s="193"/>
      <c r="AM1011" s="194"/>
      <c r="AN1011" s="18">
        <f>SUM(AN995:AN1010)</f>
        <v>0</v>
      </c>
      <c r="AO1011" s="3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E1014" s="14"/>
      <c r="V1014" s="17"/>
      <c r="X1014" s="12"/>
      <c r="Y1014" s="10"/>
      <c r="AA1014" s="14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50.389999999999873</v>
      </c>
      <c r="V1020" s="17"/>
      <c r="X1020" s="15" t="s">
        <v>18</v>
      </c>
      <c r="Y1020" s="16">
        <f>SUM(Y1001:Y1019)</f>
        <v>50.389999999999873</v>
      </c>
    </row>
    <row r="1021" spans="2:41">
      <c r="D1021" t="s">
        <v>22</v>
      </c>
      <c r="E1021" t="s">
        <v>21</v>
      </c>
      <c r="V1021" s="17"/>
      <c r="Z1021" t="s">
        <v>22</v>
      </c>
      <c r="AA1021" t="s">
        <v>21</v>
      </c>
    </row>
    <row r="1022" spans="2:41">
      <c r="E1022" s="1" t="s">
        <v>19</v>
      </c>
      <c r="V1022" s="17"/>
      <c r="AA1022" s="1" t="s">
        <v>19</v>
      </c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V1032" s="17"/>
    </row>
    <row r="1033" spans="1:43" ht="15" customHeight="1">
      <c r="H1033" s="76" t="s">
        <v>30</v>
      </c>
      <c r="I1033" s="76"/>
      <c r="J1033" s="76"/>
      <c r="V1033" s="17"/>
      <c r="AA1033" s="196" t="s">
        <v>31</v>
      </c>
      <c r="AB1033" s="196"/>
      <c r="AC1033" s="196"/>
    </row>
    <row r="1034" spans="1:43" ht="15" customHeight="1">
      <c r="H1034" s="76"/>
      <c r="I1034" s="76"/>
      <c r="J1034" s="76"/>
      <c r="V1034" s="17"/>
      <c r="AA1034" s="196"/>
      <c r="AB1034" s="196"/>
      <c r="AC1034" s="196"/>
    </row>
    <row r="1035" spans="1:43">
      <c r="V1035" s="17"/>
    </row>
    <row r="1036" spans="1:43">
      <c r="V1036" s="17"/>
    </row>
    <row r="1037" spans="1:43" ht="23.25">
      <c r="B1037" s="24" t="s">
        <v>72</v>
      </c>
      <c r="V1037" s="17"/>
      <c r="X1037" s="22" t="s">
        <v>72</v>
      </c>
    </row>
    <row r="1038" spans="1:43" ht="23.25">
      <c r="B1038" s="23" t="s">
        <v>32</v>
      </c>
      <c r="C1038" s="20">
        <f>IF(X993="PAGADO",0,C998)</f>
        <v>-50.389999999999873</v>
      </c>
      <c r="E1038" s="197" t="s">
        <v>20</v>
      </c>
      <c r="F1038" s="197"/>
      <c r="G1038" s="197"/>
      <c r="H1038" s="197"/>
      <c r="V1038" s="17"/>
      <c r="X1038" s="23" t="s">
        <v>32</v>
      </c>
      <c r="Y1038" s="20">
        <f>IF(B1838="PAGADO",0,C1043)</f>
        <v>-50.389999999999873</v>
      </c>
      <c r="AA1038" s="197" t="s">
        <v>20</v>
      </c>
      <c r="AB1038" s="197"/>
      <c r="AC1038" s="197"/>
      <c r="AD1038" s="197"/>
    </row>
    <row r="1039" spans="1:43">
      <c r="B1039" s="1" t="s">
        <v>0</v>
      </c>
      <c r="C1039" s="19">
        <f>H1054</f>
        <v>0</v>
      </c>
      <c r="E1039" s="2" t="s">
        <v>1</v>
      </c>
      <c r="F1039" s="2" t="s">
        <v>2</v>
      </c>
      <c r="G1039" s="2" t="s">
        <v>3</v>
      </c>
      <c r="H1039" s="2" t="s">
        <v>4</v>
      </c>
      <c r="N1039" s="2" t="s">
        <v>1</v>
      </c>
      <c r="O1039" s="2" t="s">
        <v>5</v>
      </c>
      <c r="P1039" s="2" t="s">
        <v>4</v>
      </c>
      <c r="Q1039" s="2" t="s">
        <v>6</v>
      </c>
      <c r="R1039" s="2" t="s">
        <v>7</v>
      </c>
      <c r="S1039" s="3"/>
      <c r="V1039" s="17"/>
      <c r="X1039" s="1" t="s">
        <v>0</v>
      </c>
      <c r="Y1039" s="19">
        <f>AD1054</f>
        <v>0</v>
      </c>
      <c r="AA1039" s="2" t="s">
        <v>1</v>
      </c>
      <c r="AB1039" s="2" t="s">
        <v>2</v>
      </c>
      <c r="AC1039" s="2" t="s">
        <v>3</v>
      </c>
      <c r="AD1039" s="2" t="s">
        <v>4</v>
      </c>
      <c r="AJ1039" s="2" t="s">
        <v>1</v>
      </c>
      <c r="AK1039" s="2" t="s">
        <v>5</v>
      </c>
      <c r="AL1039" s="2" t="s">
        <v>4</v>
      </c>
      <c r="AM1039" s="2" t="s">
        <v>6</v>
      </c>
      <c r="AN1039" s="2" t="s">
        <v>7</v>
      </c>
      <c r="AO1039" s="3"/>
    </row>
    <row r="1040" spans="1:43">
      <c r="C1040" s="2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Y1040" s="2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" t="s">
        <v>24</v>
      </c>
      <c r="C1041" s="19">
        <f>IF(C1038&gt;0,C1038+C1039,C1039)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" t="s">
        <v>24</v>
      </c>
      <c r="Y1041" s="19">
        <f>IF(Y1038&gt;0,Y1038+Y1039,Y1039)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9</v>
      </c>
      <c r="C1042" s="20">
        <f>C1066</f>
        <v>50.389999999999873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9</v>
      </c>
      <c r="Y1042" s="20">
        <f>Y1066</f>
        <v>50.389999999999873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6" t="s">
        <v>26</v>
      </c>
      <c r="C1043" s="21">
        <f>C1041-C1042</f>
        <v>-50.389999999999873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 t="s">
        <v>27</v>
      </c>
      <c r="Y1043" s="21">
        <f>Y1041-Y1042</f>
        <v>-50.389999999999873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ht="23.25">
      <c r="B1044" s="6"/>
      <c r="C1044" s="7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99" t="str">
        <f>IF(Y1043&lt;0,"NO PAGAR","COBRAR'")</f>
        <v>NO PAGAR</v>
      </c>
      <c r="Y1044" s="199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3.25">
      <c r="B1045" s="199" t="str">
        <f>IF(C1043&lt;0,"NO PAGAR","COBRAR'")</f>
        <v>NO PAGAR</v>
      </c>
      <c r="C1045" s="19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/>
      <c r="Y1045" s="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0" t="s">
        <v>9</v>
      </c>
      <c r="C1046" s="19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">
        <v>9</v>
      </c>
      <c r="Y1046" s="19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IF(Y998&lt;0,"SALDO ADELANTADO","SALDO A FAVOR '")</f>
        <v>SALDO ADELANTADO</v>
      </c>
      <c r="C1047" s="10">
        <f>IF(Y998&lt;=0,Y998*-1)</f>
        <v>50.389999999999873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IF(C1043&lt;0,"SALDO ADELANTADO","SALDO A FAVOR'")</f>
        <v>SALDO ADELANTADO</v>
      </c>
      <c r="Y1047" s="10">
        <f>IF(C1043&lt;=0,C1043*-1)</f>
        <v>50.389999999999873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R1056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AN1056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192" t="s">
        <v>7</v>
      </c>
      <c r="F1054" s="193"/>
      <c r="G1054" s="194"/>
      <c r="H1054" s="5">
        <f>SUM(H1040:H1053)</f>
        <v>0</v>
      </c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192" t="s">
        <v>7</v>
      </c>
      <c r="AB1054" s="193"/>
      <c r="AC1054" s="194"/>
      <c r="AD1054" s="5">
        <f>SUM(AD1040:AD1053)</f>
        <v>0</v>
      </c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3"/>
      <c r="F1055" s="13"/>
      <c r="G1055" s="13"/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3"/>
      <c r="AB1055" s="13"/>
      <c r="AC1055" s="13"/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N1056" s="192" t="s">
        <v>7</v>
      </c>
      <c r="O1056" s="193"/>
      <c r="P1056" s="193"/>
      <c r="Q1056" s="194"/>
      <c r="R1056" s="18">
        <f>SUM(R1040:R1055)</f>
        <v>0</v>
      </c>
      <c r="S1056" s="3"/>
      <c r="V1056" s="17"/>
      <c r="X1056" s="12"/>
      <c r="Y1056" s="10"/>
      <c r="AJ1056" s="192" t="s">
        <v>7</v>
      </c>
      <c r="AK1056" s="193"/>
      <c r="AL1056" s="193"/>
      <c r="AM1056" s="194"/>
      <c r="AN1056" s="18">
        <f>SUM(AN1040:AN1055)</f>
        <v>0</v>
      </c>
      <c r="AO1056" s="3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E1059" s="14"/>
      <c r="V1059" s="17"/>
      <c r="X1059" s="12"/>
      <c r="Y1059" s="10"/>
      <c r="AA1059" s="14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2"/>
      <c r="C1063" s="10"/>
      <c r="V1063" s="17"/>
      <c r="X1063" s="12"/>
      <c r="Y1063" s="10"/>
    </row>
    <row r="1064" spans="2:27">
      <c r="B1064" s="12"/>
      <c r="C1064" s="10"/>
      <c r="V1064" s="17"/>
      <c r="X1064" s="12"/>
      <c r="Y1064" s="10"/>
    </row>
    <row r="1065" spans="2:27">
      <c r="B1065" s="11"/>
      <c r="C1065" s="10"/>
      <c r="V1065" s="17"/>
      <c r="X1065" s="11"/>
      <c r="Y1065" s="10"/>
    </row>
    <row r="1066" spans="2:27">
      <c r="B1066" s="15" t="s">
        <v>18</v>
      </c>
      <c r="C1066" s="16">
        <f>SUM(C1047:C1065)</f>
        <v>50.389999999999873</v>
      </c>
      <c r="D1066" t="s">
        <v>22</v>
      </c>
      <c r="E1066" t="s">
        <v>21</v>
      </c>
      <c r="V1066" s="17"/>
      <c r="X1066" s="15" t="s">
        <v>18</v>
      </c>
      <c r="Y1066" s="16">
        <f>SUM(Y1047:Y1065)</f>
        <v>50.389999999999873</v>
      </c>
      <c r="Z1066" t="s">
        <v>22</v>
      </c>
      <c r="AA1066" t="s">
        <v>21</v>
      </c>
    </row>
    <row r="1067" spans="2:27">
      <c r="E1067" s="1" t="s">
        <v>19</v>
      </c>
      <c r="V1067" s="17"/>
      <c r="AA1067" s="1" t="s">
        <v>19</v>
      </c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</sheetData>
  <mergeCells count="276">
    <mergeCell ref="E499:F499"/>
    <mergeCell ref="E1054:G1054"/>
    <mergeCell ref="AA1054:AC1054"/>
    <mergeCell ref="N1056:Q1056"/>
    <mergeCell ref="AJ1056:AM1056"/>
    <mergeCell ref="E1038:H1038"/>
    <mergeCell ref="AA1038:AD1038"/>
    <mergeCell ref="X1044:Y1044"/>
    <mergeCell ref="B1045:C1045"/>
    <mergeCell ref="B1046:C1046"/>
    <mergeCell ref="X1046:Y1046"/>
    <mergeCell ref="E1009:G1009"/>
    <mergeCell ref="AA1009:AC1009"/>
    <mergeCell ref="N1011:Q1011"/>
    <mergeCell ref="AJ1011:AM1011"/>
    <mergeCell ref="AA1033:AC1034"/>
    <mergeCell ref="E993:H993"/>
    <mergeCell ref="AA993:AD993"/>
    <mergeCell ref="B999:C999"/>
    <mergeCell ref="X999:Y999"/>
    <mergeCell ref="B1000:C1000"/>
    <mergeCell ref="X1000:Y1000"/>
    <mergeCell ref="E961:G961"/>
    <mergeCell ref="AA961:AC961"/>
    <mergeCell ref="N963:Q963"/>
    <mergeCell ref="AJ963:AM963"/>
    <mergeCell ref="AC987:AE989"/>
    <mergeCell ref="E945:H945"/>
    <mergeCell ref="AA945:AD945"/>
    <mergeCell ref="X951:Y951"/>
    <mergeCell ref="B952:C952"/>
    <mergeCell ref="B953:C953"/>
    <mergeCell ref="X953:Y953"/>
    <mergeCell ref="E916:G916"/>
    <mergeCell ref="AA916:AC916"/>
    <mergeCell ref="N918:Q918"/>
    <mergeCell ref="AJ918:AM918"/>
    <mergeCell ref="AA940:AC941"/>
    <mergeCell ref="E900:H900"/>
    <mergeCell ref="AA900:AD900"/>
    <mergeCell ref="B906:C906"/>
    <mergeCell ref="X906:Y906"/>
    <mergeCell ref="B907:C907"/>
    <mergeCell ref="X907:Y907"/>
    <mergeCell ref="E867:G867"/>
    <mergeCell ref="AA867:AC867"/>
    <mergeCell ref="N869:Q869"/>
    <mergeCell ref="AJ869:AM869"/>
    <mergeCell ref="AC894:AE896"/>
    <mergeCell ref="E851:H851"/>
    <mergeCell ref="AA851:AD851"/>
    <mergeCell ref="X857:Y857"/>
    <mergeCell ref="B858:C858"/>
    <mergeCell ref="B859:C859"/>
    <mergeCell ref="X859:Y859"/>
    <mergeCell ref="E822:G822"/>
    <mergeCell ref="AA822:AC822"/>
    <mergeCell ref="N824:Q824"/>
    <mergeCell ref="AJ824:AM824"/>
    <mergeCell ref="AA846:AC847"/>
    <mergeCell ref="E806:H806"/>
    <mergeCell ref="AA806:AD806"/>
    <mergeCell ref="B812:C812"/>
    <mergeCell ref="X812:Y812"/>
    <mergeCell ref="B813:C813"/>
    <mergeCell ref="X813:Y813"/>
    <mergeCell ref="E774:G774"/>
    <mergeCell ref="AA774:AC774"/>
    <mergeCell ref="N776:Q776"/>
    <mergeCell ref="AJ776:AM776"/>
    <mergeCell ref="AC800:AE802"/>
    <mergeCell ref="E758:H758"/>
    <mergeCell ref="AA758:AD758"/>
    <mergeCell ref="X764:Y764"/>
    <mergeCell ref="B765:C765"/>
    <mergeCell ref="B766:C766"/>
    <mergeCell ref="X766:Y766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7"/>
  <sheetViews>
    <sheetView topLeftCell="AA688" zoomScale="80" zoomScaleNormal="80" zoomScalePageLayoutView="118" workbookViewId="0">
      <selection activeCell="AJ687" sqref="AJ687:AO705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97" t="s">
        <v>77</v>
      </c>
      <c r="F8" s="197"/>
      <c r="G8" s="197"/>
      <c r="H8" s="197"/>
      <c r="O8" s="207" t="s">
        <v>10</v>
      </c>
      <c r="P8" s="207"/>
      <c r="Q8" s="207"/>
      <c r="R8" s="207"/>
      <c r="V8" s="17"/>
      <c r="X8" s="23" t="s">
        <v>32</v>
      </c>
      <c r="Y8" s="20">
        <f>IF(B8="PAGADO",0,C13)</f>
        <v>-6043.71</v>
      </c>
      <c r="AA8" s="197" t="s">
        <v>140</v>
      </c>
      <c r="AB8" s="197"/>
      <c r="AC8" s="197"/>
      <c r="AD8" s="197"/>
      <c r="AK8" s="208" t="s">
        <v>188</v>
      </c>
      <c r="AL8" s="208"/>
      <c r="AM8" s="208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92" t="s">
        <v>7</v>
      </c>
      <c r="AB24" s="193"/>
      <c r="AC24" s="194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1133.21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97" t="s">
        <v>77</v>
      </c>
      <c r="F53" s="197"/>
      <c r="G53" s="197"/>
      <c r="H53" s="197"/>
      <c r="V53" s="17"/>
      <c r="X53" s="23" t="s">
        <v>32</v>
      </c>
      <c r="Y53" s="20">
        <f>IF(B53="PAGADO",0,C58)</f>
        <v>-6418.1900000000005</v>
      </c>
      <c r="AA53" s="197" t="s">
        <v>77</v>
      </c>
      <c r="AB53" s="197"/>
      <c r="AC53" s="197"/>
      <c r="AD53" s="197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9" t="str">
        <f>IF(Y58&lt;0,"NO PAGAR","COBRAR'")</f>
        <v>NO PAGAR</v>
      </c>
      <c r="Y59" s="199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99" t="str">
        <f>IF(C58&lt;0,"NO PAGAR","COBRAR'")</f>
        <v>NO PAGAR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962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95" t="s">
        <v>29</v>
      </c>
      <c r="AD97" s="195"/>
      <c r="AE97" s="195"/>
    </row>
    <row r="98" spans="2:41">
      <c r="H98" s="196" t="s">
        <v>28</v>
      </c>
      <c r="I98" s="196"/>
      <c r="J98" s="196"/>
      <c r="V98" s="17"/>
      <c r="AC98" s="195"/>
      <c r="AD98" s="195"/>
      <c r="AE98" s="195"/>
    </row>
    <row r="99" spans="2:41">
      <c r="H99" s="196"/>
      <c r="I99" s="196"/>
      <c r="J99" s="196"/>
      <c r="V99" s="17"/>
      <c r="AC99" s="195"/>
      <c r="AD99" s="195"/>
      <c r="AE99" s="19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97" t="s">
        <v>273</v>
      </c>
      <c r="F103" s="197"/>
      <c r="G103" s="197"/>
      <c r="H103" s="197"/>
      <c r="V103" s="17"/>
      <c r="X103" s="23" t="s">
        <v>32</v>
      </c>
      <c r="Y103" s="20">
        <f>IF(B103="PAGADO",0,C108)</f>
        <v>-5740.3400000000011</v>
      </c>
      <c r="AA103" s="197" t="s">
        <v>273</v>
      </c>
      <c r="AB103" s="197"/>
      <c r="AC103" s="197"/>
      <c r="AD103" s="197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98" t="str">
        <f>IF(C108&lt;0,"NO PAGAR","COBRAR")</f>
        <v>NO PAGAR</v>
      </c>
      <c r="C109" s="198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98" t="str">
        <f>IF(Y108&lt;0,"NO PAGAR","COBRAR")</f>
        <v>NO PAGAR</v>
      </c>
      <c r="Y109" s="19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0" t="s">
        <v>9</v>
      </c>
      <c r="C110" s="191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2" t="s">
        <v>7</v>
      </c>
      <c r="F119" s="193"/>
      <c r="G119" s="194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2" t="s">
        <v>7</v>
      </c>
      <c r="O121" s="193"/>
      <c r="P121" s="193"/>
      <c r="Q121" s="194"/>
      <c r="R121" s="18">
        <f>SUM(R105:R120)</f>
        <v>770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6" t="s">
        <v>30</v>
      </c>
      <c r="I131" s="196"/>
      <c r="J131" s="196"/>
      <c r="V131" s="17"/>
      <c r="AA131" s="196" t="s">
        <v>31</v>
      </c>
      <c r="AB131" s="196"/>
      <c r="AC131" s="196"/>
    </row>
    <row r="132" spans="1:43">
      <c r="H132" s="196"/>
      <c r="I132" s="196"/>
      <c r="J132" s="196"/>
      <c r="V132" s="17"/>
      <c r="AA132" s="196"/>
      <c r="AB132" s="196"/>
      <c r="AC132" s="19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97" t="s">
        <v>273</v>
      </c>
      <c r="F136" s="197"/>
      <c r="G136" s="197"/>
      <c r="H136" s="197"/>
      <c r="V136" s="17"/>
      <c r="X136" s="23" t="s">
        <v>32</v>
      </c>
      <c r="Y136" s="20">
        <f>IF(B136="PAGADO",0,C141)</f>
        <v>-5568.4800000000014</v>
      </c>
      <c r="AA136" s="197" t="s">
        <v>273</v>
      </c>
      <c r="AB136" s="197"/>
      <c r="AC136" s="197"/>
      <c r="AD136" s="197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9" t="str">
        <f>IF(Y141&lt;0,"NO PAGAR","COBRAR'")</f>
        <v>NO PAGAR</v>
      </c>
      <c r="Y142" s="199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99" t="str">
        <f>IF(C141&lt;0,"NO PAGAR","COBRAR'")</f>
        <v>NO PAGAR</v>
      </c>
      <c r="C143" s="199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0" t="s">
        <v>9</v>
      </c>
      <c r="C144" s="191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2" t="s">
        <v>7</v>
      </c>
      <c r="F152" s="193"/>
      <c r="G152" s="194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95" t="s">
        <v>29</v>
      </c>
      <c r="AD170" s="195"/>
      <c r="AE170" s="195"/>
    </row>
    <row r="171" spans="2:31">
      <c r="H171" s="196" t="s">
        <v>28</v>
      </c>
      <c r="I171" s="196"/>
      <c r="J171" s="196"/>
      <c r="V171" s="17"/>
      <c r="AC171" s="195"/>
      <c r="AD171" s="195"/>
      <c r="AE171" s="195"/>
    </row>
    <row r="172" spans="2:31">
      <c r="H172" s="196"/>
      <c r="I172" s="196"/>
      <c r="J172" s="196"/>
      <c r="V172" s="17"/>
      <c r="AC172" s="195"/>
      <c r="AD172" s="195"/>
      <c r="AE172" s="195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97" t="s">
        <v>273</v>
      </c>
      <c r="F176" s="197"/>
      <c r="G176" s="197"/>
      <c r="H176" s="197"/>
      <c r="V176" s="17"/>
      <c r="X176" s="23" t="s">
        <v>32</v>
      </c>
      <c r="Y176" s="20">
        <f>IF(B176="PAGADO",0,C181)</f>
        <v>-5626.8700000000008</v>
      </c>
      <c r="AA176" s="197" t="s">
        <v>273</v>
      </c>
      <c r="AB176" s="197"/>
      <c r="AC176" s="197"/>
      <c r="AD176" s="197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98" t="str">
        <f>IF(C181&lt;0,"NO PAGAR","COBRAR")</f>
        <v>NO PAGAR</v>
      </c>
      <c r="C182" s="198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98" t="str">
        <f>IF(Y181&lt;0,"NO PAGAR","COBRAR")</f>
        <v>NO PAGAR</v>
      </c>
      <c r="Y182" s="198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90" t="s">
        <v>9</v>
      </c>
      <c r="C183" s="191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0" t="s">
        <v>9</v>
      </c>
      <c r="Y183" s="191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92" t="s">
        <v>7</v>
      </c>
      <c r="F192" s="193"/>
      <c r="G192" s="194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92" t="s">
        <v>7</v>
      </c>
      <c r="AB192" s="193"/>
      <c r="AC192" s="194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92" t="s">
        <v>7</v>
      </c>
      <c r="O194" s="193"/>
      <c r="P194" s="193"/>
      <c r="Q194" s="194"/>
      <c r="R194" s="18">
        <f>SUM(R178:R193)</f>
        <v>2555</v>
      </c>
      <c r="S194" s="3"/>
      <c r="V194" s="17"/>
      <c r="X194" s="12"/>
      <c r="Y194" s="10"/>
      <c r="AJ194" s="192" t="s">
        <v>7</v>
      </c>
      <c r="AK194" s="193"/>
      <c r="AL194" s="193"/>
      <c r="AM194" s="194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96" t="s">
        <v>30</v>
      </c>
      <c r="I216" s="196"/>
      <c r="J216" s="196"/>
      <c r="V216" s="17"/>
      <c r="AA216" s="196" t="s">
        <v>31</v>
      </c>
      <c r="AB216" s="196"/>
      <c r="AC216" s="196"/>
    </row>
    <row r="217" spans="1:43">
      <c r="H217" s="196"/>
      <c r="I217" s="196"/>
      <c r="J217" s="196"/>
      <c r="V217" s="17"/>
      <c r="AA217" s="196"/>
      <c r="AB217" s="196"/>
      <c r="AC217" s="196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97" t="s">
        <v>273</v>
      </c>
      <c r="F221" s="197"/>
      <c r="G221" s="197"/>
      <c r="H221" s="197"/>
      <c r="V221" s="17"/>
      <c r="X221" s="23" t="s">
        <v>32</v>
      </c>
      <c r="Y221" s="20">
        <f>IF(B221="PAGADO",0,C226)</f>
        <v>-5840.9500000000007</v>
      </c>
      <c r="AA221" s="197" t="s">
        <v>77</v>
      </c>
      <c r="AB221" s="197"/>
      <c r="AC221" s="197"/>
      <c r="AD221" s="197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9" t="str">
        <f>IF(Y226&lt;0,"NO PAGAR","COBRAR'")</f>
        <v>NO PAGAR</v>
      </c>
      <c r="Y227" s="199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99" t="str">
        <f>IF(C226&lt;0,"NO PAGAR","COBRAR'")</f>
        <v>NO PAGAR</v>
      </c>
      <c r="C228" s="199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0" t="s">
        <v>9</v>
      </c>
      <c r="C229" s="191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0" t="s">
        <v>9</v>
      </c>
      <c r="Y229" s="191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92" t="s">
        <v>7</v>
      </c>
      <c r="F237" s="193"/>
      <c r="G237" s="194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92" t="s">
        <v>7</v>
      </c>
      <c r="AB237" s="193"/>
      <c r="AC237" s="194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92" t="s">
        <v>7</v>
      </c>
      <c r="O239" s="193"/>
      <c r="P239" s="193"/>
      <c r="Q239" s="194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92" t="s">
        <v>7</v>
      </c>
      <c r="AK239" s="193"/>
      <c r="AL239" s="193"/>
      <c r="AM239" s="194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95" t="s">
        <v>29</v>
      </c>
      <c r="AD262" s="195"/>
      <c r="AE262" s="195"/>
    </row>
    <row r="263" spans="2:41">
      <c r="H263" s="196" t="s">
        <v>28</v>
      </c>
      <c r="I263" s="196"/>
      <c r="J263" s="196"/>
      <c r="V263" s="17"/>
      <c r="AC263" s="195"/>
      <c r="AD263" s="195"/>
      <c r="AE263" s="195"/>
    </row>
    <row r="264" spans="2:41">
      <c r="H264" s="196"/>
      <c r="I264" s="196"/>
      <c r="J264" s="196"/>
      <c r="V264" s="17"/>
      <c r="AC264" s="195"/>
      <c r="AD264" s="195"/>
      <c r="AE264" s="195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97" t="s">
        <v>565</v>
      </c>
      <c r="F268" s="197"/>
      <c r="G268" s="197"/>
      <c r="H268" s="197"/>
      <c r="V268" s="17"/>
      <c r="X268" s="23" t="s">
        <v>32</v>
      </c>
      <c r="Y268" s="20">
        <f>IF(B268="PAGADO",0,C273)</f>
        <v>-6873.1060000000016</v>
      </c>
      <c r="AA268" s="197" t="s">
        <v>565</v>
      </c>
      <c r="AB268" s="197"/>
      <c r="AC268" s="197"/>
      <c r="AD268" s="197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98" t="str">
        <f>IF(C273&lt;0,"NO PAGAR","COBRAR")</f>
        <v>NO PAGAR</v>
      </c>
      <c r="C274" s="198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98" t="str">
        <f>IF(Y273&lt;0,"NO PAGAR","COBRAR")</f>
        <v>NO PAGAR</v>
      </c>
      <c r="Y274" s="198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90" t="s">
        <v>9</v>
      </c>
      <c r="C275" s="191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90" t="s">
        <v>9</v>
      </c>
      <c r="Y275" s="191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92" t="s">
        <v>7</v>
      </c>
      <c r="F284" s="193"/>
      <c r="G284" s="194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92" t="s">
        <v>7</v>
      </c>
      <c r="AB284" s="193"/>
      <c r="AC284" s="194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92" t="s">
        <v>7</v>
      </c>
      <c r="O286" s="193"/>
      <c r="P286" s="193"/>
      <c r="Q286" s="194"/>
      <c r="R286" s="18">
        <f>SUM(R270:R285)</f>
        <v>1421.24</v>
      </c>
      <c r="S286" s="3"/>
      <c r="V286" s="17"/>
      <c r="X286" s="12"/>
      <c r="Y286" s="10"/>
      <c r="AJ286" s="192" t="s">
        <v>7</v>
      </c>
      <c r="AK286" s="193"/>
      <c r="AL286" s="193"/>
      <c r="AM286" s="194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96" t="s">
        <v>30</v>
      </c>
      <c r="I308" s="196"/>
      <c r="J308" s="196"/>
      <c r="V308" s="17"/>
      <c r="AA308" s="196" t="s">
        <v>31</v>
      </c>
      <c r="AB308" s="196"/>
      <c r="AC308" s="196"/>
    </row>
    <row r="309" spans="1:43">
      <c r="H309" s="196"/>
      <c r="I309" s="196"/>
      <c r="J309" s="196"/>
      <c r="V309" s="17"/>
      <c r="AA309" s="196"/>
      <c r="AB309" s="196"/>
      <c r="AC309" s="196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97" t="s">
        <v>273</v>
      </c>
      <c r="F313" s="197"/>
      <c r="G313" s="197"/>
      <c r="H313" s="197"/>
      <c r="V313" s="17"/>
      <c r="X313" s="23" t="s">
        <v>32</v>
      </c>
      <c r="Y313" s="20">
        <f>IF(B1057="PAGADO",0,C318)</f>
        <v>-6076.113000000003</v>
      </c>
      <c r="AA313" s="197" t="s">
        <v>565</v>
      </c>
      <c r="AB313" s="197"/>
      <c r="AC313" s="197"/>
      <c r="AD313" s="197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9" t="str">
        <f>IF(Y318&lt;0,"NO PAGAR","COBRAR'")</f>
        <v>NO PAGAR</v>
      </c>
      <c r="Y319" s="199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99" t="str">
        <f>IF(C318&lt;0,"NO PAGAR","COBRAR'")</f>
        <v>NO PAGAR</v>
      </c>
      <c r="C320" s="199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0" t="s">
        <v>9</v>
      </c>
      <c r="C321" s="191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0" t="s">
        <v>9</v>
      </c>
      <c r="Y321" s="191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92" t="s">
        <v>7</v>
      </c>
      <c r="AB329" s="193"/>
      <c r="AC329" s="194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92" t="s">
        <v>7</v>
      </c>
      <c r="O331" s="193"/>
      <c r="P331" s="193"/>
      <c r="Q331" s="194"/>
      <c r="R331" s="18">
        <f>SUM(R315:R330)</f>
        <v>350</v>
      </c>
      <c r="S331" s="3"/>
      <c r="V331" s="17"/>
      <c r="X331" s="12"/>
      <c r="Y331" s="10"/>
      <c r="AJ331" s="192" t="s">
        <v>7</v>
      </c>
      <c r="AK331" s="193"/>
      <c r="AL331" s="193"/>
      <c r="AM331" s="194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92" t="s">
        <v>7</v>
      </c>
      <c r="F335" s="193"/>
      <c r="G335" s="194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209" t="s">
        <v>64</v>
      </c>
      <c r="AC358" s="203" t="s">
        <v>29</v>
      </c>
      <c r="AD358" s="203"/>
      <c r="AE358" s="203"/>
    </row>
    <row r="359" spans="2:41">
      <c r="V359" s="17"/>
      <c r="X359" s="209"/>
      <c r="AC359" s="203"/>
      <c r="AD359" s="203"/>
      <c r="AE359" s="203"/>
    </row>
    <row r="360" spans="2:41" ht="23.25">
      <c r="B360" s="22" t="s">
        <v>64</v>
      </c>
      <c r="V360" s="17"/>
      <c r="X360" s="209"/>
      <c r="AC360" s="203"/>
      <c r="AD360" s="203"/>
      <c r="AE360" s="203"/>
    </row>
    <row r="361" spans="2:41" ht="23.25">
      <c r="B361" s="23" t="s">
        <v>32</v>
      </c>
      <c r="C361" s="20">
        <f>IF(X313="PAGADO",0,Y318)</f>
        <v>-5949.8130000000028</v>
      </c>
      <c r="E361" s="197" t="s">
        <v>273</v>
      </c>
      <c r="F361" s="197"/>
      <c r="G361" s="197"/>
      <c r="H361" s="197"/>
      <c r="V361" s="17"/>
      <c r="X361" s="23" t="s">
        <v>32</v>
      </c>
      <c r="Y361" s="20">
        <f>IF(B361="PAGADO",0,C366)</f>
        <v>-8314.8130000000019</v>
      </c>
      <c r="AA361" s="197" t="s">
        <v>77</v>
      </c>
      <c r="AB361" s="197"/>
      <c r="AC361" s="197"/>
      <c r="AD361" s="197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98" t="str">
        <f>IF(C366&lt;0,"NO PAGAR","COBRAR")</f>
        <v>NO PAGAR</v>
      </c>
      <c r="C367" s="198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98" t="str">
        <f>IF(Y366&lt;0,"NO PAGAR","COBRAR")</f>
        <v>NO PAGAR</v>
      </c>
      <c r="Y367" s="198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90" t="s">
        <v>9</v>
      </c>
      <c r="C368" s="191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90" t="s">
        <v>9</v>
      </c>
      <c r="Y368" s="191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92" t="s">
        <v>7</v>
      </c>
      <c r="AK373" s="193"/>
      <c r="AL373" s="193"/>
      <c r="AM373" s="194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92" t="s">
        <v>7</v>
      </c>
      <c r="AB374" s="193"/>
      <c r="AC374" s="194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92" t="s">
        <v>7</v>
      </c>
      <c r="F377" s="193"/>
      <c r="G377" s="194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92" t="s">
        <v>7</v>
      </c>
      <c r="O379" s="193"/>
      <c r="P379" s="193"/>
      <c r="Q379" s="194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96" t="s">
        <v>31</v>
      </c>
      <c r="AB394" s="196"/>
      <c r="AC394" s="196"/>
    </row>
    <row r="395" spans="1:43" ht="15" customHeight="1">
      <c r="H395" s="76"/>
      <c r="I395" s="76"/>
      <c r="J395" s="76"/>
      <c r="V395" s="17"/>
      <c r="AA395" s="196"/>
      <c r="AB395" s="196"/>
      <c r="AC395" s="196"/>
    </row>
    <row r="396" spans="1:43">
      <c r="B396" s="211" t="s">
        <v>64</v>
      </c>
      <c r="F396" s="210" t="s">
        <v>30</v>
      </c>
      <c r="G396" s="210"/>
      <c r="H396" s="210"/>
      <c r="V396" s="17"/>
    </row>
    <row r="397" spans="1:43">
      <c r="B397" s="211"/>
      <c r="F397" s="210"/>
      <c r="G397" s="210"/>
      <c r="H397" s="210"/>
      <c r="V397" s="17"/>
    </row>
    <row r="398" spans="1:43" ht="26.25" customHeight="1">
      <c r="B398" s="211"/>
      <c r="F398" s="210"/>
      <c r="G398" s="210"/>
      <c r="H398" s="210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97" t="s">
        <v>77</v>
      </c>
      <c r="F399" s="197"/>
      <c r="G399" s="197"/>
      <c r="H399" s="197"/>
      <c r="V399" s="17"/>
      <c r="X399" s="23" t="s">
        <v>32</v>
      </c>
      <c r="Y399" s="20">
        <f>IF(B1150="PAGADO",0,C404)</f>
        <v>-4920.3502550000012</v>
      </c>
      <c r="AA399" s="197" t="s">
        <v>565</v>
      </c>
      <c r="AB399" s="197"/>
      <c r="AC399" s="197"/>
      <c r="AD399" s="197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99" t="str">
        <f>IF(Y404&lt;0,"NO PAGAR","COBRAR'")</f>
        <v>NO PAGAR</v>
      </c>
      <c r="Y405" s="199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99" t="str">
        <f>IF(C404&lt;0,"NO PAGAR","COBRAR'")</f>
        <v>NO PAGAR</v>
      </c>
      <c r="C406" s="199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0" t="s">
        <v>9</v>
      </c>
      <c r="C407" s="191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0" t="s">
        <v>9</v>
      </c>
      <c r="Y407" s="191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92" t="s">
        <v>7</v>
      </c>
      <c r="AK409" s="193"/>
      <c r="AL409" s="193"/>
      <c r="AM409" s="194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92" t="s">
        <v>7</v>
      </c>
      <c r="AB415" s="193"/>
      <c r="AC415" s="194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92" t="s">
        <v>7</v>
      </c>
      <c r="O417" s="193"/>
      <c r="P417" s="193"/>
      <c r="Q417" s="194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92" t="s">
        <v>7</v>
      </c>
      <c r="F421" s="193"/>
      <c r="G421" s="194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95" t="s">
        <v>29</v>
      </c>
      <c r="AC434" s="195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7" t="s">
        <v>565</v>
      </c>
      <c r="AB436" s="197"/>
      <c r="AC436" s="197"/>
      <c r="AD436" s="197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97" t="s">
        <v>273</v>
      </c>
      <c r="F439" s="197"/>
      <c r="G439" s="197"/>
      <c r="H439" s="197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98" t="str">
        <f>IF(C441&lt;0,"NO PAGAR","COBRAR")</f>
        <v>NO PAGAR</v>
      </c>
      <c r="C442" s="198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98" t="str">
        <f>IF(Y441&lt;0,"NO PAGAR","COBRAR")</f>
        <v>NO PAGAR</v>
      </c>
      <c r="Y442" s="198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90" t="s">
        <v>9</v>
      </c>
      <c r="C443" s="191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0" t="s">
        <v>9</v>
      </c>
      <c r="Y443" s="191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92" t="s">
        <v>7</v>
      </c>
      <c r="AK448" s="193"/>
      <c r="AL448" s="193"/>
      <c r="AM448" s="194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92" t="s">
        <v>7</v>
      </c>
      <c r="AB452" s="193"/>
      <c r="AC452" s="194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92" t="s">
        <v>7</v>
      </c>
      <c r="O454" s="193"/>
      <c r="P454" s="193"/>
      <c r="Q454" s="194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92" t="s">
        <v>7</v>
      </c>
      <c r="F455" s="193"/>
      <c r="G455" s="194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96" t="s">
        <v>31</v>
      </c>
      <c r="AB471" s="196"/>
      <c r="AC471" s="196"/>
    </row>
    <row r="472" spans="1:43" ht="15" customHeight="1">
      <c r="H472" s="76"/>
      <c r="J472" s="76"/>
      <c r="V472" s="17"/>
      <c r="AA472" s="196"/>
      <c r="AB472" s="196"/>
      <c r="AC472" s="19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97" t="s">
        <v>273</v>
      </c>
      <c r="F474" s="197"/>
      <c r="G474" s="197"/>
      <c r="H474" s="197"/>
      <c r="V474" s="17"/>
      <c r="X474" s="23" t="s">
        <v>32</v>
      </c>
      <c r="Y474" s="20">
        <f>IF(B1247="PAGADO",0,C479)</f>
        <v>-5841.0592550000019</v>
      </c>
      <c r="AA474" s="197" t="s">
        <v>565</v>
      </c>
      <c r="AB474" s="197"/>
      <c r="AC474" s="197"/>
      <c r="AD474" s="197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9" t="str">
        <f>IF(Y479&lt;0,"NO PAGAR","COBRAR'")</f>
        <v>NO PAGAR</v>
      </c>
      <c r="Y480" s="199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99" t="str">
        <f>IF(C479&lt;0,"NO PAGAR","COBRAR'")</f>
        <v>NO PAGAR</v>
      </c>
      <c r="C481" s="199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0" t="s">
        <v>9</v>
      </c>
      <c r="C482" s="191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92" t="s">
        <v>7</v>
      </c>
      <c r="F490" s="193"/>
      <c r="G490" s="194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2" t="s">
        <v>7</v>
      </c>
      <c r="O492" s="193"/>
      <c r="P492" s="193"/>
      <c r="Q492" s="194"/>
      <c r="R492" s="18">
        <f>SUM(R476:R491)</f>
        <v>391.7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95" t="s">
        <v>29</v>
      </c>
      <c r="AD514" s="195"/>
      <c r="AE514" s="195"/>
    </row>
    <row r="515" spans="2:41" ht="24" customHeight="1">
      <c r="H515" s="76" t="s">
        <v>28</v>
      </c>
      <c r="J515" s="76"/>
      <c r="V515" s="17"/>
      <c r="AC515" s="195"/>
      <c r="AD515" s="195"/>
      <c r="AE515" s="195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97" t="s">
        <v>77</v>
      </c>
      <c r="F517" s="197"/>
      <c r="G517" s="197"/>
      <c r="H517" s="197"/>
      <c r="V517" s="17"/>
      <c r="X517" s="23" t="s">
        <v>32</v>
      </c>
      <c r="Y517" s="20">
        <f>IF(B517="PAGADO",0,C522)</f>
        <v>-7974.349255000001</v>
      </c>
      <c r="AA517" s="197" t="s">
        <v>565</v>
      </c>
      <c r="AB517" s="197"/>
      <c r="AC517" s="197"/>
      <c r="AD517" s="197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1053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1056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1058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1016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1028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98" t="str">
        <f>IF(C522&lt;0,"NO PAGAR","COBRAR")</f>
        <v>NO PAGAR</v>
      </c>
      <c r="C523" s="198"/>
      <c r="E523" s="4"/>
      <c r="F523" s="3"/>
      <c r="G523" s="3"/>
      <c r="H523" s="5"/>
      <c r="N523" s="25">
        <v>45111</v>
      </c>
      <c r="O523" s="3" t="s">
        <v>1029</v>
      </c>
      <c r="P523" s="3"/>
      <c r="Q523" s="3"/>
      <c r="R523" s="18">
        <v>59.14</v>
      </c>
      <c r="S523" s="3"/>
      <c r="V523" s="17"/>
      <c r="X523" s="198" t="str">
        <f>IF(Y522&lt;0,"NO PAGAR","COBRAR")</f>
        <v>NO PAGAR</v>
      </c>
      <c r="Y523" s="198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0" t="s">
        <v>9</v>
      </c>
      <c r="C524" s="191"/>
      <c r="E524" s="4"/>
      <c r="F524" s="3"/>
      <c r="G524" s="3"/>
      <c r="H524" s="5"/>
      <c r="N524" s="25">
        <v>45112</v>
      </c>
      <c r="O524" s="3" t="s">
        <v>1039</v>
      </c>
      <c r="P524" s="3"/>
      <c r="Q524" s="3"/>
      <c r="R524" s="18">
        <v>76.5</v>
      </c>
      <c r="S524" s="3"/>
      <c r="V524" s="17"/>
      <c r="X524" s="190" t="s">
        <v>9</v>
      </c>
      <c r="Y524" s="191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1040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1050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1025</v>
      </c>
      <c r="C533" s="10">
        <v>345.55</v>
      </c>
      <c r="E533" s="192" t="s">
        <v>7</v>
      </c>
      <c r="F533" s="193"/>
      <c r="G533" s="194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01" t="s">
        <v>7</v>
      </c>
      <c r="AB533" s="201"/>
      <c r="AC533" s="201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92" t="s">
        <v>7</v>
      </c>
      <c r="O535" s="193"/>
      <c r="P535" s="193"/>
      <c r="Q535" s="194"/>
      <c r="R535" s="18">
        <f>SUM(R519:R534)</f>
        <v>2411.2800000000002</v>
      </c>
      <c r="S535" s="3"/>
      <c r="V535" s="17"/>
      <c r="X535" s="12"/>
      <c r="Y535" s="10"/>
      <c r="AJ535" s="192" t="s">
        <v>7</v>
      </c>
      <c r="AK535" s="193"/>
      <c r="AL535" s="193"/>
      <c r="AM535" s="194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96" t="s">
        <v>31</v>
      </c>
      <c r="AB554" s="196"/>
      <c r="AC554" s="196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97" t="s">
        <v>273</v>
      </c>
      <c r="F556" s="197"/>
      <c r="G556" s="197"/>
      <c r="H556" s="197"/>
      <c r="V556" s="17"/>
      <c r="X556" s="23" t="s">
        <v>32</v>
      </c>
      <c r="Y556" s="20">
        <f>IF(B556="PAGADO",0,C561)</f>
        <v>-4750.2982550000015</v>
      </c>
      <c r="AA556" s="197" t="s">
        <v>273</v>
      </c>
      <c r="AB556" s="197"/>
      <c r="AC556" s="197"/>
      <c r="AD556" s="197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1064</v>
      </c>
      <c r="H558" s="5">
        <v>285</v>
      </c>
      <c r="I558" t="s">
        <v>173</v>
      </c>
      <c r="N558" s="25">
        <v>45063</v>
      </c>
      <c r="O558" s="3" t="s">
        <v>1068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1079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1089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1064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1092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9" t="str">
        <f>IF(Y561&lt;0,"NO PAGAR","COBRAR'")</f>
        <v>NO PAGAR</v>
      </c>
      <c r="Y562" s="19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99" t="str">
        <f>IF(C561&lt;0,"NO PAGAR","COBRAR'")</f>
        <v>NO PAGAR</v>
      </c>
      <c r="C563" s="199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0" t="s">
        <v>9</v>
      </c>
      <c r="C564" s="191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0" t="s">
        <v>9</v>
      </c>
      <c r="Y564" s="191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1069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1076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92" t="s">
        <v>7</v>
      </c>
      <c r="AB572" s="193"/>
      <c r="AC572" s="194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1075</v>
      </c>
      <c r="C573" s="27">
        <f>T582</f>
        <v>607.56899999999996</v>
      </c>
      <c r="E573" s="192" t="s">
        <v>7</v>
      </c>
      <c r="F573" s="193"/>
      <c r="G573" s="194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2" t="s">
        <v>7</v>
      </c>
      <c r="O574" s="193"/>
      <c r="P574" s="193"/>
      <c r="Q574" s="194"/>
      <c r="R574" s="18">
        <f>SUM(R558:R573)</f>
        <v>380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1074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1074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1074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1074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1074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1074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1074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95" t="s">
        <v>29</v>
      </c>
      <c r="AD596" s="195"/>
      <c r="AE596" s="195"/>
    </row>
    <row r="597" spans="2:41" ht="21" customHeight="1">
      <c r="H597" s="76" t="s">
        <v>28</v>
      </c>
      <c r="J597" s="76"/>
      <c r="V597" s="17"/>
      <c r="AC597" s="195"/>
      <c r="AD597" s="195"/>
      <c r="AE597" s="195"/>
    </row>
    <row r="598" spans="2:41" ht="15" customHeight="1">
      <c r="H598" s="76"/>
      <c r="J598" s="76"/>
      <c r="V598" s="17"/>
      <c r="AC598" s="195"/>
      <c r="AD598" s="195"/>
      <c r="AE598" s="195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97" t="s">
        <v>273</v>
      </c>
      <c r="F602" s="197"/>
      <c r="G602" s="197"/>
      <c r="H602" s="197"/>
      <c r="V602" s="17"/>
      <c r="X602" s="23" t="s">
        <v>32</v>
      </c>
      <c r="Y602" s="20">
        <f>IF(B602="PAGADO",0,C607)</f>
        <v>-6951.6202550000016</v>
      </c>
      <c r="AA602" s="197" t="s">
        <v>273</v>
      </c>
      <c r="AB602" s="197"/>
      <c r="AC602" s="197"/>
      <c r="AD602" s="197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1100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1169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1100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1173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1181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1108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1110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1175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>
      <c r="B608" s="198" t="str">
        <f>IF(C607&lt;0,"NO PAGAR","COBRAR")</f>
        <v>NO PAGAR</v>
      </c>
      <c r="C608" s="198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1112</v>
      </c>
      <c r="P608" s="3"/>
      <c r="Q608" s="3"/>
      <c r="R608" s="18">
        <v>300</v>
      </c>
      <c r="S608" s="3"/>
      <c r="V608" s="17"/>
      <c r="X608" s="198" t="str">
        <f>IF(Y607&lt;0,"NO PAGAR","COBRAR")</f>
        <v>NO PAGAR</v>
      </c>
      <c r="Y608" s="198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0" t="s">
        <v>9</v>
      </c>
      <c r="C609" s="191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1113</v>
      </c>
      <c r="P609" s="3"/>
      <c r="Q609" s="3"/>
      <c r="R609" s="18">
        <v>700</v>
      </c>
      <c r="S609" s="3"/>
      <c r="V609" s="17"/>
      <c r="X609" s="190" t="s">
        <v>9</v>
      </c>
      <c r="Y609" s="191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1117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1129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92" t="s">
        <v>7</v>
      </c>
      <c r="F618" s="193"/>
      <c r="G618" s="194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92" t="s">
        <v>7</v>
      </c>
      <c r="AB618" s="193"/>
      <c r="AC618" s="194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92" t="s">
        <v>7</v>
      </c>
      <c r="O620" s="193"/>
      <c r="P620" s="193"/>
      <c r="Q620" s="194"/>
      <c r="R620" s="18">
        <f>SUM(R604:R619)</f>
        <v>1852</v>
      </c>
      <c r="S620" s="3"/>
      <c r="V620" s="17"/>
      <c r="X620" s="12"/>
      <c r="Y620" s="10"/>
      <c r="AJ620" s="192" t="s">
        <v>7</v>
      </c>
      <c r="AK620" s="193"/>
      <c r="AL620" s="193"/>
      <c r="AM620" s="194"/>
      <c r="AN620" s="18">
        <f>SUM(AN604:AN619)</f>
        <v>1353.18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1122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1121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6" t="s">
        <v>30</v>
      </c>
      <c r="J642" s="76"/>
      <c r="V642" s="17"/>
      <c r="AA642" s="196" t="s">
        <v>31</v>
      </c>
      <c r="AB642" s="196"/>
      <c r="AC642" s="196"/>
    </row>
    <row r="643" spans="2:41" ht="15" customHeight="1">
      <c r="H643" s="76"/>
      <c r="J643" s="76"/>
      <c r="V643" s="17"/>
      <c r="AA643" s="196"/>
      <c r="AB643" s="196"/>
      <c r="AC643" s="196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197" t="s">
        <v>273</v>
      </c>
      <c r="F645" s="197"/>
      <c r="G645" s="197"/>
      <c r="H645" s="197"/>
      <c r="V645" s="17"/>
      <c r="X645" s="23" t="s">
        <v>32</v>
      </c>
      <c r="Y645" s="20">
        <f>IF(B1439="PAGADO",0,C650)</f>
        <v>-2759.4602550000018</v>
      </c>
      <c r="AA645" s="197" t="s">
        <v>273</v>
      </c>
      <c r="AB645" s="197"/>
      <c r="AC645" s="197"/>
      <c r="AD645" s="197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1199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1228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1208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449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1224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1237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1208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1246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1208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1260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1208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99" t="str">
        <f>IF(Y650&lt;0,"NO PAGAR","COBRAR'")</f>
        <v>NO PAGAR</v>
      </c>
      <c r="Y651" s="199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199" t="str">
        <f>IF(C650&lt;0,"NO PAGAR","COBRAR'")</f>
        <v>NO PAGAR</v>
      </c>
      <c r="C652" s="199"/>
      <c r="E652" s="4">
        <v>45124</v>
      </c>
      <c r="F652" s="3" t="s">
        <v>1208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0" t="s">
        <v>9</v>
      </c>
      <c r="C653" s="191"/>
      <c r="E653" s="4">
        <v>45132</v>
      </c>
      <c r="F653" s="3" t="s">
        <v>1208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0" t="s">
        <v>9</v>
      </c>
      <c r="Y653" s="191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1208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1264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1208</v>
      </c>
      <c r="G655" s="3" t="s">
        <v>1210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1265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1266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1218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1219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1220</v>
      </c>
      <c r="G659" s="3" t="s">
        <v>1221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1224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1224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92" t="s">
        <v>7</v>
      </c>
      <c r="AB661" s="193"/>
      <c r="AC661" s="194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50">
        <v>45117</v>
      </c>
      <c r="F662" s="149" t="s">
        <v>1224</v>
      </c>
      <c r="G662" s="149" t="s">
        <v>1225</v>
      </c>
      <c r="H662" s="168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1268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1224</v>
      </c>
      <c r="G663" s="3" t="s">
        <v>200</v>
      </c>
      <c r="H663" s="168">
        <v>210</v>
      </c>
      <c r="N663" s="192" t="s">
        <v>7</v>
      </c>
      <c r="O663" s="193"/>
      <c r="P663" s="193"/>
      <c r="Q663" s="194"/>
      <c r="R663" s="18">
        <f>SUM(R647:R662)</f>
        <v>200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8"/>
      <c r="V664" s="17"/>
      <c r="X664" s="12"/>
      <c r="Y664" s="10"/>
      <c r="AJ664" s="183">
        <v>0.49402777777777779</v>
      </c>
      <c r="AK664" s="181">
        <v>20230803</v>
      </c>
      <c r="AL664" s="181" t="s">
        <v>471</v>
      </c>
      <c r="AM664" s="181" t="s">
        <v>476</v>
      </c>
      <c r="AN664" s="181">
        <v>122.79</v>
      </c>
      <c r="AO664" s="182">
        <v>70167</v>
      </c>
      <c r="AP664" s="181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3">
        <v>0.82694444444444448</v>
      </c>
      <c r="AK665" s="181">
        <v>20230807</v>
      </c>
      <c r="AL665" s="181" t="s">
        <v>469</v>
      </c>
      <c r="AM665" s="181" t="s">
        <v>476</v>
      </c>
      <c r="AN665" s="181">
        <v>120.01</v>
      </c>
      <c r="AO665" s="182">
        <v>68576</v>
      </c>
      <c r="AP665" s="181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3">
        <v>0.76788194444444446</v>
      </c>
      <c r="AK666" s="181">
        <v>20230811</v>
      </c>
      <c r="AL666" s="181" t="s">
        <v>469</v>
      </c>
      <c r="AM666" s="181" t="s">
        <v>476</v>
      </c>
      <c r="AN666" s="181">
        <v>100</v>
      </c>
      <c r="AO666" s="181" t="s">
        <v>1257</v>
      </c>
      <c r="AP666" s="181">
        <v>57171</v>
      </c>
    </row>
    <row r="667" spans="2:42" ht="15.75" thickBot="1">
      <c r="B667" s="12"/>
      <c r="C667" s="10"/>
      <c r="V667" s="17"/>
      <c r="X667" s="12"/>
      <c r="Y667" s="10"/>
      <c r="AJ667" s="183">
        <v>0.73092592592592587</v>
      </c>
      <c r="AK667" s="181">
        <v>20230815</v>
      </c>
      <c r="AL667" s="181" t="s">
        <v>469</v>
      </c>
      <c r="AM667" s="181" t="s">
        <v>476</v>
      </c>
      <c r="AN667" s="181">
        <v>91.35</v>
      </c>
      <c r="AO667" s="182">
        <v>52202</v>
      </c>
      <c r="AP667" s="181">
        <v>0</v>
      </c>
    </row>
    <row r="668" spans="2:42" ht="15.75" thickBot="1">
      <c r="B668" s="12"/>
      <c r="C668" s="10"/>
      <c r="V668" s="17"/>
      <c r="X668" s="12"/>
      <c r="Y668" s="10"/>
      <c r="AJ668" s="183">
        <v>0.83523148148148152</v>
      </c>
      <c r="AK668" s="181">
        <v>20230815</v>
      </c>
      <c r="AL668" s="181" t="s">
        <v>471</v>
      </c>
      <c r="AM668" s="181" t="s">
        <v>476</v>
      </c>
      <c r="AN668" s="181">
        <v>87.75</v>
      </c>
      <c r="AO668" s="181" t="s">
        <v>1256</v>
      </c>
      <c r="AP668" s="181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6"/>
      <c r="V682" s="17"/>
    </row>
    <row r="683" spans="2:41" ht="26.25">
      <c r="I683" s="76"/>
      <c r="V683" s="17"/>
    </row>
    <row r="684" spans="2:41">
      <c r="V684" s="17"/>
      <c r="AC684" s="195" t="s">
        <v>29</v>
      </c>
      <c r="AD684" s="195"/>
      <c r="AE684" s="195"/>
    </row>
    <row r="685" spans="2:41" ht="23.25" customHeight="1">
      <c r="H685" s="76" t="s">
        <v>28</v>
      </c>
      <c r="J685" s="76"/>
      <c r="V685" s="17"/>
      <c r="AC685" s="195"/>
      <c r="AD685" s="195"/>
      <c r="AE685" s="195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197" t="s">
        <v>273</v>
      </c>
      <c r="F687" s="197"/>
      <c r="G687" s="197"/>
      <c r="H687" s="197"/>
      <c r="O687" s="197" t="s">
        <v>110</v>
      </c>
      <c r="P687" s="197"/>
      <c r="V687" s="17"/>
      <c r="X687" s="23" t="s">
        <v>32</v>
      </c>
      <c r="Y687" s="20">
        <f>IF(B687="PAGADO",0,C692)</f>
        <v>-2276.4252550000019</v>
      </c>
      <c r="AA687" s="197" t="s">
        <v>565</v>
      </c>
      <c r="AB687" s="197"/>
      <c r="AC687" s="197"/>
      <c r="AD687" s="197"/>
      <c r="AK687" s="207" t="s">
        <v>10</v>
      </c>
      <c r="AL687" s="207"/>
      <c r="AM687" s="207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1270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1362</v>
      </c>
      <c r="AC689" s="3" t="s">
        <v>1363</v>
      </c>
      <c r="AD689" s="5">
        <v>75</v>
      </c>
      <c r="AE689" t="s">
        <v>173</v>
      </c>
      <c r="AJ689" s="25">
        <v>45182</v>
      </c>
      <c r="AK689" s="3" t="s">
        <v>1381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1280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1382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548</v>
      </c>
      <c r="H691" s="5">
        <v>625</v>
      </c>
      <c r="I691" t="s">
        <v>173</v>
      </c>
      <c r="N691" s="25">
        <v>45166</v>
      </c>
      <c r="O691" s="3" t="s">
        <v>1281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1383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1387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548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1383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1281</v>
      </c>
      <c r="AL692" s="3"/>
      <c r="AM692" s="3"/>
      <c r="AN692" s="18">
        <v>220</v>
      </c>
      <c r="AO692" s="3"/>
    </row>
    <row r="693" spans="2:41" ht="26.25">
      <c r="B693" s="198" t="str">
        <f>IF(C692&lt;0,"NO PAGAR","COBRAR")</f>
        <v>NO PAGAR</v>
      </c>
      <c r="C693" s="198"/>
      <c r="E693" s="4">
        <v>45135</v>
      </c>
      <c r="F693" s="3" t="s">
        <v>87</v>
      </c>
      <c r="G693" s="3" t="s">
        <v>1292</v>
      </c>
      <c r="H693" s="5">
        <v>420</v>
      </c>
      <c r="I693" t="s">
        <v>173</v>
      </c>
      <c r="N693" s="25">
        <v>45169</v>
      </c>
      <c r="O693" s="3" t="s">
        <v>1300</v>
      </c>
      <c r="P693" s="3"/>
      <c r="Q693" s="3"/>
      <c r="R693" s="18">
        <v>50</v>
      </c>
      <c r="S693" s="3"/>
      <c r="V693" s="17"/>
      <c r="X693" s="198" t="str">
        <f>IF(Y692&lt;0,"NO PAGAR","COBRAR")</f>
        <v>NO PAGAR</v>
      </c>
      <c r="Y693" s="198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3"/>
      <c r="AK693" s="3"/>
      <c r="AL693" s="3"/>
      <c r="AM693" s="3"/>
      <c r="AN693" s="18"/>
      <c r="AO693" s="3"/>
    </row>
    <row r="694" spans="2:41">
      <c r="B694" s="190" t="s">
        <v>9</v>
      </c>
      <c r="C694" s="191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1303</v>
      </c>
      <c r="P694" s="3"/>
      <c r="Q694" s="3"/>
      <c r="R694" s="18">
        <v>700</v>
      </c>
      <c r="S694" s="3"/>
      <c r="V694" s="17"/>
      <c r="X694" s="190" t="s">
        <v>9</v>
      </c>
      <c r="Y694" s="191"/>
      <c r="AA694" s="4">
        <v>45161</v>
      </c>
      <c r="AB694" s="3" t="s">
        <v>85</v>
      </c>
      <c r="AC694" s="3" t="s">
        <v>548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1330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1384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1330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1342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1242</v>
      </c>
      <c r="AC697" s="3" t="s">
        <v>1392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724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433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724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1353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724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1354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1349</v>
      </c>
      <c r="G701" s="3" t="s">
        <v>724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724</v>
      </c>
      <c r="G702" s="3" t="s">
        <v>520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1339</v>
      </c>
      <c r="C703" s="10">
        <f>R714</f>
        <v>674.07500000000005</v>
      </c>
      <c r="E703" s="25">
        <v>45156</v>
      </c>
      <c r="F703" s="3" t="s">
        <v>724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92" t="s">
        <v>7</v>
      </c>
      <c r="AB703" s="193"/>
      <c r="AC703" s="194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50">
        <v>45157</v>
      </c>
      <c r="F704" s="149" t="s">
        <v>724</v>
      </c>
      <c r="G704" s="149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1350</v>
      </c>
      <c r="G705" s="3" t="s">
        <v>200</v>
      </c>
      <c r="H705" s="189">
        <v>120</v>
      </c>
      <c r="I705" t="s">
        <v>173</v>
      </c>
      <c r="N705" s="192" t="s">
        <v>7</v>
      </c>
      <c r="O705" s="193"/>
      <c r="P705" s="193"/>
      <c r="Q705" s="194"/>
      <c r="R705" s="18">
        <f>SUM(R689:R704)</f>
        <v>3404.0299999999997</v>
      </c>
      <c r="S705" s="3"/>
      <c r="V705" s="17"/>
      <c r="X705" s="12"/>
      <c r="Y705" s="10"/>
      <c r="AJ705" s="192" t="s">
        <v>7</v>
      </c>
      <c r="AK705" s="193"/>
      <c r="AL705" s="193"/>
      <c r="AM705" s="194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1350</v>
      </c>
      <c r="G706" s="3" t="s">
        <v>200</v>
      </c>
      <c r="H706" s="189">
        <v>120</v>
      </c>
      <c r="I706" t="s">
        <v>174</v>
      </c>
      <c r="N706" s="126" t="s">
        <v>471</v>
      </c>
      <c r="O706" s="126" t="s">
        <v>467</v>
      </c>
      <c r="P706" s="127">
        <v>45155.202071760003</v>
      </c>
      <c r="Q706" s="128">
        <v>23.722999999999999</v>
      </c>
      <c r="R706" s="128">
        <v>41.515000000000001</v>
      </c>
      <c r="S706" s="129" t="s">
        <v>1331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9"/>
      <c r="N707" s="126" t="s">
        <v>471</v>
      </c>
      <c r="O707" s="126" t="s">
        <v>467</v>
      </c>
      <c r="P707" s="127">
        <v>45155.887060189998</v>
      </c>
      <c r="Q707" s="128">
        <v>44.573</v>
      </c>
      <c r="R707" s="128">
        <v>78.003</v>
      </c>
      <c r="S707" s="131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9"/>
      <c r="N708" s="126" t="s">
        <v>469</v>
      </c>
      <c r="O708" s="126" t="s">
        <v>467</v>
      </c>
      <c r="P708" s="127">
        <v>45160.812199070002</v>
      </c>
      <c r="Q708" s="128">
        <v>71.004000000000005</v>
      </c>
      <c r="R708" s="128">
        <v>124.25700000000001</v>
      </c>
      <c r="S708" s="129" t="s">
        <v>874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6" t="s">
        <v>469</v>
      </c>
      <c r="O709" s="126" t="s">
        <v>470</v>
      </c>
      <c r="P709" s="127">
        <v>45157.440011569997</v>
      </c>
      <c r="Q709" s="128">
        <v>48.77</v>
      </c>
      <c r="R709" s="128">
        <v>85.35</v>
      </c>
      <c r="S709" s="129" t="s">
        <v>478</v>
      </c>
      <c r="V709" s="17"/>
      <c r="X709" s="12"/>
      <c r="Y709" s="10"/>
    </row>
    <row r="710" spans="2:41">
      <c r="B710" s="12"/>
      <c r="C710" s="10"/>
      <c r="N710" s="126" t="s">
        <v>469</v>
      </c>
      <c r="O710" s="126" t="s">
        <v>470</v>
      </c>
      <c r="P710" s="127">
        <v>45161.47037037</v>
      </c>
      <c r="Q710" s="128">
        <v>17.14</v>
      </c>
      <c r="R710" s="128">
        <v>30</v>
      </c>
      <c r="S710" s="129" t="s">
        <v>892</v>
      </c>
      <c r="V710" s="17"/>
      <c r="X710" s="12"/>
      <c r="Y710" s="10"/>
    </row>
    <row r="711" spans="2:41">
      <c r="B711" s="12"/>
      <c r="C711" s="10"/>
      <c r="N711" s="126" t="s">
        <v>469</v>
      </c>
      <c r="O711" s="126" t="s">
        <v>470</v>
      </c>
      <c r="P711" s="127">
        <v>45163.637418979997</v>
      </c>
      <c r="Q711" s="128">
        <v>67.97</v>
      </c>
      <c r="R711" s="128">
        <v>118.95</v>
      </c>
      <c r="S711" s="129" t="s">
        <v>874</v>
      </c>
      <c r="V711" s="17"/>
      <c r="X711" s="12"/>
      <c r="Y711" s="10"/>
    </row>
    <row r="712" spans="2:41" ht="14.25" customHeight="1">
      <c r="B712" s="12"/>
      <c r="C712" s="10"/>
      <c r="N712" s="126" t="s">
        <v>471</v>
      </c>
      <c r="O712" s="126" t="s">
        <v>470</v>
      </c>
      <c r="P712" s="127">
        <v>45163.960208329998</v>
      </c>
      <c r="Q712" s="128">
        <v>56.573999999999998</v>
      </c>
      <c r="R712" s="128">
        <v>99</v>
      </c>
      <c r="S712" s="129" t="s">
        <v>1329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6" t="s">
        <v>471</v>
      </c>
      <c r="O713" s="126" t="s">
        <v>470</v>
      </c>
      <c r="P713" s="127">
        <v>45168.578645829999</v>
      </c>
      <c r="Q713" s="128">
        <v>55.426000000000002</v>
      </c>
      <c r="R713" s="128">
        <v>97</v>
      </c>
      <c r="S713" s="129" t="s">
        <v>1329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6"/>
      <c r="O714" s="126"/>
      <c r="P714" s="127"/>
      <c r="Q714" s="128"/>
      <c r="R714" s="187">
        <f>SUM(R706:R713)</f>
        <v>674.07500000000005</v>
      </c>
      <c r="S714" s="129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6" t="s">
        <v>30</v>
      </c>
      <c r="I727" s="76"/>
      <c r="J727" s="76"/>
      <c r="V727" s="17"/>
      <c r="AA727" s="196" t="s">
        <v>31</v>
      </c>
      <c r="AB727" s="196"/>
      <c r="AC727" s="196"/>
    </row>
    <row r="728" spans="1:43" ht="15" customHeight="1">
      <c r="H728" s="76"/>
      <c r="I728" s="76"/>
      <c r="J728" s="76"/>
      <c r="V728" s="17"/>
      <c r="AA728" s="196"/>
      <c r="AB728" s="196"/>
      <c r="AC728" s="196"/>
    </row>
    <row r="729" spans="1:43">
      <c r="V729" s="17"/>
    </row>
    <row r="730" spans="1:43">
      <c r="V730" s="17"/>
    </row>
    <row r="731" spans="1:43" ht="23.25">
      <c r="B731" s="24" t="s">
        <v>69</v>
      </c>
      <c r="V731" s="17"/>
      <c r="X731" s="22" t="s">
        <v>69</v>
      </c>
    </row>
    <row r="732" spans="1:43" ht="23.25">
      <c r="B732" s="23" t="s">
        <v>32</v>
      </c>
      <c r="C732" s="20">
        <f>IF(X687="PAGADO",0,C692)</f>
        <v>-2276.4252550000019</v>
      </c>
      <c r="E732" s="197" t="s">
        <v>20</v>
      </c>
      <c r="F732" s="197"/>
      <c r="G732" s="197"/>
      <c r="H732" s="197"/>
      <c r="V732" s="17"/>
      <c r="X732" s="23" t="s">
        <v>32</v>
      </c>
      <c r="Y732" s="20">
        <f>IF(B1532="PAGADO",0,C737)</f>
        <v>-1471.4252550000019</v>
      </c>
      <c r="AA732" s="197" t="s">
        <v>20</v>
      </c>
      <c r="AB732" s="197"/>
      <c r="AC732" s="197"/>
      <c r="AD732" s="197"/>
    </row>
    <row r="733" spans="1:43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1:43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1:43">
      <c r="B735" s="1" t="s">
        <v>24</v>
      </c>
      <c r="C735" s="19">
        <f>IF(C732&gt;0,C732+C733,C733)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1:43">
      <c r="B736" s="1" t="s">
        <v>9</v>
      </c>
      <c r="C736" s="20">
        <f>C760</f>
        <v>1471.4252550000019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Y760</f>
        <v>1471.4252550000019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26</v>
      </c>
      <c r="C737" s="21">
        <f>C735-C736</f>
        <v>-1471.4252550000019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27</v>
      </c>
      <c r="Y737" s="21">
        <f>Y735-Y736</f>
        <v>-1471.4252550000019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3.25">
      <c r="B738" s="6"/>
      <c r="C738" s="7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99" t="str">
        <f>IF(Y737&lt;0,"NO PAGAR","COBRAR'")</f>
        <v>NO PAGAR</v>
      </c>
      <c r="Y738" s="19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ht="23.25">
      <c r="B739" s="199" t="str">
        <f>IF(C737&lt;0,"NO PAGAR","COBRAR'")</f>
        <v>NO PAGAR</v>
      </c>
      <c r="C739" s="199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6"/>
      <c r="Y739" s="8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90" t="s">
        <v>9</v>
      </c>
      <c r="C740" s="191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90" t="s">
        <v>9</v>
      </c>
      <c r="Y740" s="191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9" t="str">
        <f>IF(Y692&lt;0,"SALDO ADELANTADO","SALDO A FAVOR '")</f>
        <v>SALDO ADELANTADO</v>
      </c>
      <c r="C741" s="10">
        <f>IF(Y692&lt;=0,Y692*-1)</f>
        <v>1471.4252550000019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9" t="str">
        <f>IF(C737&lt;0,"SALDO ADELANTADO","SALDO A FAVOR'")</f>
        <v>SALDO ADELANTADO</v>
      </c>
      <c r="Y741" s="10">
        <f>IF(C737&lt;=0,C737*-1)</f>
        <v>1471.4252550000019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10</v>
      </c>
      <c r="C742" s="10">
        <f>R750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10</v>
      </c>
      <c r="Y742" s="10">
        <f>AN750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11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11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12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12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13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13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14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14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15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15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16</v>
      </c>
      <c r="C748" s="10"/>
      <c r="E748" s="192" t="s">
        <v>7</v>
      </c>
      <c r="F748" s="193"/>
      <c r="G748" s="194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16</v>
      </c>
      <c r="Y748" s="10"/>
      <c r="AA748" s="192" t="s">
        <v>7</v>
      </c>
      <c r="AB748" s="193"/>
      <c r="AC748" s="194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1" t="s">
        <v>17</v>
      </c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1" t="s">
        <v>17</v>
      </c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92" t="s">
        <v>7</v>
      </c>
      <c r="O750" s="193"/>
      <c r="P750" s="193"/>
      <c r="Q750" s="194"/>
      <c r="R750" s="18">
        <f>SUM(R734:R749)</f>
        <v>0</v>
      </c>
      <c r="S750" s="3"/>
      <c r="V750" s="17"/>
      <c r="X750" s="12"/>
      <c r="Y750" s="10"/>
      <c r="AJ750" s="192" t="s">
        <v>7</v>
      </c>
      <c r="AK750" s="193"/>
      <c r="AL750" s="193"/>
      <c r="AM750" s="194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2:27">
      <c r="B753" s="12"/>
      <c r="C753" s="10"/>
      <c r="E753" s="14"/>
      <c r="V753" s="17"/>
      <c r="X753" s="12"/>
      <c r="Y753" s="10"/>
      <c r="AA753" s="14"/>
    </row>
    <row r="754" spans="2:27">
      <c r="B754" s="12"/>
      <c r="C754" s="10"/>
      <c r="V754" s="17"/>
      <c r="X754" s="12"/>
      <c r="Y754" s="10"/>
    </row>
    <row r="755" spans="2:27">
      <c r="B755" s="12"/>
      <c r="C755" s="10"/>
      <c r="V755" s="17"/>
      <c r="X755" s="12"/>
      <c r="Y755" s="10"/>
    </row>
    <row r="756" spans="2:27">
      <c r="B756" s="12"/>
      <c r="C756" s="10"/>
      <c r="V756" s="17"/>
      <c r="X756" s="12"/>
      <c r="Y756" s="10"/>
    </row>
    <row r="757" spans="2:27">
      <c r="B757" s="12"/>
      <c r="C757" s="10"/>
      <c r="V757" s="17"/>
      <c r="X757" s="12"/>
      <c r="Y757" s="10"/>
    </row>
    <row r="758" spans="2:27">
      <c r="B758" s="12"/>
      <c r="C758" s="10"/>
      <c r="V758" s="17"/>
      <c r="X758" s="12"/>
      <c r="Y758" s="10"/>
    </row>
    <row r="759" spans="2:27">
      <c r="B759" s="11"/>
      <c r="C759" s="10"/>
      <c r="V759" s="17"/>
      <c r="X759" s="11"/>
      <c r="Y759" s="10"/>
    </row>
    <row r="760" spans="2:27">
      <c r="B760" s="15" t="s">
        <v>18</v>
      </c>
      <c r="C760" s="16">
        <f>SUM(C741:C759)</f>
        <v>1471.4252550000019</v>
      </c>
      <c r="D760" t="s">
        <v>22</v>
      </c>
      <c r="E760" t="s">
        <v>21</v>
      </c>
      <c r="V760" s="17"/>
      <c r="X760" s="15" t="s">
        <v>18</v>
      </c>
      <c r="Y760" s="16">
        <f>SUM(Y741:Y759)</f>
        <v>1471.4252550000019</v>
      </c>
      <c r="Z760" t="s">
        <v>22</v>
      </c>
      <c r="AA760" t="s">
        <v>21</v>
      </c>
    </row>
    <row r="761" spans="2:27">
      <c r="E761" s="1" t="s">
        <v>19</v>
      </c>
      <c r="V761" s="17"/>
      <c r="AA761" s="1" t="s">
        <v>19</v>
      </c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  <c r="AC774" s="195" t="s">
        <v>29</v>
      </c>
      <c r="AD774" s="195"/>
      <c r="AE774" s="195"/>
    </row>
    <row r="775" spans="2:41" ht="15" customHeight="1">
      <c r="H775" s="76" t="s">
        <v>28</v>
      </c>
      <c r="I775" s="76"/>
      <c r="J775" s="76"/>
      <c r="V775" s="17"/>
      <c r="AC775" s="195"/>
      <c r="AD775" s="195"/>
      <c r="AE775" s="195"/>
    </row>
    <row r="776" spans="2:41" ht="15" customHeight="1">
      <c r="H776" s="76"/>
      <c r="I776" s="76"/>
      <c r="J776" s="76"/>
      <c r="V776" s="17"/>
      <c r="AC776" s="195"/>
      <c r="AD776" s="195"/>
      <c r="AE776" s="195"/>
    </row>
    <row r="777" spans="2:41">
      <c r="V777" s="17"/>
    </row>
    <row r="778" spans="2:41">
      <c r="V778" s="17"/>
    </row>
    <row r="779" spans="2:41" ht="23.25">
      <c r="B779" s="22" t="s">
        <v>70</v>
      </c>
      <c r="V779" s="17"/>
      <c r="X779" s="22" t="s">
        <v>70</v>
      </c>
    </row>
    <row r="780" spans="2:41" ht="23.25">
      <c r="B780" s="23" t="s">
        <v>32</v>
      </c>
      <c r="C780" s="20">
        <f>IF(X732="PAGADO",0,Y737)</f>
        <v>-1471.4252550000019</v>
      </c>
      <c r="E780" s="197" t="s">
        <v>20</v>
      </c>
      <c r="F780" s="197"/>
      <c r="G780" s="197"/>
      <c r="H780" s="197"/>
      <c r="V780" s="17"/>
      <c r="X780" s="23" t="s">
        <v>32</v>
      </c>
      <c r="Y780" s="20">
        <f>IF(B780="PAGADO",0,C785)</f>
        <v>-1471.4252550000019</v>
      </c>
      <c r="AA780" s="197" t="s">
        <v>20</v>
      </c>
      <c r="AB780" s="197"/>
      <c r="AC780" s="197"/>
      <c r="AD780" s="197"/>
    </row>
    <row r="781" spans="2:41">
      <c r="B781" s="1" t="s">
        <v>0</v>
      </c>
      <c r="C781" s="19">
        <f>H796</f>
        <v>0</v>
      </c>
      <c r="E781" s="2" t="s">
        <v>1</v>
      </c>
      <c r="F781" s="2" t="s">
        <v>2</v>
      </c>
      <c r="G781" s="2" t="s">
        <v>3</v>
      </c>
      <c r="H781" s="2" t="s">
        <v>4</v>
      </c>
      <c r="N781" s="2" t="s">
        <v>1</v>
      </c>
      <c r="O781" s="2" t="s">
        <v>5</v>
      </c>
      <c r="P781" s="2" t="s">
        <v>4</v>
      </c>
      <c r="Q781" s="2" t="s">
        <v>6</v>
      </c>
      <c r="R781" s="2" t="s">
        <v>7</v>
      </c>
      <c r="S781" s="3"/>
      <c r="V781" s="17"/>
      <c r="X781" s="1" t="s">
        <v>0</v>
      </c>
      <c r="Y781" s="19">
        <f>AD796</f>
        <v>0</v>
      </c>
      <c r="AA781" s="2" t="s">
        <v>1</v>
      </c>
      <c r="AB781" s="2" t="s">
        <v>2</v>
      </c>
      <c r="AC781" s="2" t="s">
        <v>3</v>
      </c>
      <c r="AD781" s="2" t="s">
        <v>4</v>
      </c>
      <c r="AJ781" s="2" t="s">
        <v>1</v>
      </c>
      <c r="AK781" s="2" t="s">
        <v>5</v>
      </c>
      <c r="AL781" s="2" t="s">
        <v>4</v>
      </c>
      <c r="AM781" s="2" t="s">
        <v>6</v>
      </c>
      <c r="AN781" s="2" t="s">
        <v>7</v>
      </c>
      <c r="AO781" s="3"/>
    </row>
    <row r="782" spans="2:41">
      <c r="C782" s="2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Y782" s="2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" t="s">
        <v>24</v>
      </c>
      <c r="C783" s="19">
        <f>IF(C780&gt;0,C780+C781,C781)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" t="s">
        <v>24</v>
      </c>
      <c r="Y783" s="19">
        <f>IF(Y780&gt;0,Y781+Y780,Y781)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" t="s">
        <v>9</v>
      </c>
      <c r="C784" s="20">
        <f>C807</f>
        <v>1471.4252550000019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" t="s">
        <v>9</v>
      </c>
      <c r="Y784" s="20">
        <f>Y807</f>
        <v>1471.4252550000019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6" t="s">
        <v>25</v>
      </c>
      <c r="C785" s="21">
        <f>C783-C784</f>
        <v>-1471.4252550000019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6" t="s">
        <v>8</v>
      </c>
      <c r="Y785" s="21">
        <f>Y783-Y784</f>
        <v>-1471.4252550000019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ht="26.25">
      <c r="B786" s="198" t="str">
        <f>IF(C785&lt;0,"NO PAGAR","COBRAR")</f>
        <v>NO PAGAR</v>
      </c>
      <c r="C786" s="198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98" t="str">
        <f>IF(Y785&lt;0,"NO PAGAR","COBRAR")</f>
        <v>NO PAGAR</v>
      </c>
      <c r="Y786" s="198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90" t="s">
        <v>9</v>
      </c>
      <c r="C787" s="191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90" t="s">
        <v>9</v>
      </c>
      <c r="Y787" s="191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9" t="str">
        <f>IF(C821&lt;0,"SALDO A FAVOR","SALDO ADELANTAD0'")</f>
        <v>SALDO ADELANTAD0'</v>
      </c>
      <c r="C788" s="10">
        <f>IF(Y732&lt;=0,Y732*-1)</f>
        <v>1471.4252550000019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9" t="str">
        <f>IF(C785&lt;0,"SALDO ADELANTADO","SALDO A FAVOR'")</f>
        <v>SALDO ADELANTADO</v>
      </c>
      <c r="Y788" s="10">
        <f>IF(C785&lt;=0,C785*-1)</f>
        <v>1471.4252550000019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10</v>
      </c>
      <c r="C789" s="10">
        <f>R798</f>
        <v>0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10</v>
      </c>
      <c r="Y789" s="10">
        <f>AN798</f>
        <v>0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11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11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12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12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13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13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14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14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15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15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16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16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17</v>
      </c>
      <c r="C796" s="10"/>
      <c r="E796" s="192" t="s">
        <v>7</v>
      </c>
      <c r="F796" s="193"/>
      <c r="G796" s="194"/>
      <c r="H796" s="5">
        <f>SUM(H782:H795)</f>
        <v>0</v>
      </c>
      <c r="N796" s="3"/>
      <c r="O796" s="3"/>
      <c r="P796" s="3"/>
      <c r="Q796" s="3"/>
      <c r="R796" s="18"/>
      <c r="S796" s="3"/>
      <c r="V796" s="17"/>
      <c r="X796" s="11" t="s">
        <v>17</v>
      </c>
      <c r="Y796" s="10"/>
      <c r="AA796" s="192" t="s">
        <v>7</v>
      </c>
      <c r="AB796" s="193"/>
      <c r="AC796" s="194"/>
      <c r="AD796" s="5">
        <f>SUM(AD782:AD795)</f>
        <v>0</v>
      </c>
      <c r="AJ796" s="3"/>
      <c r="AK796" s="3"/>
      <c r="AL796" s="3"/>
      <c r="AM796" s="3"/>
      <c r="AN796" s="18"/>
      <c r="AO796" s="3"/>
    </row>
    <row r="797" spans="2:41">
      <c r="B797" s="12"/>
      <c r="C797" s="10"/>
      <c r="E797" s="13"/>
      <c r="F797" s="13"/>
      <c r="G797" s="13"/>
      <c r="N797" s="3"/>
      <c r="O797" s="3"/>
      <c r="P797" s="3"/>
      <c r="Q797" s="3"/>
      <c r="R797" s="18"/>
      <c r="S797" s="3"/>
      <c r="V797" s="17"/>
      <c r="X797" s="12"/>
      <c r="Y797" s="10"/>
      <c r="AA797" s="13"/>
      <c r="AB797" s="13"/>
      <c r="AC797" s="13"/>
      <c r="AJ797" s="3"/>
      <c r="AK797" s="3"/>
      <c r="AL797" s="3"/>
      <c r="AM797" s="3"/>
      <c r="AN797" s="18"/>
      <c r="AO797" s="3"/>
    </row>
    <row r="798" spans="2:41">
      <c r="B798" s="12"/>
      <c r="C798" s="10"/>
      <c r="N798" s="192" t="s">
        <v>7</v>
      </c>
      <c r="O798" s="193"/>
      <c r="P798" s="193"/>
      <c r="Q798" s="194"/>
      <c r="R798" s="18">
        <f>SUM(R782:R797)</f>
        <v>0</v>
      </c>
      <c r="S798" s="3"/>
      <c r="V798" s="17"/>
      <c r="X798" s="12"/>
      <c r="Y798" s="10"/>
      <c r="AJ798" s="192" t="s">
        <v>7</v>
      </c>
      <c r="AK798" s="193"/>
      <c r="AL798" s="193"/>
      <c r="AM798" s="194"/>
      <c r="AN798" s="18">
        <f>SUM(AN782:AN797)</f>
        <v>0</v>
      </c>
      <c r="AO798" s="3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2"/>
      <c r="C801" s="10"/>
      <c r="E801" s="14"/>
      <c r="V801" s="17"/>
      <c r="X801" s="12"/>
      <c r="Y801" s="10"/>
      <c r="AA801" s="14"/>
    </row>
    <row r="802" spans="1:43">
      <c r="B802" s="12"/>
      <c r="C802" s="10"/>
      <c r="V802" s="17"/>
      <c r="X802" s="12"/>
      <c r="Y802" s="10"/>
    </row>
    <row r="803" spans="1:43">
      <c r="B803" s="12"/>
      <c r="C803" s="10"/>
      <c r="V803" s="17"/>
      <c r="X803" s="12"/>
      <c r="Y803" s="10"/>
    </row>
    <row r="804" spans="1:43">
      <c r="B804" s="12"/>
      <c r="C804" s="10"/>
      <c r="V804" s="17"/>
      <c r="X804" s="12"/>
      <c r="Y804" s="10"/>
    </row>
    <row r="805" spans="1:43">
      <c r="B805" s="12"/>
      <c r="C805" s="10"/>
      <c r="V805" s="17"/>
      <c r="X805" s="12"/>
      <c r="Y805" s="10"/>
    </row>
    <row r="806" spans="1:43">
      <c r="B806" s="11"/>
      <c r="C806" s="10"/>
      <c r="V806" s="17"/>
      <c r="X806" s="11"/>
      <c r="Y806" s="10"/>
    </row>
    <row r="807" spans="1:43">
      <c r="B807" s="15" t="s">
        <v>18</v>
      </c>
      <c r="C807" s="16">
        <f>SUM(C788:C806)</f>
        <v>1471.4252550000019</v>
      </c>
      <c r="V807" s="17"/>
      <c r="X807" s="15" t="s">
        <v>18</v>
      </c>
      <c r="Y807" s="16">
        <f>SUM(Y788:Y806)</f>
        <v>1471.4252550000019</v>
      </c>
    </row>
    <row r="808" spans="1:43">
      <c r="D808" t="s">
        <v>22</v>
      </c>
      <c r="E808" t="s">
        <v>21</v>
      </c>
      <c r="V808" s="17"/>
      <c r="Z808" t="s">
        <v>22</v>
      </c>
      <c r="AA808" t="s">
        <v>21</v>
      </c>
    </row>
    <row r="809" spans="1:43">
      <c r="E809" s="1" t="s">
        <v>19</v>
      </c>
      <c r="V809" s="17"/>
      <c r="AA809" s="1" t="s">
        <v>19</v>
      </c>
    </row>
    <row r="810" spans="1:43">
      <c r="V810" s="17"/>
    </row>
    <row r="811" spans="1:43">
      <c r="V811" s="17"/>
    </row>
    <row r="812" spans="1:43">
      <c r="V812" s="17"/>
    </row>
    <row r="813" spans="1:43">
      <c r="V813" s="17"/>
    </row>
    <row r="814" spans="1:43">
      <c r="V814" s="17"/>
    </row>
    <row r="815" spans="1:43">
      <c r="V815" s="17"/>
    </row>
    <row r="816" spans="1:4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</row>
    <row r="817" spans="1:4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V819" s="17"/>
    </row>
    <row r="820" spans="1:43" ht="15" customHeight="1">
      <c r="H820" s="76" t="s">
        <v>30</v>
      </c>
      <c r="I820" s="76"/>
      <c r="J820" s="76"/>
      <c r="V820" s="17"/>
      <c r="AA820" s="196" t="s">
        <v>31</v>
      </c>
      <c r="AB820" s="196"/>
      <c r="AC820" s="196"/>
    </row>
    <row r="821" spans="1:43" ht="15" customHeight="1">
      <c r="H821" s="76"/>
      <c r="I821" s="76"/>
      <c r="J821" s="76"/>
      <c r="V821" s="17"/>
      <c r="AA821" s="196"/>
      <c r="AB821" s="196"/>
      <c r="AC821" s="196"/>
    </row>
    <row r="822" spans="1:43">
      <c r="V822" s="17"/>
    </row>
    <row r="823" spans="1:43">
      <c r="V823" s="17"/>
    </row>
    <row r="824" spans="1:43" ht="23.25">
      <c r="B824" s="24" t="s">
        <v>70</v>
      </c>
      <c r="V824" s="17"/>
      <c r="X824" s="22" t="s">
        <v>70</v>
      </c>
    </row>
    <row r="825" spans="1:43" ht="23.25">
      <c r="B825" s="23" t="s">
        <v>32</v>
      </c>
      <c r="C825" s="20">
        <f>IF(X780="PAGADO",0,C785)</f>
        <v>-1471.4252550000019</v>
      </c>
      <c r="E825" s="197" t="s">
        <v>20</v>
      </c>
      <c r="F825" s="197"/>
      <c r="G825" s="197"/>
      <c r="H825" s="197"/>
      <c r="V825" s="17"/>
      <c r="X825" s="23" t="s">
        <v>32</v>
      </c>
      <c r="Y825" s="20">
        <f>IF(B1625="PAGADO",0,C830)</f>
        <v>-1471.4252550000019</v>
      </c>
      <c r="AA825" s="197" t="s">
        <v>20</v>
      </c>
      <c r="AB825" s="197"/>
      <c r="AC825" s="197"/>
      <c r="AD825" s="197"/>
    </row>
    <row r="826" spans="1:43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1:43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1:43">
      <c r="B828" s="1" t="s">
        <v>24</v>
      </c>
      <c r="C828" s="19">
        <f>IF(C825&gt;0,C825+C826,C826)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IF(Y825&gt;0,Y825+Y826,Y826)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1:43">
      <c r="B829" s="1" t="s">
        <v>9</v>
      </c>
      <c r="C829" s="20">
        <f>C853</f>
        <v>1471.4252550000019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Y853</f>
        <v>1471.4252550000019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>
      <c r="B830" s="6" t="s">
        <v>26</v>
      </c>
      <c r="C830" s="21">
        <f>C828-C829</f>
        <v>-1471.4252550000019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27</v>
      </c>
      <c r="Y830" s="21">
        <f>Y828-Y829</f>
        <v>-1471.4252550000019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 ht="23.25">
      <c r="B831" s="6"/>
      <c r="C831" s="7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9" t="str">
        <f>IF(Y830&lt;0,"NO PAGAR","COBRAR'")</f>
        <v>NO PAGAR</v>
      </c>
      <c r="Y831" s="199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 ht="23.25">
      <c r="B832" s="199" t="str">
        <f>IF(C830&lt;0,"NO PAGAR","COBRAR'")</f>
        <v>NO PAGAR</v>
      </c>
      <c r="C832" s="199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/>
      <c r="Y832" s="8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90" t="s">
        <v>9</v>
      </c>
      <c r="C833" s="191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90" t="s">
        <v>9</v>
      </c>
      <c r="Y833" s="191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9" t="str">
        <f>IF(Y785&lt;0,"SALDO ADELANTADO","SALDO A FAVOR '")</f>
        <v>SALDO ADELANTADO</v>
      </c>
      <c r="C834" s="10">
        <f>IF(Y785&lt;=0,Y785*-1)</f>
        <v>1471.4252550000019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9" t="str">
        <f>IF(C830&lt;0,"SALDO ADELANTADO","SALDO A FAVOR'")</f>
        <v>SALDO ADELANTADO</v>
      </c>
      <c r="Y834" s="10">
        <f>IF(C830&lt;=0,C830*-1)</f>
        <v>1471.4252550000019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10</v>
      </c>
      <c r="C835" s="10">
        <f>R843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10</v>
      </c>
      <c r="Y835" s="10">
        <f>AN843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11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11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12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12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13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13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14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14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15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15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16</v>
      </c>
      <c r="C841" s="10"/>
      <c r="E841" s="192" t="s">
        <v>7</v>
      </c>
      <c r="F841" s="193"/>
      <c r="G841" s="194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16</v>
      </c>
      <c r="Y841" s="10"/>
      <c r="AA841" s="192" t="s">
        <v>7</v>
      </c>
      <c r="AB841" s="193"/>
      <c r="AC841" s="194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1" t="s">
        <v>17</v>
      </c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1" t="s">
        <v>17</v>
      </c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92" t="s">
        <v>7</v>
      </c>
      <c r="O843" s="193"/>
      <c r="P843" s="193"/>
      <c r="Q843" s="194"/>
      <c r="R843" s="18">
        <f>SUM(R827:R842)</f>
        <v>0</v>
      </c>
      <c r="S843" s="3"/>
      <c r="V843" s="17"/>
      <c r="X843" s="12"/>
      <c r="Y843" s="10"/>
      <c r="AJ843" s="192" t="s">
        <v>7</v>
      </c>
      <c r="AK843" s="193"/>
      <c r="AL843" s="193"/>
      <c r="AM843" s="194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1"/>
      <c r="C852" s="10"/>
      <c r="V852" s="17"/>
      <c r="X852" s="11"/>
      <c r="Y852" s="10"/>
    </row>
    <row r="853" spans="2:27">
      <c r="B853" s="15" t="s">
        <v>18</v>
      </c>
      <c r="C853" s="16">
        <f>SUM(C834:C852)</f>
        <v>1471.4252550000019</v>
      </c>
      <c r="D853" t="s">
        <v>22</v>
      </c>
      <c r="E853" t="s">
        <v>21</v>
      </c>
      <c r="V853" s="17"/>
      <c r="X853" s="15" t="s">
        <v>18</v>
      </c>
      <c r="Y853" s="16">
        <f>SUM(Y834:Y852)</f>
        <v>1471.4252550000019</v>
      </c>
      <c r="Z853" t="s">
        <v>22</v>
      </c>
      <c r="AA853" t="s">
        <v>21</v>
      </c>
    </row>
    <row r="854" spans="2:27">
      <c r="E854" s="1" t="s">
        <v>19</v>
      </c>
      <c r="V854" s="17"/>
      <c r="AA854" s="1" t="s">
        <v>19</v>
      </c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  <c r="AC868" s="195" t="s">
        <v>29</v>
      </c>
      <c r="AD868" s="195"/>
      <c r="AE868" s="195"/>
    </row>
    <row r="869" spans="2:41" ht="15" customHeight="1">
      <c r="H869" s="76" t="s">
        <v>28</v>
      </c>
      <c r="I869" s="76"/>
      <c r="J869" s="76"/>
      <c r="V869" s="17"/>
      <c r="AC869" s="195"/>
      <c r="AD869" s="195"/>
      <c r="AE869" s="195"/>
    </row>
    <row r="870" spans="2:41" ht="15" customHeight="1">
      <c r="H870" s="76"/>
      <c r="I870" s="76"/>
      <c r="J870" s="76"/>
      <c r="V870" s="17"/>
      <c r="AC870" s="195"/>
      <c r="AD870" s="195"/>
      <c r="AE870" s="195"/>
    </row>
    <row r="871" spans="2:41">
      <c r="V871" s="17"/>
    </row>
    <row r="872" spans="2:41">
      <c r="V872" s="17"/>
    </row>
    <row r="873" spans="2:41" ht="23.25">
      <c r="B873" s="22" t="s">
        <v>71</v>
      </c>
      <c r="V873" s="17"/>
      <c r="X873" s="22" t="s">
        <v>71</v>
      </c>
    </row>
    <row r="874" spans="2:41" ht="23.25">
      <c r="B874" s="23" t="s">
        <v>32</v>
      </c>
      <c r="C874" s="20">
        <f>IF(X825="PAGADO",0,Y830)</f>
        <v>-1471.4252550000019</v>
      </c>
      <c r="E874" s="197" t="s">
        <v>20</v>
      </c>
      <c r="F874" s="197"/>
      <c r="G874" s="197"/>
      <c r="H874" s="197"/>
      <c r="V874" s="17"/>
      <c r="X874" s="23" t="s">
        <v>32</v>
      </c>
      <c r="Y874" s="20">
        <f>IF(B874="PAGADO",0,C879)</f>
        <v>-1471.4252550000019</v>
      </c>
      <c r="AA874" s="197" t="s">
        <v>20</v>
      </c>
      <c r="AB874" s="197"/>
      <c r="AC874" s="197"/>
      <c r="AD874" s="197"/>
    </row>
    <row r="875" spans="2:41">
      <c r="B875" s="1" t="s">
        <v>0</v>
      </c>
      <c r="C875" s="19">
        <f>H890</f>
        <v>0</v>
      </c>
      <c r="E875" s="2" t="s">
        <v>1</v>
      </c>
      <c r="F875" s="2" t="s">
        <v>2</v>
      </c>
      <c r="G875" s="2" t="s">
        <v>3</v>
      </c>
      <c r="H875" s="2" t="s">
        <v>4</v>
      </c>
      <c r="N875" s="2" t="s">
        <v>1</v>
      </c>
      <c r="O875" s="2" t="s">
        <v>5</v>
      </c>
      <c r="P875" s="2" t="s">
        <v>4</v>
      </c>
      <c r="Q875" s="2" t="s">
        <v>6</v>
      </c>
      <c r="R875" s="2" t="s">
        <v>7</v>
      </c>
      <c r="S875" s="3"/>
      <c r="V875" s="17"/>
      <c r="X875" s="1" t="s">
        <v>0</v>
      </c>
      <c r="Y875" s="19">
        <f>AD890</f>
        <v>0</v>
      </c>
      <c r="AA875" s="2" t="s">
        <v>1</v>
      </c>
      <c r="AB875" s="2" t="s">
        <v>2</v>
      </c>
      <c r="AC875" s="2" t="s">
        <v>3</v>
      </c>
      <c r="AD875" s="2" t="s">
        <v>4</v>
      </c>
      <c r="AJ875" s="2" t="s">
        <v>1</v>
      </c>
      <c r="AK875" s="2" t="s">
        <v>5</v>
      </c>
      <c r="AL875" s="2" t="s">
        <v>4</v>
      </c>
      <c r="AM875" s="2" t="s">
        <v>6</v>
      </c>
      <c r="AN875" s="2" t="s">
        <v>7</v>
      </c>
      <c r="AO875" s="3"/>
    </row>
    <row r="876" spans="2:41">
      <c r="C876" s="2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Y876" s="2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" t="s">
        <v>24</v>
      </c>
      <c r="C877" s="19">
        <f>IF(C874&gt;0,C874+C875,C875)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" t="s">
        <v>24</v>
      </c>
      <c r="Y877" s="19">
        <f>IF(Y874&gt;0,Y875+Y874,Y875)</f>
        <v>0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" t="s">
        <v>9</v>
      </c>
      <c r="C878" s="20">
        <f>C901</f>
        <v>1471.4252550000019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" t="s">
        <v>9</v>
      </c>
      <c r="Y878" s="20">
        <f>Y901</f>
        <v>1471.4252550000019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6" t="s">
        <v>25</v>
      </c>
      <c r="C879" s="21">
        <f>C877-C878</f>
        <v>-1471.4252550000019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6" t="s">
        <v>8</v>
      </c>
      <c r="Y879" s="21">
        <f>Y877-Y878</f>
        <v>-1471.4252550000019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ht="26.25">
      <c r="B880" s="198" t="str">
        <f>IF(C879&lt;0,"NO PAGAR","COBRAR")</f>
        <v>NO PAGAR</v>
      </c>
      <c r="C880" s="198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98" t="str">
        <f>IF(Y879&lt;0,"NO PAGAR","COBRAR")</f>
        <v>NO PAGAR</v>
      </c>
      <c r="Y880" s="198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90" t="s">
        <v>9</v>
      </c>
      <c r="C881" s="191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90" t="s">
        <v>9</v>
      </c>
      <c r="Y881" s="191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9" t="str">
        <f>IF(C915&lt;0,"SALDO A FAVOR","SALDO ADELANTAD0'")</f>
        <v>SALDO ADELANTAD0'</v>
      </c>
      <c r="C882" s="10">
        <f>IF(Y830&lt;=0,Y830*-1)</f>
        <v>1471.4252550000019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9" t="str">
        <f>IF(C879&lt;0,"SALDO ADELANTADO","SALDO A FAVOR'")</f>
        <v>SALDO ADELANTADO</v>
      </c>
      <c r="Y882" s="10">
        <f>IF(C879&lt;=0,C879*-1)</f>
        <v>1471.4252550000019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10</v>
      </c>
      <c r="C883" s="10">
        <f>R892</f>
        <v>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10</v>
      </c>
      <c r="Y883" s="10">
        <f>AN892</f>
        <v>0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11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11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12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12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13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13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14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14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15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16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17</v>
      </c>
      <c r="C890" s="10"/>
      <c r="E890" s="192" t="s">
        <v>7</v>
      </c>
      <c r="F890" s="193"/>
      <c r="G890" s="194"/>
      <c r="H890" s="5">
        <f>SUM(H876:H889)</f>
        <v>0</v>
      </c>
      <c r="N890" s="3"/>
      <c r="O890" s="3"/>
      <c r="P890" s="3"/>
      <c r="Q890" s="3"/>
      <c r="R890" s="18"/>
      <c r="S890" s="3"/>
      <c r="V890" s="17"/>
      <c r="X890" s="11" t="s">
        <v>17</v>
      </c>
      <c r="Y890" s="10"/>
      <c r="AA890" s="192" t="s">
        <v>7</v>
      </c>
      <c r="AB890" s="193"/>
      <c r="AC890" s="194"/>
      <c r="AD890" s="5">
        <f>SUM(AD876:AD889)</f>
        <v>0</v>
      </c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13"/>
      <c r="F891" s="13"/>
      <c r="G891" s="13"/>
      <c r="N891" s="3"/>
      <c r="O891" s="3"/>
      <c r="P891" s="3"/>
      <c r="Q891" s="3"/>
      <c r="R891" s="18"/>
      <c r="S891" s="3"/>
      <c r="V891" s="17"/>
      <c r="X891" s="12"/>
      <c r="Y891" s="10"/>
      <c r="AA891" s="13"/>
      <c r="AB891" s="13"/>
      <c r="AC891" s="13"/>
      <c r="AJ891" s="3"/>
      <c r="AK891" s="3"/>
      <c r="AL891" s="3"/>
      <c r="AM891" s="3"/>
      <c r="AN891" s="18"/>
      <c r="AO891" s="3"/>
    </row>
    <row r="892" spans="2:41">
      <c r="B892" s="12"/>
      <c r="C892" s="10"/>
      <c r="N892" s="192" t="s">
        <v>7</v>
      </c>
      <c r="O892" s="193"/>
      <c r="P892" s="193"/>
      <c r="Q892" s="194"/>
      <c r="R892" s="18">
        <f>SUM(R876:R891)</f>
        <v>0</v>
      </c>
      <c r="S892" s="3"/>
      <c r="V892" s="17"/>
      <c r="X892" s="12"/>
      <c r="Y892" s="10"/>
      <c r="AJ892" s="192" t="s">
        <v>7</v>
      </c>
      <c r="AK892" s="193"/>
      <c r="AL892" s="193"/>
      <c r="AM892" s="194"/>
      <c r="AN892" s="18">
        <f>SUM(AN876:AN891)</f>
        <v>0</v>
      </c>
      <c r="AO892" s="3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E895" s="14"/>
      <c r="V895" s="17"/>
      <c r="X895" s="12"/>
      <c r="Y895" s="10"/>
      <c r="AA895" s="14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1"/>
      <c r="C900" s="10"/>
      <c r="V900" s="17"/>
      <c r="X900" s="11"/>
      <c r="Y900" s="10"/>
    </row>
    <row r="901" spans="1:43">
      <c r="B901" s="15" t="s">
        <v>18</v>
      </c>
      <c r="C901" s="16">
        <f>SUM(C882:C900)</f>
        <v>1471.4252550000019</v>
      </c>
      <c r="V901" s="17"/>
      <c r="X901" s="15" t="s">
        <v>18</v>
      </c>
      <c r="Y901" s="16">
        <f>SUM(Y882:Y900)</f>
        <v>1471.4252550000019</v>
      </c>
    </row>
    <row r="902" spans="1:43">
      <c r="D902" t="s">
        <v>22</v>
      </c>
      <c r="E902" t="s">
        <v>21</v>
      </c>
      <c r="V902" s="17"/>
      <c r="Z902" t="s">
        <v>22</v>
      </c>
      <c r="AA902" t="s">
        <v>21</v>
      </c>
    </row>
    <row r="903" spans="1:43">
      <c r="E903" s="1" t="s">
        <v>19</v>
      </c>
      <c r="V903" s="17"/>
      <c r="AA903" s="1" t="s">
        <v>19</v>
      </c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2:41">
      <c r="V913" s="17"/>
    </row>
    <row r="914" spans="2:41" ht="15" customHeight="1">
      <c r="H914" s="76" t="s">
        <v>30</v>
      </c>
      <c r="I914" s="76"/>
      <c r="J914" s="76"/>
      <c r="V914" s="17"/>
      <c r="AA914" s="196" t="s">
        <v>31</v>
      </c>
      <c r="AB914" s="196"/>
      <c r="AC914" s="196"/>
    </row>
    <row r="915" spans="2:41" ht="15" customHeight="1">
      <c r="H915" s="76"/>
      <c r="I915" s="76"/>
      <c r="J915" s="76"/>
      <c r="V915" s="17"/>
      <c r="AA915" s="196"/>
      <c r="AB915" s="196"/>
      <c r="AC915" s="196"/>
    </row>
    <row r="916" spans="2:41">
      <c r="V916" s="17"/>
    </row>
    <row r="917" spans="2:41">
      <c r="V917" s="17"/>
    </row>
    <row r="918" spans="2:41" ht="23.25">
      <c r="B918" s="24" t="s">
        <v>73</v>
      </c>
      <c r="V918" s="17"/>
      <c r="X918" s="22" t="s">
        <v>71</v>
      </c>
    </row>
    <row r="919" spans="2:41" ht="23.25">
      <c r="B919" s="23" t="s">
        <v>32</v>
      </c>
      <c r="C919" s="20">
        <f>IF(X874="PAGADO",0,C879)</f>
        <v>-1471.4252550000019</v>
      </c>
      <c r="E919" s="197" t="s">
        <v>20</v>
      </c>
      <c r="F919" s="197"/>
      <c r="G919" s="197"/>
      <c r="H919" s="197"/>
      <c r="V919" s="17"/>
      <c r="X919" s="23" t="s">
        <v>32</v>
      </c>
      <c r="Y919" s="20">
        <f>IF(B1719="PAGADO",0,C924)</f>
        <v>-1471.4252550000019</v>
      </c>
      <c r="AA919" s="197" t="s">
        <v>20</v>
      </c>
      <c r="AB919" s="197"/>
      <c r="AC919" s="197"/>
      <c r="AD919" s="197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IF(Y919&gt;0,Y919+Y920,Y920)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C947</f>
        <v>1471.4252550000019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Y947</f>
        <v>1471.4252550000019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26</v>
      </c>
      <c r="C924" s="21">
        <f>C922-C923</f>
        <v>-1471.4252550000019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27</v>
      </c>
      <c r="Y924" s="21">
        <f>Y922-Y923</f>
        <v>-1471.4252550000019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6"/>
      <c r="C925" s="7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9" t="str">
        <f>IF(Y924&lt;0,"NO PAGAR","COBRAR'")</f>
        <v>NO PAGAR</v>
      </c>
      <c r="Y925" s="199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ht="23.25">
      <c r="B926" s="199" t="str">
        <f>IF(C924&lt;0,"NO PAGAR","COBRAR'")</f>
        <v>NO PAGAR</v>
      </c>
      <c r="C926" s="199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/>
      <c r="Y926" s="8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90" t="s">
        <v>9</v>
      </c>
      <c r="C927" s="191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90" t="s">
        <v>9</v>
      </c>
      <c r="Y927" s="191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9" t="str">
        <f>IF(Y879&lt;0,"SALDO ADELANTADO","SALDO A FAVOR '")</f>
        <v>SALDO ADELANTADO</v>
      </c>
      <c r="C928" s="10">
        <f>IF(Y879&lt;=0,Y879*-1)</f>
        <v>1471.4252550000019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9" t="str">
        <f>IF(C924&lt;0,"SALDO ADELANTADO","SALDO A FAVOR'")</f>
        <v>SALDO ADELANTADO</v>
      </c>
      <c r="Y928" s="10">
        <f>IF(C924&lt;=0,C924*-1)</f>
        <v>1471.4252550000019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10</v>
      </c>
      <c r="C929" s="10">
        <f>R937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10</v>
      </c>
      <c r="Y929" s="10">
        <f>AN937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11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11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12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12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13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13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14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14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15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15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16</v>
      </c>
      <c r="C935" s="10"/>
      <c r="E935" s="192" t="s">
        <v>7</v>
      </c>
      <c r="F935" s="193"/>
      <c r="G935" s="194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16</v>
      </c>
      <c r="Y935" s="10"/>
      <c r="AA935" s="192" t="s">
        <v>7</v>
      </c>
      <c r="AB935" s="193"/>
      <c r="AC935" s="194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1" t="s">
        <v>17</v>
      </c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1" t="s">
        <v>17</v>
      </c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92" t="s">
        <v>7</v>
      </c>
      <c r="O937" s="193"/>
      <c r="P937" s="193"/>
      <c r="Q937" s="194"/>
      <c r="R937" s="18">
        <f>SUM(R921:R936)</f>
        <v>0</v>
      </c>
      <c r="S937" s="3"/>
      <c r="V937" s="17"/>
      <c r="X937" s="12"/>
      <c r="Y937" s="10"/>
      <c r="AJ937" s="192" t="s">
        <v>7</v>
      </c>
      <c r="AK937" s="193"/>
      <c r="AL937" s="193"/>
      <c r="AM937" s="194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1"/>
      <c r="C946" s="10"/>
      <c r="V946" s="17"/>
      <c r="X946" s="11"/>
      <c r="Y946" s="10"/>
    </row>
    <row r="947" spans="2:27">
      <c r="B947" s="15" t="s">
        <v>18</v>
      </c>
      <c r="C947" s="16">
        <f>SUM(C928:C946)</f>
        <v>1471.4252550000019</v>
      </c>
      <c r="D947" t="s">
        <v>22</v>
      </c>
      <c r="E947" t="s">
        <v>21</v>
      </c>
      <c r="V947" s="17"/>
      <c r="X947" s="15" t="s">
        <v>18</v>
      </c>
      <c r="Y947" s="16">
        <f>SUM(Y928:Y946)</f>
        <v>1471.4252550000019</v>
      </c>
      <c r="Z947" t="s">
        <v>22</v>
      </c>
      <c r="AA947" t="s">
        <v>21</v>
      </c>
    </row>
    <row r="948" spans="2:27">
      <c r="E948" s="1" t="s">
        <v>19</v>
      </c>
      <c r="V948" s="17"/>
      <c r="AA948" s="1" t="s">
        <v>19</v>
      </c>
    </row>
    <row r="949" spans="2:27">
      <c r="V949" s="17"/>
    </row>
    <row r="950" spans="2:27">
      <c r="V950" s="17"/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  <c r="AC961" s="195" t="s">
        <v>29</v>
      </c>
      <c r="AD961" s="195"/>
      <c r="AE961" s="195"/>
    </row>
    <row r="962" spans="2:41" ht="15" customHeight="1">
      <c r="H962" s="76" t="s">
        <v>28</v>
      </c>
      <c r="I962" s="76"/>
      <c r="J962" s="76"/>
      <c r="V962" s="17"/>
      <c r="AC962" s="195"/>
      <c r="AD962" s="195"/>
      <c r="AE962" s="195"/>
    </row>
    <row r="963" spans="2:41" ht="15" customHeight="1">
      <c r="H963" s="76"/>
      <c r="I963" s="76"/>
      <c r="J963" s="76"/>
      <c r="V963" s="17"/>
      <c r="AC963" s="195"/>
      <c r="AD963" s="195"/>
      <c r="AE963" s="195"/>
    </row>
    <row r="964" spans="2:41">
      <c r="V964" s="17"/>
    </row>
    <row r="965" spans="2:41">
      <c r="V965" s="17"/>
    </row>
    <row r="966" spans="2:41" ht="23.25">
      <c r="B966" s="22" t="s">
        <v>72</v>
      </c>
      <c r="V966" s="17"/>
      <c r="X966" s="22" t="s">
        <v>74</v>
      </c>
    </row>
    <row r="967" spans="2:41" ht="23.25">
      <c r="B967" s="23" t="s">
        <v>32</v>
      </c>
      <c r="C967" s="20">
        <f>IF(X919="PAGADO",0,Y924)</f>
        <v>-1471.4252550000019</v>
      </c>
      <c r="E967" s="197" t="s">
        <v>20</v>
      </c>
      <c r="F967" s="197"/>
      <c r="G967" s="197"/>
      <c r="H967" s="197"/>
      <c r="V967" s="17"/>
      <c r="X967" s="23" t="s">
        <v>32</v>
      </c>
      <c r="Y967" s="20">
        <f>IF(B967="PAGADO",0,C972)</f>
        <v>-1471.4252550000019</v>
      </c>
      <c r="AA967" s="197" t="s">
        <v>20</v>
      </c>
      <c r="AB967" s="197"/>
      <c r="AC967" s="197"/>
      <c r="AD967" s="197"/>
    </row>
    <row r="968" spans="2:41">
      <c r="B968" s="1" t="s">
        <v>0</v>
      </c>
      <c r="C968" s="19">
        <f>H983</f>
        <v>0</v>
      </c>
      <c r="E968" s="2" t="s">
        <v>1</v>
      </c>
      <c r="F968" s="2" t="s">
        <v>2</v>
      </c>
      <c r="G968" s="2" t="s">
        <v>3</v>
      </c>
      <c r="H968" s="2" t="s">
        <v>4</v>
      </c>
      <c r="N968" s="2" t="s">
        <v>1</v>
      </c>
      <c r="O968" s="2" t="s">
        <v>5</v>
      </c>
      <c r="P968" s="2" t="s">
        <v>4</v>
      </c>
      <c r="Q968" s="2" t="s">
        <v>6</v>
      </c>
      <c r="R968" s="2" t="s">
        <v>7</v>
      </c>
      <c r="S968" s="3"/>
      <c r="V968" s="17"/>
      <c r="X968" s="1" t="s">
        <v>0</v>
      </c>
      <c r="Y968" s="19">
        <f>AD983</f>
        <v>0</v>
      </c>
      <c r="AA968" s="2" t="s">
        <v>1</v>
      </c>
      <c r="AB968" s="2" t="s">
        <v>2</v>
      </c>
      <c r="AC968" s="2" t="s">
        <v>3</v>
      </c>
      <c r="AD968" s="2" t="s">
        <v>4</v>
      </c>
      <c r="AJ968" s="2" t="s">
        <v>1</v>
      </c>
      <c r="AK968" s="2" t="s">
        <v>5</v>
      </c>
      <c r="AL968" s="2" t="s">
        <v>4</v>
      </c>
      <c r="AM968" s="2" t="s">
        <v>6</v>
      </c>
      <c r="AN968" s="2" t="s">
        <v>7</v>
      </c>
      <c r="AO968" s="3"/>
    </row>
    <row r="969" spans="2:41">
      <c r="C969" s="2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Y969" s="2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24</v>
      </c>
      <c r="C970" s="19">
        <f>IF(C967&gt;0,C967+C968,C968)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24</v>
      </c>
      <c r="Y970" s="19">
        <f>IF(Y967&gt;0,Y967+Y968,Y968)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" t="s">
        <v>9</v>
      </c>
      <c r="C971" s="20">
        <f>C994</f>
        <v>1471.4252550000019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" t="s">
        <v>9</v>
      </c>
      <c r="Y971" s="20">
        <f>Y994</f>
        <v>1471.4252550000019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6" t="s">
        <v>25</v>
      </c>
      <c r="C972" s="21">
        <f>C970-C971</f>
        <v>-1471.4252550000019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6" t="s">
        <v>8</v>
      </c>
      <c r="Y972" s="21">
        <f>Y970-Y971</f>
        <v>-1471.4252550000019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ht="26.25">
      <c r="B973" s="198" t="str">
        <f>IF(C972&lt;0,"NO PAGAR","COBRAR")</f>
        <v>NO PAGAR</v>
      </c>
      <c r="C973" s="198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98" t="str">
        <f>IF(Y972&lt;0,"NO PAGAR","COBRAR")</f>
        <v>NO PAGAR</v>
      </c>
      <c r="Y973" s="198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90" t="s">
        <v>9</v>
      </c>
      <c r="C974" s="191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90" t="s">
        <v>9</v>
      </c>
      <c r="Y974" s="191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9" t="str">
        <f>IF(C1008&lt;0,"SALDO A FAVOR","SALDO ADELANTAD0'")</f>
        <v>SALDO ADELANTAD0'</v>
      </c>
      <c r="C975" s="10">
        <f>IF(Y919&lt;=0,Y919*-1)</f>
        <v>1471.4252550000019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9" t="str">
        <f>IF(C972&lt;0,"SALDO ADELANTADO","SALDO A FAVOR'")</f>
        <v>SALDO ADELANTADO</v>
      </c>
      <c r="Y975" s="10">
        <f>IF(C972&lt;=0,C972*-1)</f>
        <v>1471.4252550000019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10</v>
      </c>
      <c r="C976" s="10">
        <f>R985</f>
        <v>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10</v>
      </c>
      <c r="Y976" s="10">
        <f>AN985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11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11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12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12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13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13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14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14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15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15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16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16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17</v>
      </c>
      <c r="C983" s="10"/>
      <c r="E983" s="192" t="s">
        <v>7</v>
      </c>
      <c r="F983" s="193"/>
      <c r="G983" s="194"/>
      <c r="H983" s="5">
        <f>SUM(H969:H982)</f>
        <v>0</v>
      </c>
      <c r="N983" s="3"/>
      <c r="O983" s="3"/>
      <c r="P983" s="3"/>
      <c r="Q983" s="3"/>
      <c r="R983" s="18"/>
      <c r="S983" s="3"/>
      <c r="V983" s="17"/>
      <c r="X983" s="11" t="s">
        <v>17</v>
      </c>
      <c r="Y983" s="10"/>
      <c r="AA983" s="192" t="s">
        <v>7</v>
      </c>
      <c r="AB983" s="193"/>
      <c r="AC983" s="194"/>
      <c r="AD983" s="5">
        <f>SUM(AD969:AD982)</f>
        <v>0</v>
      </c>
      <c r="AJ983" s="3"/>
      <c r="AK983" s="3"/>
      <c r="AL983" s="3"/>
      <c r="AM983" s="3"/>
      <c r="AN983" s="18"/>
      <c r="AO983" s="3"/>
    </row>
    <row r="984" spans="2:41">
      <c r="B984" s="12"/>
      <c r="C984" s="10"/>
      <c r="E984" s="13"/>
      <c r="F984" s="13"/>
      <c r="G984" s="13"/>
      <c r="N984" s="3"/>
      <c r="O984" s="3"/>
      <c r="P984" s="3"/>
      <c r="Q984" s="3"/>
      <c r="R984" s="18"/>
      <c r="S984" s="3"/>
      <c r="V984" s="17"/>
      <c r="X984" s="12"/>
      <c r="Y984" s="10"/>
      <c r="AA984" s="13"/>
      <c r="AB984" s="13"/>
      <c r="AC984" s="13"/>
      <c r="AJ984" s="3"/>
      <c r="AK984" s="3"/>
      <c r="AL984" s="3"/>
      <c r="AM984" s="3"/>
      <c r="AN984" s="18"/>
      <c r="AO984" s="3"/>
    </row>
    <row r="985" spans="2:41">
      <c r="B985" s="12"/>
      <c r="C985" s="10"/>
      <c r="N985" s="192" t="s">
        <v>7</v>
      </c>
      <c r="O985" s="193"/>
      <c r="P985" s="193"/>
      <c r="Q985" s="194"/>
      <c r="R985" s="18">
        <f>SUM(R969:R984)</f>
        <v>0</v>
      </c>
      <c r="S985" s="3"/>
      <c r="V985" s="17"/>
      <c r="X985" s="12"/>
      <c r="Y985" s="10"/>
      <c r="AJ985" s="192" t="s">
        <v>7</v>
      </c>
      <c r="AK985" s="193"/>
      <c r="AL985" s="193"/>
      <c r="AM985" s="194"/>
      <c r="AN985" s="18">
        <f>SUM(AN969:AN984)</f>
        <v>0</v>
      </c>
      <c r="AO985" s="3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E988" s="14"/>
      <c r="V988" s="17"/>
      <c r="X988" s="12"/>
      <c r="Y988" s="10"/>
      <c r="AA988" s="14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1"/>
      <c r="C993" s="10"/>
      <c r="V993" s="17"/>
      <c r="X993" s="11"/>
      <c r="Y993" s="10"/>
    </row>
    <row r="994" spans="1:43">
      <c r="B994" s="15" t="s">
        <v>18</v>
      </c>
      <c r="C994" s="16">
        <f>SUM(C975:C993)</f>
        <v>1471.4252550000019</v>
      </c>
      <c r="V994" s="17"/>
      <c r="X994" s="15" t="s">
        <v>18</v>
      </c>
      <c r="Y994" s="16">
        <f>SUM(Y975:Y993)</f>
        <v>1471.4252550000019</v>
      </c>
    </row>
    <row r="995" spans="1:43">
      <c r="D995" t="s">
        <v>22</v>
      </c>
      <c r="E995" t="s">
        <v>21</v>
      </c>
      <c r="V995" s="17"/>
      <c r="Z995" t="s">
        <v>22</v>
      </c>
      <c r="AA995" t="s">
        <v>21</v>
      </c>
    </row>
    <row r="996" spans="1:43">
      <c r="E996" s="1" t="s">
        <v>19</v>
      </c>
      <c r="V996" s="17"/>
      <c r="AA996" s="1" t="s">
        <v>19</v>
      </c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V1006" s="17"/>
    </row>
    <row r="1007" spans="1:43" ht="15" customHeight="1">
      <c r="H1007" s="76" t="s">
        <v>30</v>
      </c>
      <c r="I1007" s="76"/>
      <c r="J1007" s="76"/>
      <c r="V1007" s="17"/>
      <c r="AA1007" s="196" t="s">
        <v>31</v>
      </c>
      <c r="AB1007" s="196"/>
      <c r="AC1007" s="196"/>
    </row>
    <row r="1008" spans="1:43" ht="15" customHeight="1">
      <c r="H1008" s="76"/>
      <c r="I1008" s="76"/>
      <c r="J1008" s="76"/>
      <c r="V1008" s="17"/>
      <c r="AA1008" s="196"/>
      <c r="AB1008" s="196"/>
      <c r="AC1008" s="196"/>
    </row>
    <row r="1009" spans="2:41">
      <c r="V1009" s="17"/>
    </row>
    <row r="1010" spans="2:41">
      <c r="V1010" s="17"/>
    </row>
    <row r="1011" spans="2:41" ht="23.25">
      <c r="B1011" s="24" t="s">
        <v>72</v>
      </c>
      <c r="V1011" s="17"/>
      <c r="X1011" s="22" t="s">
        <v>72</v>
      </c>
    </row>
    <row r="1012" spans="2:41" ht="23.25">
      <c r="B1012" s="23" t="s">
        <v>32</v>
      </c>
      <c r="C1012" s="20">
        <f>IF(X967="PAGADO",0,C972)</f>
        <v>-1471.4252550000019</v>
      </c>
      <c r="E1012" s="197" t="s">
        <v>20</v>
      </c>
      <c r="F1012" s="197"/>
      <c r="G1012" s="197"/>
      <c r="H1012" s="197"/>
      <c r="V1012" s="17"/>
      <c r="X1012" s="23" t="s">
        <v>32</v>
      </c>
      <c r="Y1012" s="20">
        <f>IF(B1812="PAGADO",0,C1017)</f>
        <v>-1471.4252550000019</v>
      </c>
      <c r="AA1012" s="197" t="s">
        <v>20</v>
      </c>
      <c r="AB1012" s="197"/>
      <c r="AC1012" s="197"/>
      <c r="AD1012" s="197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C1040</f>
        <v>1471.4252550000019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Y1040</f>
        <v>1471.4252550000019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26</v>
      </c>
      <c r="C1017" s="21">
        <f>C1015-C1016</f>
        <v>-1471.4252550000019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27</v>
      </c>
      <c r="Y1017" s="21">
        <f>Y1015-Y1016</f>
        <v>-1471.4252550000019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6"/>
      <c r="C1018" s="7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9" t="str">
        <f>IF(Y1017&lt;0,"NO PAGAR","COBRAR'")</f>
        <v>NO PAGAR</v>
      </c>
      <c r="Y1018" s="199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ht="23.25">
      <c r="B1019" s="199" t="str">
        <f>IF(C1017&lt;0,"NO PAGAR","COBRAR'")</f>
        <v>NO PAGAR</v>
      </c>
      <c r="C1019" s="199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/>
      <c r="Y1019" s="8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90" t="s">
        <v>9</v>
      </c>
      <c r="C1020" s="191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90" t="s">
        <v>9</v>
      </c>
      <c r="Y1020" s="191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9" t="str">
        <f>IF(Y972&lt;0,"SALDO ADELANTADO","SALDO A FAVOR '")</f>
        <v>SALDO ADELANTADO</v>
      </c>
      <c r="C1021" s="10">
        <f>IF(Y972&lt;=0,Y972*-1)</f>
        <v>1471.4252550000019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9" t="str">
        <f>IF(C1017&lt;0,"SALDO ADELANTADO","SALDO A FAVOR'")</f>
        <v>SALDO ADELANTADO</v>
      </c>
      <c r="Y1021" s="10">
        <f>IF(C1017&lt;=0,C1017*-1)</f>
        <v>1471.4252550000019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10</v>
      </c>
      <c r="C1022" s="10">
        <f>R1030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10</v>
      </c>
      <c r="Y1022" s="10">
        <f>AN1030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11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11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12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12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13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13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14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14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15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15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16</v>
      </c>
      <c r="C1028" s="10"/>
      <c r="E1028" s="192" t="s">
        <v>7</v>
      </c>
      <c r="F1028" s="193"/>
      <c r="G1028" s="194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16</v>
      </c>
      <c r="Y1028" s="10"/>
      <c r="AA1028" s="192" t="s">
        <v>7</v>
      </c>
      <c r="AB1028" s="193"/>
      <c r="AC1028" s="194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1" t="s">
        <v>17</v>
      </c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1" t="s">
        <v>17</v>
      </c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92" t="s">
        <v>7</v>
      </c>
      <c r="O1030" s="193"/>
      <c r="P1030" s="193"/>
      <c r="Q1030" s="194"/>
      <c r="R1030" s="18">
        <f>SUM(R1014:R1029)</f>
        <v>0</v>
      </c>
      <c r="S1030" s="3"/>
      <c r="V1030" s="17"/>
      <c r="X1030" s="12"/>
      <c r="Y1030" s="10"/>
      <c r="AJ1030" s="192" t="s">
        <v>7</v>
      </c>
      <c r="AK1030" s="193"/>
      <c r="AL1030" s="193"/>
      <c r="AM1030" s="194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1"/>
      <c r="C1039" s="10"/>
      <c r="V1039" s="17"/>
      <c r="X1039" s="11"/>
      <c r="Y1039" s="10"/>
    </row>
    <row r="1040" spans="2:41">
      <c r="B1040" s="15" t="s">
        <v>18</v>
      </c>
      <c r="C1040" s="16">
        <f>SUM(C1021:C1039)</f>
        <v>1471.4252550000019</v>
      </c>
      <c r="D1040" t="s">
        <v>22</v>
      </c>
      <c r="E1040" t="s">
        <v>21</v>
      </c>
      <c r="V1040" s="17"/>
      <c r="X1040" s="15" t="s">
        <v>18</v>
      </c>
      <c r="Y1040" s="16">
        <f>SUM(Y1021:Y1039)</f>
        <v>1471.4252550000019</v>
      </c>
      <c r="Z1040" t="s">
        <v>22</v>
      </c>
      <c r="AA1040" t="s">
        <v>21</v>
      </c>
    </row>
    <row r="1041" spans="5:27">
      <c r="E1041" s="1" t="s">
        <v>19</v>
      </c>
      <c r="V1041" s="17"/>
      <c r="AA1041" s="1" t="s">
        <v>19</v>
      </c>
    </row>
    <row r="1042" spans="5:27">
      <c r="V1042" s="17"/>
    </row>
    <row r="1043" spans="5:27">
      <c r="V1043" s="17"/>
    </row>
    <row r="1044" spans="5:27">
      <c r="V1044" s="17"/>
    </row>
    <row r="1045" spans="5:27">
      <c r="V1045" s="17"/>
    </row>
    <row r="1046" spans="5:27">
      <c r="V1046" s="17"/>
    </row>
    <row r="1047" spans="5:27">
      <c r="V1047" s="17"/>
    </row>
    <row r="1048" spans="5:27">
      <c r="V1048" s="17"/>
    </row>
    <row r="1049" spans="5:27">
      <c r="V1049" s="17"/>
    </row>
    <row r="1050" spans="5:27">
      <c r="V1050" s="17"/>
    </row>
    <row r="1051" spans="5:27">
      <c r="V1051" s="17"/>
    </row>
    <row r="1052" spans="5:27">
      <c r="V1052" s="17"/>
    </row>
    <row r="1053" spans="5:27">
      <c r="V1053" s="17"/>
    </row>
    <row r="1054" spans="5:27">
      <c r="V1054" s="17"/>
    </row>
    <row r="1055" spans="5:27">
      <c r="V1055" s="17"/>
    </row>
    <row r="1056" spans="5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</sheetData>
  <mergeCells count="277">
    <mergeCell ref="E1028:G1028"/>
    <mergeCell ref="AA1028:AC1028"/>
    <mergeCell ref="N1030:Q1030"/>
    <mergeCell ref="AJ1030:AM1030"/>
    <mergeCell ref="E1012:H1012"/>
    <mergeCell ref="AA1012:AD1012"/>
    <mergeCell ref="X1018:Y1018"/>
    <mergeCell ref="B1019:C1019"/>
    <mergeCell ref="B1020:C1020"/>
    <mergeCell ref="X1020:Y1020"/>
    <mergeCell ref="E983:G983"/>
    <mergeCell ref="AA983:AC983"/>
    <mergeCell ref="N985:Q985"/>
    <mergeCell ref="AJ985:AM985"/>
    <mergeCell ref="AA1007:AC1008"/>
    <mergeCell ref="E967:H967"/>
    <mergeCell ref="AA967:AD967"/>
    <mergeCell ref="B973:C973"/>
    <mergeCell ref="X973:Y973"/>
    <mergeCell ref="B974:C974"/>
    <mergeCell ref="X974:Y974"/>
    <mergeCell ref="E935:G935"/>
    <mergeCell ref="AA935:AC935"/>
    <mergeCell ref="N937:Q937"/>
    <mergeCell ref="AJ937:AM937"/>
    <mergeCell ref="AC961:AE963"/>
    <mergeCell ref="E919:H919"/>
    <mergeCell ref="AA919:AD919"/>
    <mergeCell ref="X925:Y925"/>
    <mergeCell ref="B926:C926"/>
    <mergeCell ref="B927:C927"/>
    <mergeCell ref="X927:Y927"/>
    <mergeCell ref="E890:G890"/>
    <mergeCell ref="AA890:AC890"/>
    <mergeCell ref="N892:Q892"/>
    <mergeCell ref="AJ892:AM892"/>
    <mergeCell ref="AA914:AC915"/>
    <mergeCell ref="E874:H874"/>
    <mergeCell ref="AA874:AD874"/>
    <mergeCell ref="B880:C880"/>
    <mergeCell ref="X880:Y880"/>
    <mergeCell ref="B881:C881"/>
    <mergeCell ref="X881:Y881"/>
    <mergeCell ref="E841:G841"/>
    <mergeCell ref="AA841:AC841"/>
    <mergeCell ref="N843:Q843"/>
    <mergeCell ref="AJ843:AM843"/>
    <mergeCell ref="AC868:AE870"/>
    <mergeCell ref="E825:H825"/>
    <mergeCell ref="AA825:AD825"/>
    <mergeCell ref="X831:Y831"/>
    <mergeCell ref="B832:C832"/>
    <mergeCell ref="B833:C833"/>
    <mergeCell ref="X833:Y833"/>
    <mergeCell ref="E796:G796"/>
    <mergeCell ref="AA796:AC796"/>
    <mergeCell ref="N798:Q798"/>
    <mergeCell ref="AJ798:AM798"/>
    <mergeCell ref="AA820:AC821"/>
    <mergeCell ref="E780:H780"/>
    <mergeCell ref="AA780:AD780"/>
    <mergeCell ref="B786:C786"/>
    <mergeCell ref="X786:Y786"/>
    <mergeCell ref="B787:C787"/>
    <mergeCell ref="X787:Y787"/>
    <mergeCell ref="E748:G748"/>
    <mergeCell ref="AA748:AC748"/>
    <mergeCell ref="N750:Q750"/>
    <mergeCell ref="AJ750:AM750"/>
    <mergeCell ref="AC774:AE776"/>
    <mergeCell ref="E732:H732"/>
    <mergeCell ref="AA732:AD732"/>
    <mergeCell ref="X738:Y738"/>
    <mergeCell ref="B739:C739"/>
    <mergeCell ref="B740:C740"/>
    <mergeCell ref="X740:Y74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90"/>
  <sheetViews>
    <sheetView topLeftCell="A759" zoomScale="82" zoomScaleNormal="82" workbookViewId="0">
      <selection activeCell="S768" sqref="S768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61</v>
      </c>
      <c r="F8" s="197"/>
      <c r="G8" s="197"/>
      <c r="H8" s="197"/>
      <c r="V8" s="17"/>
      <c r="X8" s="23" t="s">
        <v>82</v>
      </c>
      <c r="Y8" s="20">
        <f>IF(B8="PAGADO",0,C13)</f>
        <v>-702.65</v>
      </c>
      <c r="AA8" s="197" t="s">
        <v>61</v>
      </c>
      <c r="AB8" s="197"/>
      <c r="AC8" s="197"/>
      <c r="AD8" s="19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92" t="s">
        <v>7</v>
      </c>
      <c r="AB24" s="193"/>
      <c r="AC24" s="194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22.65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7" t="s">
        <v>204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204</v>
      </c>
      <c r="AB53" s="197"/>
      <c r="AC53" s="197"/>
      <c r="AD53" s="197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220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97" t="s">
        <v>204</v>
      </c>
      <c r="F106" s="197"/>
      <c r="G106" s="197"/>
      <c r="H106" s="197"/>
      <c r="V106" s="17"/>
      <c r="X106" s="23" t="s">
        <v>32</v>
      </c>
      <c r="Y106" s="20">
        <f>IF(B106="PAGADO",0,C111)</f>
        <v>-110</v>
      </c>
      <c r="AA106" s="197" t="s">
        <v>316</v>
      </c>
      <c r="AB106" s="197"/>
      <c r="AC106" s="197"/>
      <c r="AD106" s="197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NO PAGAR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NO PAGAR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540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96" t="s">
        <v>30</v>
      </c>
      <c r="I140" s="196"/>
      <c r="J140" s="196"/>
      <c r="V140" s="17"/>
      <c r="AA140" s="196" t="s">
        <v>31</v>
      </c>
      <c r="AB140" s="196"/>
      <c r="AC140" s="196"/>
    </row>
    <row r="141" spans="1:43">
      <c r="H141" s="196"/>
      <c r="I141" s="196"/>
      <c r="J141" s="196"/>
      <c r="V141" s="17"/>
      <c r="AA141" s="196"/>
      <c r="AB141" s="196"/>
      <c r="AC141" s="196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97" t="s">
        <v>204</v>
      </c>
      <c r="F145" s="197"/>
      <c r="G145" s="197"/>
      <c r="H145" s="197"/>
      <c r="V145" s="17"/>
      <c r="X145" s="23" t="s">
        <v>32</v>
      </c>
      <c r="Y145" s="20">
        <f>IF(B145="PAGADO",0,C150)</f>
        <v>-267.52</v>
      </c>
      <c r="AA145" s="197" t="s">
        <v>204</v>
      </c>
      <c r="AB145" s="197"/>
      <c r="AC145" s="197"/>
      <c r="AD145" s="197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9" t="str">
        <f>IF(Y150&lt;0,"NO PAGAR","COBRAR'")</f>
        <v>NO PAGAR</v>
      </c>
      <c r="Y151" s="199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99" t="str">
        <f>IF(C150&lt;0,"NO PAGAR","COBRAR'")</f>
        <v>NO PAGAR</v>
      </c>
      <c r="C152" s="199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0" t="s">
        <v>9</v>
      </c>
      <c r="C153" s="191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0" t="s">
        <v>9</v>
      </c>
      <c r="Y153" s="191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92" t="s">
        <v>7</v>
      </c>
      <c r="F161" s="193"/>
      <c r="G161" s="194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92" t="s">
        <v>7</v>
      </c>
      <c r="AB161" s="193"/>
      <c r="AC161" s="194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92" t="s">
        <v>7</v>
      </c>
      <c r="O163" s="193"/>
      <c r="P163" s="193"/>
      <c r="Q163" s="194"/>
      <c r="R163" s="18">
        <f>SUM(R147:R162)</f>
        <v>40</v>
      </c>
      <c r="S163" s="3"/>
      <c r="V163" s="17"/>
      <c r="X163" s="12"/>
      <c r="Y163" s="10"/>
      <c r="AJ163" s="192" t="s">
        <v>7</v>
      </c>
      <c r="AK163" s="193"/>
      <c r="AL163" s="193"/>
      <c r="AM163" s="194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95" t="s">
        <v>29</v>
      </c>
      <c r="AD188" s="195"/>
      <c r="AE188" s="195"/>
    </row>
    <row r="189" spans="8:31">
      <c r="H189" s="196" t="s">
        <v>28</v>
      </c>
      <c r="I189" s="196"/>
      <c r="J189" s="196"/>
      <c r="V189" s="17"/>
      <c r="AC189" s="195"/>
      <c r="AD189" s="195"/>
      <c r="AE189" s="195"/>
    </row>
    <row r="190" spans="8:31">
      <c r="H190" s="196"/>
      <c r="I190" s="196"/>
      <c r="J190" s="196"/>
      <c r="V190" s="17"/>
      <c r="AC190" s="195"/>
      <c r="AD190" s="195"/>
      <c r="AE190" s="195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97" t="s">
        <v>360</v>
      </c>
      <c r="F194" s="197"/>
      <c r="G194" s="197"/>
      <c r="H194" s="197"/>
      <c r="V194" s="17"/>
      <c r="X194" s="23" t="s">
        <v>32</v>
      </c>
      <c r="Y194" s="20">
        <f>IF(B194="PAGADO",0,C199)</f>
        <v>0</v>
      </c>
      <c r="AA194" s="197" t="s">
        <v>61</v>
      </c>
      <c r="AB194" s="197"/>
      <c r="AC194" s="197"/>
      <c r="AD194" s="197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98" t="str">
        <f>IF(C199&lt;0,"NO PAGAR","COBRAR")</f>
        <v>COBRAR</v>
      </c>
      <c r="C200" s="198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98" t="str">
        <f>IF(Y199&lt;0,"NO PAGAR","COBRAR")</f>
        <v>NO PAGAR</v>
      </c>
      <c r="Y200" s="198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0" t="s">
        <v>9</v>
      </c>
      <c r="C201" s="191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0" t="s">
        <v>9</v>
      </c>
      <c r="Y201" s="191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92" t="s">
        <v>7</v>
      </c>
      <c r="F210" s="193"/>
      <c r="G210" s="194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92" t="s">
        <v>7</v>
      </c>
      <c r="AB210" s="193"/>
      <c r="AC210" s="194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92" t="s">
        <v>7</v>
      </c>
      <c r="O212" s="193"/>
      <c r="P212" s="193"/>
      <c r="Q212" s="194"/>
      <c r="R212" s="18">
        <f>SUM(R196:R211)</f>
        <v>683.56</v>
      </c>
      <c r="S212" s="3"/>
      <c r="V212" s="17"/>
      <c r="X212" s="12"/>
      <c r="Y212" s="10"/>
      <c r="AJ212" s="192" t="s">
        <v>7</v>
      </c>
      <c r="AK212" s="193"/>
      <c r="AL212" s="193"/>
      <c r="AM212" s="194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96" t="s">
        <v>30</v>
      </c>
      <c r="I234" s="196"/>
      <c r="J234" s="196"/>
      <c r="V234" s="17"/>
      <c r="AA234" s="196" t="s">
        <v>31</v>
      </c>
      <c r="AB234" s="196"/>
      <c r="AC234" s="196"/>
    </row>
    <row r="235" spans="1:43">
      <c r="H235" s="196"/>
      <c r="I235" s="196"/>
      <c r="J235" s="196"/>
      <c r="V235" s="17"/>
      <c r="AA235" s="196"/>
      <c r="AB235" s="196"/>
      <c r="AC235" s="196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97" t="s">
        <v>204</v>
      </c>
      <c r="F239" s="197"/>
      <c r="G239" s="197"/>
      <c r="H239" s="197"/>
      <c r="V239" s="17"/>
      <c r="X239" s="23" t="s">
        <v>32</v>
      </c>
      <c r="Y239" s="20">
        <f>IF(B239="PAGADO",0,C244)</f>
        <v>-50.880000000000109</v>
      </c>
      <c r="AA239" s="197" t="s">
        <v>360</v>
      </c>
      <c r="AB239" s="197"/>
      <c r="AC239" s="197"/>
      <c r="AD239" s="197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9" t="str">
        <f>IF(Y244&lt;0,"NO PAGAR","COBRAR'")</f>
        <v>NO PAGAR</v>
      </c>
      <c r="Y245" s="199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99" t="str">
        <f>IF(C244&lt;0,"NO PAGAR","COBRAR'")</f>
        <v>NO PAGAR</v>
      </c>
      <c r="C246" s="199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0" t="s">
        <v>9</v>
      </c>
      <c r="C247" s="191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0" t="s">
        <v>9</v>
      </c>
      <c r="Y247" s="191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92" t="s">
        <v>7</v>
      </c>
      <c r="F255" s="193"/>
      <c r="G255" s="194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92" t="s">
        <v>7</v>
      </c>
      <c r="AB255" s="193"/>
      <c r="AC255" s="194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92" t="s">
        <v>7</v>
      </c>
      <c r="O257" s="193"/>
      <c r="P257" s="193"/>
      <c r="Q257" s="194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92" t="s">
        <v>7</v>
      </c>
      <c r="AK257" s="193"/>
      <c r="AL257" s="193"/>
      <c r="AM257" s="194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95" t="s">
        <v>29</v>
      </c>
      <c r="AD280" s="195"/>
      <c r="AE280" s="195"/>
    </row>
    <row r="281" spans="2:41">
      <c r="H281" s="196" t="s">
        <v>28</v>
      </c>
      <c r="I281" s="196"/>
      <c r="J281" s="196"/>
      <c r="V281" s="17"/>
      <c r="AC281" s="195"/>
      <c r="AD281" s="195"/>
      <c r="AE281" s="195"/>
    </row>
    <row r="282" spans="2:41">
      <c r="H282" s="196"/>
      <c r="I282" s="196"/>
      <c r="J282" s="196"/>
      <c r="V282" s="17"/>
      <c r="AC282" s="195"/>
      <c r="AD282" s="195"/>
      <c r="AE282" s="195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97" t="s">
        <v>360</v>
      </c>
      <c r="F286" s="197"/>
      <c r="G286" s="197"/>
      <c r="H286" s="197"/>
      <c r="V286" s="17"/>
      <c r="X286" s="23" t="s">
        <v>32</v>
      </c>
      <c r="Y286" s="20">
        <f>IF(B286="PAGADO",0,C291)</f>
        <v>-293.98</v>
      </c>
      <c r="AA286" s="197" t="s">
        <v>360</v>
      </c>
      <c r="AB286" s="197"/>
      <c r="AC286" s="197"/>
      <c r="AD286" s="197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98" t="str">
        <f>IF(C291&lt;0,"NO PAGAR","COBRAR")</f>
        <v>NO PAGAR</v>
      </c>
      <c r="C292" s="198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98" t="str">
        <f>IF(Y291&lt;0,"NO PAGAR","COBRAR")</f>
        <v>NO PAGAR</v>
      </c>
      <c r="Y292" s="198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0" t="s">
        <v>9</v>
      </c>
      <c r="C293" s="191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0" t="s">
        <v>9</v>
      </c>
      <c r="Y293" s="191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1036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92" t="s">
        <v>7</v>
      </c>
      <c r="F302" s="193"/>
      <c r="G302" s="194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92" t="s">
        <v>7</v>
      </c>
      <c r="AB302" s="193"/>
      <c r="AC302" s="194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92" t="s">
        <v>7</v>
      </c>
      <c r="O304" s="193"/>
      <c r="P304" s="193"/>
      <c r="Q304" s="194"/>
      <c r="R304" s="18">
        <f>SUM(R288:R303)</f>
        <v>310</v>
      </c>
      <c r="S304" s="3"/>
      <c r="V304" s="17"/>
      <c r="X304" s="12"/>
      <c r="Y304" s="10"/>
      <c r="AJ304" s="192" t="s">
        <v>7</v>
      </c>
      <c r="AK304" s="193"/>
      <c r="AL304" s="193"/>
      <c r="AM304" s="194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96" t="s">
        <v>30</v>
      </c>
      <c r="I326" s="196"/>
      <c r="J326" s="196"/>
      <c r="V326" s="17"/>
      <c r="AA326" s="196" t="s">
        <v>31</v>
      </c>
      <c r="AB326" s="196"/>
      <c r="AC326" s="196"/>
    </row>
    <row r="327" spans="1:43">
      <c r="H327" s="196"/>
      <c r="I327" s="196"/>
      <c r="J327" s="196"/>
      <c r="V327" s="17"/>
      <c r="AA327" s="196"/>
      <c r="AB327" s="196"/>
      <c r="AC327" s="196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97" t="s">
        <v>360</v>
      </c>
      <c r="F331" s="197"/>
      <c r="G331" s="197"/>
      <c r="H331" s="197"/>
      <c r="V331" s="17"/>
      <c r="X331" s="23" t="s">
        <v>32</v>
      </c>
      <c r="Y331" s="20">
        <f>IF(B1090="PAGADO",0,C336)</f>
        <v>-457.30000000000018</v>
      </c>
      <c r="AA331" s="197" t="s">
        <v>61</v>
      </c>
      <c r="AB331" s="197"/>
      <c r="AC331" s="197"/>
      <c r="AD331" s="197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9" t="str">
        <f>IF(Y336&lt;0,"NO PAGAR","COBRAR'")</f>
        <v>NO PAGAR</v>
      </c>
      <c r="Y337" s="199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99" t="str">
        <f>IF(C336&lt;0,"NO PAGAR","COBRAR'")</f>
        <v>NO PAGAR</v>
      </c>
      <c r="C338" s="199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0" t="s">
        <v>9</v>
      </c>
      <c r="C339" s="191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90" t="s">
        <v>9</v>
      </c>
      <c r="Y339" s="191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92" t="s">
        <v>7</v>
      </c>
      <c r="F347" s="193"/>
      <c r="G347" s="194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92" t="s">
        <v>7</v>
      </c>
      <c r="AB347" s="193"/>
      <c r="AC347" s="194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92" t="s">
        <v>7</v>
      </c>
      <c r="O349" s="193"/>
      <c r="P349" s="193"/>
      <c r="Q349" s="194"/>
      <c r="R349" s="18">
        <f>SUM(R333:R348)</f>
        <v>1010</v>
      </c>
      <c r="S349" s="3"/>
      <c r="V349" s="17"/>
      <c r="X349" s="12"/>
      <c r="Y349" s="10"/>
      <c r="AJ349" s="192" t="s">
        <v>7</v>
      </c>
      <c r="AK349" s="193"/>
      <c r="AL349" s="193"/>
      <c r="AM349" s="194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96" t="s">
        <v>28</v>
      </c>
      <c r="I374" s="196"/>
      <c r="J374" s="196"/>
      <c r="V374" s="17"/>
    </row>
    <row r="375" spans="2:41">
      <c r="H375" s="196"/>
      <c r="I375" s="196"/>
      <c r="J375" s="196"/>
      <c r="V375" s="17"/>
    </row>
    <row r="376" spans="2:41">
      <c r="V376" s="17"/>
      <c r="X376" s="209" t="s">
        <v>64</v>
      </c>
      <c r="AB376" s="203" t="s">
        <v>29</v>
      </c>
      <c r="AC376" s="203"/>
      <c r="AD376" s="203"/>
    </row>
    <row r="377" spans="2:41">
      <c r="V377" s="17"/>
      <c r="X377" s="209"/>
      <c r="AB377" s="203"/>
      <c r="AC377" s="203"/>
      <c r="AD377" s="203"/>
    </row>
    <row r="378" spans="2:41" ht="23.25">
      <c r="B378" s="22" t="s">
        <v>64</v>
      </c>
      <c r="V378" s="17"/>
      <c r="X378" s="209"/>
      <c r="AB378" s="203"/>
      <c r="AC378" s="203"/>
      <c r="AD378" s="203"/>
    </row>
    <row r="379" spans="2:41" ht="23.25">
      <c r="B379" s="23" t="s">
        <v>32</v>
      </c>
      <c r="C379" s="20">
        <f>IF(X331="PAGADO",0,Y336)</f>
        <v>-852.37000000000012</v>
      </c>
      <c r="E379" s="197" t="s">
        <v>360</v>
      </c>
      <c r="F379" s="197"/>
      <c r="G379" s="197"/>
      <c r="H379" s="197"/>
      <c r="V379" s="17"/>
      <c r="X379" s="23" t="s">
        <v>32</v>
      </c>
      <c r="Y379" s="20">
        <f>IF(B379="PAGADO",0,C384)</f>
        <v>-887.71000000000015</v>
      </c>
      <c r="AA379" s="197" t="s">
        <v>61</v>
      </c>
      <c r="AB379" s="197"/>
      <c r="AC379" s="197"/>
      <c r="AD379" s="197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98" t="str">
        <f>IF(C384&lt;0,"NO PAGAR","COBRAR")</f>
        <v>NO PAGAR</v>
      </c>
      <c r="C385" s="198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98" t="str">
        <f>IF(Y384&lt;0,"NO PAGAR","COBRAR")</f>
        <v>NO PAGAR</v>
      </c>
      <c r="Y385" s="19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0" t="s">
        <v>9</v>
      </c>
      <c r="C386" s="191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92" t="s">
        <v>7</v>
      </c>
      <c r="AK390" s="193"/>
      <c r="AL390" s="193"/>
      <c r="AM390" s="194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92" t="s">
        <v>7</v>
      </c>
      <c r="F395" s="193"/>
      <c r="G395" s="194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92" t="s">
        <v>7</v>
      </c>
      <c r="AB395" s="193"/>
      <c r="AC395" s="194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92" t="s">
        <v>7</v>
      </c>
      <c r="O397" s="193"/>
      <c r="P397" s="193"/>
      <c r="Q397" s="194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96" t="s">
        <v>30</v>
      </c>
      <c r="I413" s="196"/>
      <c r="J413" s="196"/>
      <c r="V413" s="17"/>
      <c r="AA413" s="196" t="s">
        <v>31</v>
      </c>
      <c r="AB413" s="196"/>
      <c r="AC413" s="196"/>
    </row>
    <row r="414" spans="1:44">
      <c r="H414" s="196"/>
      <c r="I414" s="196"/>
      <c r="J414" s="196"/>
      <c r="V414" s="17"/>
      <c r="AA414" s="196"/>
      <c r="AB414" s="196"/>
      <c r="AC414" s="196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97" t="s">
        <v>360</v>
      </c>
      <c r="F418" s="197"/>
      <c r="G418" s="197"/>
      <c r="H418" s="197"/>
      <c r="V418" s="17"/>
      <c r="X418" s="23" t="s">
        <v>32</v>
      </c>
      <c r="Y418" s="20">
        <f>IF(B1183="PAGADO",0,C423)</f>
        <v>-980.52000000000021</v>
      </c>
      <c r="AA418" s="197" t="s">
        <v>843</v>
      </c>
      <c r="AB418" s="197"/>
      <c r="AC418" s="197"/>
      <c r="AD418" s="197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9" t="str">
        <f>IF(Y423&lt;0,"NO PAGAR","COBRAR'")</f>
        <v>NO PAGAR</v>
      </c>
      <c r="Y424" s="199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99" t="str">
        <f>IF(C423&lt;0,"NO PAGAR","COBRAR'")</f>
        <v>NO PAGAR</v>
      </c>
      <c r="C425" s="19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0" t="s">
        <v>9</v>
      </c>
      <c r="C426" s="191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0" t="s">
        <v>9</v>
      </c>
      <c r="Y426" s="191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92" t="s">
        <v>7</v>
      </c>
      <c r="O429" s="193"/>
      <c r="P429" s="193"/>
      <c r="Q429" s="194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92" t="s">
        <v>7</v>
      </c>
      <c r="AK429" s="193"/>
      <c r="AL429" s="193"/>
      <c r="AM429" s="194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92" t="s">
        <v>7</v>
      </c>
      <c r="F434" s="193"/>
      <c r="G434" s="194"/>
      <c r="H434" s="5">
        <f>SUM(H420:H433)</f>
        <v>660</v>
      </c>
      <c r="V434" s="17"/>
      <c r="X434" s="11" t="s">
        <v>16</v>
      </c>
      <c r="Y434" s="10"/>
      <c r="AA434" s="192" t="s">
        <v>7</v>
      </c>
      <c r="AB434" s="193"/>
      <c r="AC434" s="194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5" t="s">
        <v>29</v>
      </c>
      <c r="AD458" s="195"/>
      <c r="AE458" s="195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96" t="s">
        <v>28</v>
      </c>
      <c r="I459" s="196"/>
      <c r="J459" s="196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95"/>
      <c r="AD459" s="195"/>
      <c r="AE459" s="195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96"/>
      <c r="I460" s="196"/>
      <c r="J460" s="196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95"/>
      <c r="AD460" s="195"/>
      <c r="AE460" s="195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97" t="s">
        <v>360</v>
      </c>
      <c r="F464" s="197"/>
      <c r="G464" s="197"/>
      <c r="H464" s="19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7" t="s">
        <v>204</v>
      </c>
      <c r="AB464" s="197"/>
      <c r="AC464" s="197"/>
      <c r="AD464" s="197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98" t="str">
        <f>IF(C469&lt;0,"NO PAGAR","COBRAR")</f>
        <v>NO PAGAR</v>
      </c>
      <c r="C470" s="19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8" t="str">
        <f>IF(Y469&lt;0,"NO PAGAR","COBRAR")</f>
        <v>NO PAGAR</v>
      </c>
      <c r="Y470" s="19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92" t="s">
        <v>7</v>
      </c>
      <c r="O475" s="193"/>
      <c r="P475" s="193"/>
      <c r="Q475" s="194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92" t="s">
        <v>7</v>
      </c>
      <c r="AK475" s="193"/>
      <c r="AL475" s="193"/>
      <c r="AM475" s="194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92" t="s">
        <v>7</v>
      </c>
      <c r="F480" s="193"/>
      <c r="G480" s="194"/>
      <c r="H480" s="5">
        <f>SUM(H466:H479)</f>
        <v>170</v>
      </c>
      <c r="V480" s="17"/>
      <c r="X480" s="11" t="s">
        <v>914</v>
      </c>
      <c r="Y480" s="10">
        <f>AN477</f>
        <v>140</v>
      </c>
      <c r="AA480" s="192" t="s">
        <v>7</v>
      </c>
      <c r="AB480" s="193"/>
      <c r="AC480" s="194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96" t="s">
        <v>30</v>
      </c>
      <c r="I498" s="196"/>
      <c r="J498" s="196"/>
      <c r="V498" s="17"/>
      <c r="AA498" s="196" t="s">
        <v>31</v>
      </c>
      <c r="AB498" s="196"/>
      <c r="AC498" s="196"/>
    </row>
    <row r="499" spans="2:41">
      <c r="H499" s="196"/>
      <c r="I499" s="196"/>
      <c r="J499" s="196"/>
      <c r="V499" s="17"/>
      <c r="AA499" s="196"/>
      <c r="AB499" s="196"/>
      <c r="AC499" s="196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97" t="s">
        <v>204</v>
      </c>
      <c r="F503" s="197"/>
      <c r="G503" s="197"/>
      <c r="H503" s="197"/>
      <c r="V503" s="17"/>
      <c r="X503" s="23" t="s">
        <v>32</v>
      </c>
      <c r="Y503" s="20">
        <f>IF(B1280="PAGADO",0,C508)</f>
        <v>-237.65000000000032</v>
      </c>
      <c r="AA503" s="197" t="s">
        <v>360</v>
      </c>
      <c r="AB503" s="197"/>
      <c r="AC503" s="197"/>
      <c r="AD503" s="197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9" t="str">
        <f>IF(Y508&lt;0,"NO PAGAR","COBRAR'")</f>
        <v>NO PAGAR</v>
      </c>
      <c r="Y509" s="199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99" t="str">
        <f>IF(C508&lt;0,"NO PAGAR","COBRAR'")</f>
        <v>NO PAGAR</v>
      </c>
      <c r="C510" s="199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0" t="s">
        <v>9</v>
      </c>
      <c r="C511" s="191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0" t="s">
        <v>9</v>
      </c>
      <c r="Y511" s="191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92" t="s">
        <v>7</v>
      </c>
      <c r="F519" s="193"/>
      <c r="G519" s="194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92" t="s">
        <v>7</v>
      </c>
      <c r="AB519" s="193"/>
      <c r="AC519" s="194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92" t="s">
        <v>7</v>
      </c>
      <c r="O521" s="193"/>
      <c r="P521" s="193"/>
      <c r="Q521" s="194"/>
      <c r="R521" s="18">
        <f>SUM(R505:R520)</f>
        <v>130</v>
      </c>
      <c r="S521" s="3"/>
      <c r="V521" s="17"/>
      <c r="X521" s="12"/>
      <c r="Y521" s="158"/>
      <c r="AJ521" s="192" t="s">
        <v>7</v>
      </c>
      <c r="AK521" s="193"/>
      <c r="AL521" s="193"/>
      <c r="AM521" s="194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97" t="s">
        <v>360</v>
      </c>
      <c r="F550" s="197"/>
      <c r="G550" s="197"/>
      <c r="H550" s="197"/>
      <c r="V550" s="17"/>
      <c r="X550" s="23" t="s">
        <v>32</v>
      </c>
      <c r="Y550" s="20">
        <f>IF(B550="PAGADO",0,C555)</f>
        <v>-140.01000000000022</v>
      </c>
      <c r="AA550" s="197" t="s">
        <v>204</v>
      </c>
      <c r="AB550" s="197"/>
      <c r="AC550" s="197"/>
      <c r="AD550" s="197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1017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1041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98" t="str">
        <f>IF(C555&lt;0,"NO PAGAR","COBRAR")</f>
        <v>NO PAGAR</v>
      </c>
      <c r="C556" s="198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98" t="str">
        <f>IF(Y555&lt;0,"NO PAGAR","COBRAR")</f>
        <v>NO PAGAR</v>
      </c>
      <c r="Y556" s="198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0" t="s">
        <v>9</v>
      </c>
      <c r="C557" s="191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90" t="s">
        <v>9</v>
      </c>
      <c r="Y557" s="191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1030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1026</v>
      </c>
      <c r="C566" s="10">
        <v>196.05</v>
      </c>
      <c r="E566" s="192" t="s">
        <v>7</v>
      </c>
      <c r="F566" s="193"/>
      <c r="G566" s="194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92" t="s">
        <v>7</v>
      </c>
      <c r="AB566" s="193"/>
      <c r="AC566" s="194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92" t="s">
        <v>7</v>
      </c>
      <c r="O568" s="193"/>
      <c r="P568" s="193"/>
      <c r="Q568" s="194"/>
      <c r="R568" s="18">
        <f>SUM(R552:R567)</f>
        <v>581.5</v>
      </c>
      <c r="S568" s="3"/>
      <c r="V568" s="17"/>
      <c r="X568" s="12"/>
      <c r="Y568" s="10"/>
      <c r="AJ568" s="192" t="s">
        <v>7</v>
      </c>
      <c r="AK568" s="193"/>
      <c r="AL568" s="193"/>
      <c r="AM568" s="194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96" t="s">
        <v>30</v>
      </c>
      <c r="I584" s="196"/>
      <c r="J584" s="196"/>
      <c r="V584" s="17"/>
      <c r="AA584" s="196" t="s">
        <v>31</v>
      </c>
      <c r="AB584" s="196"/>
      <c r="AC584" s="196"/>
    </row>
    <row r="585" spans="1:43">
      <c r="H585" s="196"/>
      <c r="I585" s="196"/>
      <c r="J585" s="196"/>
      <c r="V585" s="17"/>
      <c r="AA585" s="196"/>
      <c r="AB585" s="196"/>
      <c r="AC585" s="196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97" t="s">
        <v>204</v>
      </c>
      <c r="F589" s="197"/>
      <c r="G589" s="197"/>
      <c r="H589" s="197"/>
      <c r="V589" s="17"/>
      <c r="X589" s="23" t="s">
        <v>32</v>
      </c>
      <c r="Y589" s="20">
        <f>IF(B1379="PAGADO",0,C594)</f>
        <v>-95.040000000000191</v>
      </c>
      <c r="AA589" s="197" t="s">
        <v>360</v>
      </c>
      <c r="AB589" s="197"/>
      <c r="AC589" s="197"/>
      <c r="AD589" s="197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1073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1081</v>
      </c>
      <c r="AL592" s="3" t="s">
        <v>1082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1072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1085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1086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9" t="str">
        <f>IF(Y594&lt;0,"NO PAGAR","COBRAR'")</f>
        <v>NO PAGAR</v>
      </c>
      <c r="Y595" s="199"/>
      <c r="AA595" s="4"/>
      <c r="AB595" s="3"/>
      <c r="AC595" s="3"/>
      <c r="AD595" s="5"/>
      <c r="AJ595" s="3"/>
      <c r="AK595" s="3" t="s">
        <v>1087</v>
      </c>
      <c r="AL595" s="3"/>
      <c r="AM595" s="3"/>
      <c r="AN595" s="18">
        <v>16</v>
      </c>
      <c r="AO595" s="3"/>
    </row>
    <row r="596" spans="2:41" ht="23.25">
      <c r="B596" s="199" t="str">
        <f>IF(C594&lt;0,"NO PAGAR","COBRAR'")</f>
        <v>NO PAGAR</v>
      </c>
      <c r="C596" s="199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1088</v>
      </c>
      <c r="AL596" s="3"/>
      <c r="AM596" s="3"/>
      <c r="AN596" s="18">
        <v>24</v>
      </c>
      <c r="AO596" s="3"/>
    </row>
    <row r="597" spans="2:41">
      <c r="B597" s="190" t="s">
        <v>9</v>
      </c>
      <c r="C597" s="191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0" t="s">
        <v>9</v>
      </c>
      <c r="Y597" s="191"/>
      <c r="AA597" s="4"/>
      <c r="AB597" s="3"/>
      <c r="AC597" s="3"/>
      <c r="AD597" s="5"/>
      <c r="AJ597" s="25">
        <v>45134</v>
      </c>
      <c r="AK597" s="3" t="s">
        <v>1090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92" t="s">
        <v>7</v>
      </c>
      <c r="F605" s="193"/>
      <c r="G605" s="194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92" t="s">
        <v>7</v>
      </c>
      <c r="AB605" s="193"/>
      <c r="AC605" s="194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1075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92" t="s">
        <v>7</v>
      </c>
      <c r="O607" s="193"/>
      <c r="P607" s="193"/>
      <c r="Q607" s="194"/>
      <c r="R607" s="18">
        <f>SUM(R591:R606)</f>
        <v>900</v>
      </c>
      <c r="S607" s="3"/>
      <c r="V607" s="17"/>
      <c r="X607" s="12"/>
      <c r="Y607" s="10"/>
      <c r="AJ607" s="192" t="s">
        <v>7</v>
      </c>
      <c r="AK607" s="193"/>
      <c r="AL607" s="193"/>
      <c r="AM607" s="194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95" t="s">
        <v>29</v>
      </c>
      <c r="AD625" s="195"/>
      <c r="AE625" s="195"/>
    </row>
    <row r="626" spans="2:41">
      <c r="H626" s="196" t="s">
        <v>28</v>
      </c>
      <c r="I626" s="196"/>
      <c r="J626" s="196"/>
      <c r="V626" s="17"/>
      <c r="AC626" s="195"/>
      <c r="AD626" s="195"/>
      <c r="AE626" s="195"/>
    </row>
    <row r="627" spans="2:41">
      <c r="H627" s="196"/>
      <c r="I627" s="196"/>
      <c r="J627" s="196"/>
      <c r="V627" s="17"/>
      <c r="AC627" s="195"/>
      <c r="AD627" s="195"/>
      <c r="AE627" s="195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97" t="s">
        <v>204</v>
      </c>
      <c r="F631" s="197"/>
      <c r="G631" s="197"/>
      <c r="H631" s="197"/>
      <c r="V631" s="17"/>
      <c r="X631" s="23" t="s">
        <v>32</v>
      </c>
      <c r="Y631" s="20">
        <f>IF(B631="PAGADO",0,C636)</f>
        <v>-475.33000000000015</v>
      </c>
      <c r="AA631" s="197" t="s">
        <v>204</v>
      </c>
      <c r="AB631" s="197"/>
      <c r="AC631" s="197"/>
      <c r="AD631" s="197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1178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1129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1182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1131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>
      <c r="B637" s="198" t="str">
        <f>IF(C636&lt;0,"NO PAGAR","COBRAR")</f>
        <v>NO PAGAR</v>
      </c>
      <c r="C637" s="198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98" t="str">
        <f>IF(Y636&lt;0,"NO PAGAR","COBRAR")</f>
        <v>NO PAGAR</v>
      </c>
      <c r="Y637" s="198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0" t="s">
        <v>9</v>
      </c>
      <c r="C638" s="191"/>
      <c r="E638" s="4">
        <v>45139</v>
      </c>
      <c r="F638" s="3" t="s">
        <v>1107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0" t="s">
        <v>9</v>
      </c>
      <c r="Y638" s="191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1109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1111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1128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92" t="s">
        <v>7</v>
      </c>
      <c r="F647" s="193"/>
      <c r="G647" s="194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92" t="s">
        <v>7</v>
      </c>
      <c r="AB647" s="193"/>
      <c r="AC647" s="194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92" t="s">
        <v>7</v>
      </c>
      <c r="O649" s="193"/>
      <c r="P649" s="193"/>
      <c r="Q649" s="194"/>
      <c r="R649" s="18">
        <f>SUM(R633:R648)</f>
        <v>296</v>
      </c>
      <c r="S649" s="3"/>
      <c r="V649" s="17"/>
      <c r="X649" s="12"/>
      <c r="Y649" s="10"/>
      <c r="AJ649" s="192" t="s">
        <v>7</v>
      </c>
      <c r="AK649" s="193"/>
      <c r="AL649" s="193"/>
      <c r="AM649" s="194"/>
      <c r="AN649" s="18">
        <f>SUM(AN633:AN648)</f>
        <v>849.09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1124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1123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96" t="s">
        <v>30</v>
      </c>
      <c r="I671" s="196"/>
      <c r="J671" s="196"/>
      <c r="V671" s="17"/>
      <c r="AA671" s="196" t="s">
        <v>31</v>
      </c>
      <c r="AB671" s="196"/>
      <c r="AC671" s="196"/>
    </row>
    <row r="672" spans="1:43">
      <c r="H672" s="196"/>
      <c r="I672" s="196"/>
      <c r="J672" s="196"/>
      <c r="V672" s="17"/>
      <c r="AA672" s="196"/>
      <c r="AB672" s="196"/>
      <c r="AC672" s="196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197" t="s">
        <v>204</v>
      </c>
      <c r="F676" s="197"/>
      <c r="G676" s="197"/>
      <c r="H676" s="197"/>
      <c r="V676" s="17"/>
      <c r="X676" s="23" t="s">
        <v>32</v>
      </c>
      <c r="Y676" s="20">
        <f>IF(B1472="PAGADO",0,C681)</f>
        <v>-874.42000000000007</v>
      </c>
      <c r="AA676" s="197" t="s">
        <v>204</v>
      </c>
      <c r="AB676" s="197"/>
      <c r="AC676" s="197"/>
      <c r="AD676" s="197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433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518</v>
      </c>
      <c r="AC678" s="3" t="s">
        <v>1244</v>
      </c>
      <c r="AD678" s="5">
        <v>160</v>
      </c>
      <c r="AJ678" s="25">
        <v>45159</v>
      </c>
      <c r="AK678" s="3" t="s">
        <v>433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1213</v>
      </c>
      <c r="G679" s="3" t="s">
        <v>1211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9" t="str">
        <f>IF(Y681&lt;0,"NO PAGAR","COBRAR'")</f>
        <v>NO PAGAR</v>
      </c>
      <c r="Y682" s="199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99" t="str">
        <f>IF(C681&lt;0,"NO PAGAR","COBRAR'")</f>
        <v>NO PAGAR</v>
      </c>
      <c r="C683" s="199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0" t="s">
        <v>9</v>
      </c>
      <c r="C684" s="191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0" t="s">
        <v>9</v>
      </c>
      <c r="Y684" s="191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92" t="s">
        <v>7</v>
      </c>
      <c r="F692" s="193"/>
      <c r="G692" s="194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92" t="s">
        <v>7</v>
      </c>
      <c r="AB692" s="193"/>
      <c r="AC692" s="194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1268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92" t="s">
        <v>7</v>
      </c>
      <c r="O694" s="193"/>
      <c r="P694" s="193"/>
      <c r="Q694" s="194"/>
      <c r="R694" s="18">
        <f>SUM(R678:R693)</f>
        <v>195</v>
      </c>
      <c r="S694" s="3"/>
      <c r="V694" s="17"/>
      <c r="X694" s="12"/>
      <c r="Y694" s="10"/>
      <c r="AJ694" s="192" t="s">
        <v>7</v>
      </c>
      <c r="AK694" s="193"/>
      <c r="AL694" s="193"/>
      <c r="AM694" s="194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3">
        <v>0.71685185185185185</v>
      </c>
      <c r="AK695" s="181">
        <v>20230809</v>
      </c>
      <c r="AL695" s="181" t="s">
        <v>468</v>
      </c>
      <c r="AM695" s="181" t="s">
        <v>476</v>
      </c>
      <c r="AN695" s="181">
        <v>93</v>
      </c>
      <c r="AO695" s="182">
        <v>53141</v>
      </c>
      <c r="AP695" s="181">
        <v>312949</v>
      </c>
      <c r="AQ695" s="180"/>
    </row>
    <row r="696" spans="2:43" ht="15.75" thickBot="1">
      <c r="B696" s="12"/>
      <c r="C696" s="10"/>
      <c r="V696" s="17"/>
      <c r="X696" s="12"/>
      <c r="Y696" s="10"/>
      <c r="AJ696" s="183">
        <v>0.67206018518518518</v>
      </c>
      <c r="AK696" s="181">
        <v>20230810</v>
      </c>
      <c r="AL696" s="181" t="s">
        <v>468</v>
      </c>
      <c r="AM696" s="181" t="s">
        <v>476</v>
      </c>
      <c r="AN696" s="181">
        <v>100.02</v>
      </c>
      <c r="AO696" s="182">
        <v>57144</v>
      </c>
      <c r="AP696" s="181">
        <v>313517</v>
      </c>
      <c r="AQ696" s="180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95" t="s">
        <v>29</v>
      </c>
      <c r="AD718" s="195"/>
      <c r="AE718" s="195"/>
    </row>
    <row r="719" spans="5:31">
      <c r="H719" s="196" t="s">
        <v>28</v>
      </c>
      <c r="I719" s="196"/>
      <c r="J719" s="196"/>
      <c r="V719" s="17"/>
      <c r="AC719" s="195"/>
      <c r="AD719" s="195"/>
      <c r="AE719" s="195"/>
    </row>
    <row r="720" spans="5:31">
      <c r="H720" s="196"/>
      <c r="I720" s="196"/>
      <c r="J720" s="196"/>
      <c r="V720" s="17"/>
      <c r="AC720" s="195"/>
      <c r="AD720" s="195"/>
      <c r="AE720" s="195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197" t="s">
        <v>204</v>
      </c>
      <c r="F724" s="197"/>
      <c r="G724" s="197"/>
      <c r="H724" s="197"/>
      <c r="O724" s="212" t="s">
        <v>10</v>
      </c>
      <c r="P724" s="212"/>
      <c r="Q724" s="212"/>
      <c r="R724" s="212"/>
      <c r="V724" s="17"/>
      <c r="X724" s="23" t="s">
        <v>32</v>
      </c>
      <c r="Y724" s="20">
        <f>IF(B724="PAGADO",0,C729)</f>
        <v>-875.54</v>
      </c>
      <c r="AA724" s="197" t="s">
        <v>204</v>
      </c>
      <c r="AB724" s="197"/>
      <c r="AC724" s="197"/>
      <c r="AD724" s="197"/>
      <c r="AK724" s="197" t="s">
        <v>10</v>
      </c>
      <c r="AL724" s="197"/>
      <c r="AM724" s="197"/>
      <c r="AN724" s="197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1287</v>
      </c>
      <c r="H726" s="5">
        <v>580</v>
      </c>
      <c r="N726" s="25">
        <v>45163</v>
      </c>
      <c r="O726" s="3" t="s">
        <v>1277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414</v>
      </c>
      <c r="G727" s="3" t="s">
        <v>548</v>
      </c>
      <c r="H727" s="5">
        <v>625</v>
      </c>
      <c r="N727" s="25">
        <v>45166</v>
      </c>
      <c r="O727" s="3" t="s">
        <v>1285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414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414</v>
      </c>
      <c r="G728" s="3" t="s">
        <v>519</v>
      </c>
      <c r="H728" s="5">
        <v>300</v>
      </c>
      <c r="N728" s="25">
        <v>45167</v>
      </c>
      <c r="O728" s="3" t="s">
        <v>1290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414</v>
      </c>
      <c r="AC728" s="3" t="s">
        <v>200</v>
      </c>
      <c r="AD728" s="5">
        <v>200</v>
      </c>
      <c r="AJ728" s="25">
        <v>45183</v>
      </c>
      <c r="AK728" s="3" t="s">
        <v>1395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414</v>
      </c>
      <c r="G729" s="3" t="s">
        <v>200</v>
      </c>
      <c r="H729" s="5">
        <v>200</v>
      </c>
      <c r="N729" s="25">
        <v>45168</v>
      </c>
      <c r="O729" s="3" t="s">
        <v>433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414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198" t="str">
        <f>IF(C729&lt;0,"NO PAGAR","COBRAR")</f>
        <v>NO PAGAR</v>
      </c>
      <c r="C730" s="198"/>
      <c r="E730" s="4">
        <v>45169</v>
      </c>
      <c r="F730" s="3" t="s">
        <v>1299</v>
      </c>
      <c r="G730" s="3"/>
      <c r="H730" s="5">
        <v>33</v>
      </c>
      <c r="N730" s="25">
        <v>45175</v>
      </c>
      <c r="O730" s="3" t="s">
        <v>1355</v>
      </c>
      <c r="P730" s="3"/>
      <c r="Q730" s="3"/>
      <c r="R730" s="18">
        <v>59.1</v>
      </c>
      <c r="S730" s="3"/>
      <c r="V730" s="17"/>
      <c r="X730" s="198" t="str">
        <f>IF(Y729&lt;0,"NO PAGAR","COBRAR")</f>
        <v>NO PAGAR</v>
      </c>
      <c r="Y730" s="198"/>
      <c r="AA730" s="4">
        <v>45182</v>
      </c>
      <c r="AB730" s="3" t="s">
        <v>1390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190" t="s">
        <v>9</v>
      </c>
      <c r="C731" s="191"/>
      <c r="E731" s="4">
        <v>45169</v>
      </c>
      <c r="F731" s="3" t="s">
        <v>1301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0" t="s">
        <v>9</v>
      </c>
      <c r="Y731" s="191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414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414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1351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1339</v>
      </c>
      <c r="C740" s="10">
        <f>R745</f>
        <v>176</v>
      </c>
      <c r="E740" s="192" t="s">
        <v>7</v>
      </c>
      <c r="F740" s="193"/>
      <c r="G740" s="194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92" t="s">
        <v>7</v>
      </c>
      <c r="AB740" s="193"/>
      <c r="AC740" s="194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92" t="s">
        <v>7</v>
      </c>
      <c r="O742" s="193"/>
      <c r="P742" s="193"/>
      <c r="Q742" s="194"/>
      <c r="R742" s="18">
        <f>SUM(R726:R741)</f>
        <v>1550.1</v>
      </c>
      <c r="S742" s="3"/>
      <c r="V742" s="17"/>
      <c r="X742" s="12"/>
      <c r="Y742" s="10"/>
      <c r="AJ742" s="192" t="s">
        <v>7</v>
      </c>
      <c r="AK742" s="193"/>
      <c r="AL742" s="193"/>
      <c r="AM742" s="194"/>
      <c r="AN742" s="18">
        <f>SUM(AN726:AN741)</f>
        <v>980</v>
      </c>
      <c r="AO742" s="3"/>
    </row>
    <row r="743" spans="2:41">
      <c r="B743" s="12"/>
      <c r="C743" s="10"/>
      <c r="N743" s="126" t="s">
        <v>468</v>
      </c>
      <c r="O743" s="126" t="s">
        <v>470</v>
      </c>
      <c r="P743" s="127">
        <v>45155.81273148</v>
      </c>
      <c r="Q743" s="128">
        <v>56.002000000000002</v>
      </c>
      <c r="R743" s="128">
        <v>98</v>
      </c>
      <c r="S743" s="129" t="s">
        <v>743</v>
      </c>
      <c r="V743" s="17"/>
      <c r="X743" s="12"/>
      <c r="Y743" s="10"/>
    </row>
    <row r="744" spans="2:41">
      <c r="B744" s="12"/>
      <c r="C744" s="10"/>
      <c r="N744" s="126" t="s">
        <v>468</v>
      </c>
      <c r="O744" s="126" t="s">
        <v>470</v>
      </c>
      <c r="P744" s="127">
        <v>45166.229756940003</v>
      </c>
      <c r="Q744" s="128">
        <v>44.573</v>
      </c>
      <c r="R744" s="128">
        <v>78</v>
      </c>
      <c r="S744" s="129" t="s">
        <v>1123</v>
      </c>
      <c r="V744" s="17"/>
      <c r="X744" s="12"/>
      <c r="Y744" s="10"/>
    </row>
    <row r="745" spans="2:41">
      <c r="B745" s="12"/>
      <c r="C745" s="10"/>
      <c r="E745" s="14"/>
      <c r="R745" s="188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6" t="s">
        <v>30</v>
      </c>
      <c r="I760" s="196"/>
      <c r="J760" s="196"/>
      <c r="V760" s="17"/>
      <c r="AA760" s="196" t="s">
        <v>31</v>
      </c>
      <c r="AB760" s="196"/>
      <c r="AC760" s="196"/>
    </row>
    <row r="761" spans="1:43">
      <c r="H761" s="196"/>
      <c r="I761" s="196"/>
      <c r="J761" s="196"/>
      <c r="V761" s="17"/>
      <c r="AA761" s="196"/>
      <c r="AB761" s="196"/>
      <c r="AC761" s="196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IF(X724="PAGADO",0,C729)</f>
        <v>-875.54</v>
      </c>
      <c r="E765" s="197" t="s">
        <v>204</v>
      </c>
      <c r="F765" s="197"/>
      <c r="G765" s="197"/>
      <c r="H765" s="197"/>
      <c r="V765" s="17"/>
      <c r="X765" s="23" t="s">
        <v>32</v>
      </c>
      <c r="Y765" s="20">
        <f>IF(B1565="PAGADO",0,C770)</f>
        <v>-1622.54</v>
      </c>
      <c r="AA765" s="197" t="s">
        <v>20</v>
      </c>
      <c r="AB765" s="197"/>
      <c r="AC765" s="197"/>
      <c r="AD765" s="197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25">
        <v>45184</v>
      </c>
      <c r="O767" s="3" t="s">
        <v>433</v>
      </c>
      <c r="P767" s="3"/>
      <c r="Q767" s="3"/>
      <c r="R767" s="18">
        <v>200</v>
      </c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25">
        <v>45182</v>
      </c>
      <c r="O768" s="3" t="s">
        <v>433</v>
      </c>
      <c r="P768" s="3"/>
      <c r="Q768" s="3"/>
      <c r="R768" s="18">
        <v>400</v>
      </c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1622.54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1622.54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-1622.54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-1622.54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9" t="str">
        <f>IF(Y770&lt;0,"NO PAGAR","COBRAR'")</f>
        <v>NO PAGAR</v>
      </c>
      <c r="Y771" s="19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9" t="str">
        <f>IF(C770&lt;0,"NO PAGAR","COBRAR'")</f>
        <v>NO PAGAR</v>
      </c>
      <c r="C772" s="199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90" t="s">
        <v>9</v>
      </c>
      <c r="C773" s="19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0" t="s">
        <v>9</v>
      </c>
      <c r="Y773" s="19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IF(Y729&lt;0,"SALDO ADELANTADO","SALDO A FAVOR '")</f>
        <v>SALDO ADELANTADO</v>
      </c>
      <c r="C774" s="10">
        <f>IF(Y729&lt;=0,Y729*-1)</f>
        <v>1022.54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ADELANTADO</v>
      </c>
      <c r="Y774" s="10">
        <f>IF(C770&lt;=0,C770*-1)</f>
        <v>1622.54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600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92" t="s">
        <v>7</v>
      </c>
      <c r="F781" s="193"/>
      <c r="G781" s="194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92" t="s">
        <v>7</v>
      </c>
      <c r="AB781" s="193"/>
      <c r="AC781" s="19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92" t="s">
        <v>7</v>
      </c>
      <c r="O783" s="193"/>
      <c r="P783" s="193"/>
      <c r="Q783" s="194"/>
      <c r="R783" s="18">
        <f>SUM(R767:R782)</f>
        <v>600</v>
      </c>
      <c r="S783" s="3"/>
      <c r="V783" s="17"/>
      <c r="X783" s="12"/>
      <c r="Y783" s="10"/>
      <c r="AJ783" s="192" t="s">
        <v>7</v>
      </c>
      <c r="AK783" s="193"/>
      <c r="AL783" s="193"/>
      <c r="AM783" s="194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1622.54</v>
      </c>
      <c r="D793" t="s">
        <v>22</v>
      </c>
      <c r="E793" t="s">
        <v>21</v>
      </c>
      <c r="V793" s="17"/>
      <c r="X793" s="15" t="s">
        <v>18</v>
      </c>
      <c r="Y793" s="16">
        <f>SUM(Y774:Y792)</f>
        <v>1622.54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95" t="s">
        <v>29</v>
      </c>
      <c r="AD807" s="195"/>
      <c r="AE807" s="195"/>
    </row>
    <row r="808" spans="2:41">
      <c r="H808" s="196" t="s">
        <v>28</v>
      </c>
      <c r="I808" s="196"/>
      <c r="J808" s="196"/>
      <c r="V808" s="17"/>
      <c r="AC808" s="195"/>
      <c r="AD808" s="195"/>
      <c r="AE808" s="195"/>
    </row>
    <row r="809" spans="2:41">
      <c r="H809" s="196"/>
      <c r="I809" s="196"/>
      <c r="J809" s="196"/>
      <c r="V809" s="17"/>
      <c r="AC809" s="195"/>
      <c r="AD809" s="195"/>
      <c r="AE809" s="195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-1622.54</v>
      </c>
      <c r="E813" s="197" t="s">
        <v>20</v>
      </c>
      <c r="F813" s="197"/>
      <c r="G813" s="197"/>
      <c r="H813" s="197"/>
      <c r="V813" s="17"/>
      <c r="X813" s="23" t="s">
        <v>32</v>
      </c>
      <c r="Y813" s="20">
        <f>IF(B813="PAGADO",0,C818)</f>
        <v>-1622.54</v>
      </c>
      <c r="AA813" s="197" t="s">
        <v>20</v>
      </c>
      <c r="AB813" s="197"/>
      <c r="AC813" s="197"/>
      <c r="AD813" s="197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1622.54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1622.54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-1622.54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-1622.54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98" t="str">
        <f>IF(C818&lt;0,"NO PAGAR","COBRAR")</f>
        <v>NO PAGAR</v>
      </c>
      <c r="C819" s="198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8" t="str">
        <f>IF(Y818&lt;0,"NO PAGAR","COBRAR")</f>
        <v>NO PAGAR</v>
      </c>
      <c r="Y819" s="19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90" t="s">
        <v>9</v>
      </c>
      <c r="C820" s="19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90" t="s">
        <v>9</v>
      </c>
      <c r="Y820" s="19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1622.54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ADELANTADO</v>
      </c>
      <c r="Y821" s="10">
        <f>IF(C818&lt;=0,C818*-1)</f>
        <v>1622.54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92" t="s">
        <v>7</v>
      </c>
      <c r="F829" s="193"/>
      <c r="G829" s="19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92" t="s">
        <v>7</v>
      </c>
      <c r="AB829" s="193"/>
      <c r="AC829" s="19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92" t="s">
        <v>7</v>
      </c>
      <c r="O831" s="193"/>
      <c r="P831" s="193"/>
      <c r="Q831" s="194"/>
      <c r="R831" s="18">
        <f>SUM(R815:R830)</f>
        <v>0</v>
      </c>
      <c r="S831" s="3"/>
      <c r="V831" s="17"/>
      <c r="X831" s="12"/>
      <c r="Y831" s="10"/>
      <c r="AJ831" s="192" t="s">
        <v>7</v>
      </c>
      <c r="AK831" s="193"/>
      <c r="AL831" s="193"/>
      <c r="AM831" s="194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1622.54</v>
      </c>
      <c r="V840" s="17"/>
      <c r="X840" s="15" t="s">
        <v>18</v>
      </c>
      <c r="Y840" s="16">
        <f>SUM(Y821:Y839)</f>
        <v>1622.54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>
      <c r="H853" s="196" t="s">
        <v>30</v>
      </c>
      <c r="I853" s="196"/>
      <c r="J853" s="196"/>
      <c r="V853" s="17"/>
      <c r="AA853" s="196" t="s">
        <v>31</v>
      </c>
      <c r="AB853" s="196"/>
      <c r="AC853" s="196"/>
    </row>
    <row r="854" spans="1:43">
      <c r="H854" s="196"/>
      <c r="I854" s="196"/>
      <c r="J854" s="196"/>
      <c r="V854" s="17"/>
      <c r="AA854" s="196"/>
      <c r="AB854" s="196"/>
      <c r="AC854" s="196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-1622.54</v>
      </c>
      <c r="E858" s="197" t="s">
        <v>20</v>
      </c>
      <c r="F858" s="197"/>
      <c r="G858" s="197"/>
      <c r="H858" s="197"/>
      <c r="V858" s="17"/>
      <c r="X858" s="23" t="s">
        <v>32</v>
      </c>
      <c r="Y858" s="20">
        <f>IF(B1658="PAGADO",0,C863)</f>
        <v>-1622.54</v>
      </c>
      <c r="AA858" s="197" t="s">
        <v>20</v>
      </c>
      <c r="AB858" s="197"/>
      <c r="AC858" s="197"/>
      <c r="AD858" s="197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1622.54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1622.54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-1622.54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-1622.54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9" t="str">
        <f>IF(Y863&lt;0,"NO PAGAR","COBRAR'")</f>
        <v>NO PAGAR</v>
      </c>
      <c r="Y864" s="199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9" t="str">
        <f>IF(C863&lt;0,"NO PAGAR","COBRAR'")</f>
        <v>NO PAGAR</v>
      </c>
      <c r="C865" s="199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90" t="s">
        <v>9</v>
      </c>
      <c r="C866" s="19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0" t="s">
        <v>9</v>
      </c>
      <c r="Y866" s="19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ADELANTADO</v>
      </c>
      <c r="C867" s="10">
        <f>IF(Y818&lt;=0,Y818*-1)</f>
        <v>1622.54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ADELANTADO</v>
      </c>
      <c r="Y867" s="10">
        <f>IF(C863&lt;=0,C863*-1)</f>
        <v>1622.54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92" t="s">
        <v>7</v>
      </c>
      <c r="F874" s="193"/>
      <c r="G874" s="19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92" t="s">
        <v>7</v>
      </c>
      <c r="AB874" s="193"/>
      <c r="AC874" s="19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92" t="s">
        <v>7</v>
      </c>
      <c r="O876" s="193"/>
      <c r="P876" s="193"/>
      <c r="Q876" s="194"/>
      <c r="R876" s="18">
        <f>SUM(R860:R875)</f>
        <v>0</v>
      </c>
      <c r="S876" s="3"/>
      <c r="V876" s="17"/>
      <c r="X876" s="12"/>
      <c r="Y876" s="10"/>
      <c r="AJ876" s="192" t="s">
        <v>7</v>
      </c>
      <c r="AK876" s="193"/>
      <c r="AL876" s="193"/>
      <c r="AM876" s="194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1622.54</v>
      </c>
      <c r="D886" t="s">
        <v>22</v>
      </c>
      <c r="E886" t="s">
        <v>21</v>
      </c>
      <c r="V886" s="17"/>
      <c r="X886" s="15" t="s">
        <v>18</v>
      </c>
      <c r="Y886" s="16">
        <f>SUM(Y867:Y885)</f>
        <v>1622.54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95" t="s">
        <v>29</v>
      </c>
      <c r="AD901" s="195"/>
      <c r="AE901" s="195"/>
    </row>
    <row r="902" spans="2:41">
      <c r="H902" s="196" t="s">
        <v>28</v>
      </c>
      <c r="I902" s="196"/>
      <c r="J902" s="196"/>
      <c r="V902" s="17"/>
      <c r="AC902" s="195"/>
      <c r="AD902" s="195"/>
      <c r="AE902" s="195"/>
    </row>
    <row r="903" spans="2:41">
      <c r="H903" s="196"/>
      <c r="I903" s="196"/>
      <c r="J903" s="196"/>
      <c r="V903" s="17"/>
      <c r="AC903" s="195"/>
      <c r="AD903" s="195"/>
      <c r="AE903" s="195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-1622.54</v>
      </c>
      <c r="E907" s="197" t="s">
        <v>20</v>
      </c>
      <c r="F907" s="197"/>
      <c r="G907" s="197"/>
      <c r="H907" s="197"/>
      <c r="V907" s="17"/>
      <c r="X907" s="23" t="s">
        <v>32</v>
      </c>
      <c r="Y907" s="20">
        <f>IF(B907="PAGADO",0,C912)</f>
        <v>-1622.54</v>
      </c>
      <c r="AA907" s="197" t="s">
        <v>20</v>
      </c>
      <c r="AB907" s="197"/>
      <c r="AC907" s="197"/>
      <c r="AD907" s="197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1622.54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1622.54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-1622.54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-1622.54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98" t="str">
        <f>IF(C912&lt;0,"NO PAGAR","COBRAR")</f>
        <v>NO PAGAR</v>
      </c>
      <c r="C913" s="198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8" t="str">
        <f>IF(Y912&lt;0,"NO PAGAR","COBRAR")</f>
        <v>NO PAGAR</v>
      </c>
      <c r="Y913" s="19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90" t="s">
        <v>9</v>
      </c>
      <c r="C914" s="19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90" t="s">
        <v>9</v>
      </c>
      <c r="Y914" s="19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1622.54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ADELANTADO</v>
      </c>
      <c r="Y915" s="10">
        <f>IF(C912&lt;=0,C912*-1)</f>
        <v>1622.54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92" t="s">
        <v>7</v>
      </c>
      <c r="F923" s="193"/>
      <c r="G923" s="19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92" t="s">
        <v>7</v>
      </c>
      <c r="AB923" s="193"/>
      <c r="AC923" s="19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92" t="s">
        <v>7</v>
      </c>
      <c r="O925" s="193"/>
      <c r="P925" s="193"/>
      <c r="Q925" s="194"/>
      <c r="R925" s="18">
        <f>SUM(R909:R924)</f>
        <v>0</v>
      </c>
      <c r="S925" s="3"/>
      <c r="V925" s="17"/>
      <c r="X925" s="12"/>
      <c r="Y925" s="10"/>
      <c r="AJ925" s="192" t="s">
        <v>7</v>
      </c>
      <c r="AK925" s="193"/>
      <c r="AL925" s="193"/>
      <c r="AM925" s="194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1622.54</v>
      </c>
      <c r="V934" s="17"/>
      <c r="X934" s="15" t="s">
        <v>18</v>
      </c>
      <c r="Y934" s="16">
        <f>SUM(Y915:Y933)</f>
        <v>1622.54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>
      <c r="H947" s="196" t="s">
        <v>30</v>
      </c>
      <c r="I947" s="196"/>
      <c r="J947" s="196"/>
      <c r="V947" s="17"/>
      <c r="AA947" s="196" t="s">
        <v>31</v>
      </c>
      <c r="AB947" s="196"/>
      <c r="AC947" s="196"/>
    </row>
    <row r="948" spans="1:43">
      <c r="H948" s="196"/>
      <c r="I948" s="196"/>
      <c r="J948" s="196"/>
      <c r="V948" s="17"/>
      <c r="AA948" s="196"/>
      <c r="AB948" s="196"/>
      <c r="AC948" s="196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-1622.54</v>
      </c>
      <c r="E952" s="197" t="s">
        <v>20</v>
      </c>
      <c r="F952" s="197"/>
      <c r="G952" s="197"/>
      <c r="H952" s="197"/>
      <c r="V952" s="17"/>
      <c r="X952" s="23" t="s">
        <v>32</v>
      </c>
      <c r="Y952" s="20">
        <f>IF(B1752="PAGADO",0,C957)</f>
        <v>-1622.54</v>
      </c>
      <c r="AA952" s="197" t="s">
        <v>20</v>
      </c>
      <c r="AB952" s="197"/>
      <c r="AC952" s="197"/>
      <c r="AD952" s="197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1622.54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1622.54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-1622.54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-1622.54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9" t="str">
        <f>IF(Y957&lt;0,"NO PAGAR","COBRAR'")</f>
        <v>NO PAGAR</v>
      </c>
      <c r="Y958" s="199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9" t="str">
        <f>IF(C957&lt;0,"NO PAGAR","COBRAR'")</f>
        <v>NO PAGAR</v>
      </c>
      <c r="C959" s="199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90" t="s">
        <v>9</v>
      </c>
      <c r="C960" s="19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0" t="s">
        <v>9</v>
      </c>
      <c r="Y960" s="19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ADELANTADO</v>
      </c>
      <c r="C961" s="10">
        <f>IF(Y912&lt;=0,Y912*-1)</f>
        <v>1622.54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ADELANTADO</v>
      </c>
      <c r="Y961" s="10">
        <f>IF(C957&lt;=0,C957*-1)</f>
        <v>1622.54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92" t="s">
        <v>7</v>
      </c>
      <c r="F968" s="193"/>
      <c r="G968" s="19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92" t="s">
        <v>7</v>
      </c>
      <c r="AB968" s="193"/>
      <c r="AC968" s="19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92" t="s">
        <v>7</v>
      </c>
      <c r="O970" s="193"/>
      <c r="P970" s="193"/>
      <c r="Q970" s="194"/>
      <c r="R970" s="18">
        <f>SUM(R954:R969)</f>
        <v>0</v>
      </c>
      <c r="S970" s="3"/>
      <c r="V970" s="17"/>
      <c r="X970" s="12"/>
      <c r="Y970" s="10"/>
      <c r="AJ970" s="192" t="s">
        <v>7</v>
      </c>
      <c r="AK970" s="193"/>
      <c r="AL970" s="193"/>
      <c r="AM970" s="194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1622.54</v>
      </c>
      <c r="D980" t="s">
        <v>22</v>
      </c>
      <c r="E980" t="s">
        <v>21</v>
      </c>
      <c r="V980" s="17"/>
      <c r="X980" s="15" t="s">
        <v>18</v>
      </c>
      <c r="Y980" s="16">
        <f>SUM(Y961:Y979)</f>
        <v>1622.54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95" t="s">
        <v>29</v>
      </c>
      <c r="AD994" s="195"/>
      <c r="AE994" s="195"/>
    </row>
    <row r="995" spans="2:41">
      <c r="H995" s="196" t="s">
        <v>28</v>
      </c>
      <c r="I995" s="196"/>
      <c r="J995" s="196"/>
      <c r="V995" s="17"/>
      <c r="AC995" s="195"/>
      <c r="AD995" s="195"/>
      <c r="AE995" s="195"/>
    </row>
    <row r="996" spans="2:41">
      <c r="H996" s="196"/>
      <c r="I996" s="196"/>
      <c r="J996" s="196"/>
      <c r="V996" s="17"/>
      <c r="AC996" s="195"/>
      <c r="AD996" s="195"/>
      <c r="AE996" s="195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-1622.54</v>
      </c>
      <c r="E1000" s="197" t="s">
        <v>20</v>
      </c>
      <c r="F1000" s="197"/>
      <c r="G1000" s="197"/>
      <c r="H1000" s="197"/>
      <c r="V1000" s="17"/>
      <c r="X1000" s="23" t="s">
        <v>32</v>
      </c>
      <c r="Y1000" s="20">
        <f>IF(B1000="PAGADO",0,C1005)</f>
        <v>-1622.54</v>
      </c>
      <c r="AA1000" s="197" t="s">
        <v>20</v>
      </c>
      <c r="AB1000" s="197"/>
      <c r="AC1000" s="197"/>
      <c r="AD1000" s="197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1622.54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1622.54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-1622.54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-1622.54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98" t="str">
        <f>IF(C1005&lt;0,"NO PAGAR","COBRAR")</f>
        <v>NO PAGAR</v>
      </c>
      <c r="C1006" s="198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8" t="str">
        <f>IF(Y1005&lt;0,"NO PAGAR","COBRAR")</f>
        <v>NO PAGAR</v>
      </c>
      <c r="Y1006" s="19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90" t="s">
        <v>9</v>
      </c>
      <c r="C1007" s="19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90" t="s">
        <v>9</v>
      </c>
      <c r="Y1007" s="19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1622.54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ADELANTADO</v>
      </c>
      <c r="Y1008" s="10">
        <f>IF(C1005&lt;=0,C1005*-1)</f>
        <v>1622.54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92" t="s">
        <v>7</v>
      </c>
      <c r="F1016" s="193"/>
      <c r="G1016" s="19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92" t="s">
        <v>7</v>
      </c>
      <c r="AB1016" s="193"/>
      <c r="AC1016" s="19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92" t="s">
        <v>7</v>
      </c>
      <c r="O1018" s="193"/>
      <c r="P1018" s="193"/>
      <c r="Q1018" s="194"/>
      <c r="R1018" s="18">
        <f>SUM(R1002:R1017)</f>
        <v>0</v>
      </c>
      <c r="S1018" s="3"/>
      <c r="V1018" s="17"/>
      <c r="X1018" s="12"/>
      <c r="Y1018" s="10"/>
      <c r="AJ1018" s="192" t="s">
        <v>7</v>
      </c>
      <c r="AK1018" s="193"/>
      <c r="AL1018" s="193"/>
      <c r="AM1018" s="194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1622.54</v>
      </c>
      <c r="V1027" s="17"/>
      <c r="X1027" s="15" t="s">
        <v>18</v>
      </c>
      <c r="Y1027" s="16">
        <f>SUM(Y1008:Y1026)</f>
        <v>1622.54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>
      <c r="H1040" s="196" t="s">
        <v>30</v>
      </c>
      <c r="I1040" s="196"/>
      <c r="J1040" s="196"/>
      <c r="V1040" s="17"/>
      <c r="AA1040" s="196" t="s">
        <v>31</v>
      </c>
      <c r="AB1040" s="196"/>
      <c r="AC1040" s="196"/>
    </row>
    <row r="1041" spans="2:41">
      <c r="H1041" s="196"/>
      <c r="I1041" s="196"/>
      <c r="J1041" s="196"/>
      <c r="V1041" s="17"/>
      <c r="AA1041" s="196"/>
      <c r="AB1041" s="196"/>
      <c r="AC1041" s="196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-1622.54</v>
      </c>
      <c r="E1045" s="197" t="s">
        <v>20</v>
      </c>
      <c r="F1045" s="197"/>
      <c r="G1045" s="197"/>
      <c r="H1045" s="197"/>
      <c r="V1045" s="17"/>
      <c r="X1045" s="23" t="s">
        <v>32</v>
      </c>
      <c r="Y1045" s="20">
        <f>IF(B1845="PAGADO",0,C1050)</f>
        <v>-1622.54</v>
      </c>
      <c r="AA1045" s="197" t="s">
        <v>20</v>
      </c>
      <c r="AB1045" s="197"/>
      <c r="AC1045" s="197"/>
      <c r="AD1045" s="197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1622.54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1622.54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-1622.54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-1622.54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9" t="str">
        <f>IF(Y1050&lt;0,"NO PAGAR","COBRAR'")</f>
        <v>NO PAGAR</v>
      </c>
      <c r="Y1051" s="199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9" t="str">
        <f>IF(C1050&lt;0,"NO PAGAR","COBRAR'")</f>
        <v>NO PAGAR</v>
      </c>
      <c r="C1052" s="199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90" t="s">
        <v>9</v>
      </c>
      <c r="C1053" s="19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0" t="s">
        <v>9</v>
      </c>
      <c r="Y1053" s="19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ADELANTADO</v>
      </c>
      <c r="C1054" s="10">
        <f>IF(Y1005&lt;=0,Y1005*-1)</f>
        <v>1622.54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ADELANTADO</v>
      </c>
      <c r="Y1054" s="10">
        <f>IF(C1050&lt;=0,C1050*-1)</f>
        <v>1622.54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92" t="s">
        <v>7</v>
      </c>
      <c r="F1061" s="193"/>
      <c r="G1061" s="19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92" t="s">
        <v>7</v>
      </c>
      <c r="AB1061" s="193"/>
      <c r="AC1061" s="19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92" t="s">
        <v>7</v>
      </c>
      <c r="O1063" s="193"/>
      <c r="P1063" s="193"/>
      <c r="Q1063" s="194"/>
      <c r="R1063" s="18">
        <f>SUM(R1047:R1062)</f>
        <v>0</v>
      </c>
      <c r="S1063" s="3"/>
      <c r="V1063" s="17"/>
      <c r="X1063" s="12"/>
      <c r="Y1063" s="10"/>
      <c r="AJ1063" s="192" t="s">
        <v>7</v>
      </c>
      <c r="AK1063" s="193"/>
      <c r="AL1063" s="193"/>
      <c r="AM1063" s="194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1622.54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1622.54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91">
    <mergeCell ref="E1016:G1016"/>
    <mergeCell ref="AA1016:AC1016"/>
    <mergeCell ref="N1018:Q1018"/>
    <mergeCell ref="AJ1018:AM1018"/>
    <mergeCell ref="H1040:J1041"/>
    <mergeCell ref="AA1040:AC1041"/>
    <mergeCell ref="E1000:H1000"/>
    <mergeCell ref="AA1000:AD1000"/>
    <mergeCell ref="B1006:C1006"/>
    <mergeCell ref="X1006:Y1006"/>
    <mergeCell ref="B1007:C1007"/>
    <mergeCell ref="X1007:Y1007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AA968:AC968"/>
    <mergeCell ref="N970:Q970"/>
    <mergeCell ref="AJ970:AM970"/>
    <mergeCell ref="AC994:AE996"/>
    <mergeCell ref="H995:J996"/>
    <mergeCell ref="E952:H952"/>
    <mergeCell ref="AA952:AD952"/>
    <mergeCell ref="X958:Y958"/>
    <mergeCell ref="B959:C959"/>
    <mergeCell ref="B960:C960"/>
    <mergeCell ref="X960:Y960"/>
    <mergeCell ref="E968:G968"/>
    <mergeCell ref="E923:G923"/>
    <mergeCell ref="AA923:AC923"/>
    <mergeCell ref="N925:Q925"/>
    <mergeCell ref="AJ925:AM925"/>
    <mergeCell ref="H947:J948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H902:J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H853:J854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H808:J809"/>
    <mergeCell ref="E765:H765"/>
    <mergeCell ref="AA765:AD765"/>
    <mergeCell ref="X771:Y771"/>
    <mergeCell ref="B772:C772"/>
    <mergeCell ref="B773:C773"/>
    <mergeCell ref="X773:Y77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71"/>
  <sheetViews>
    <sheetView topLeftCell="T697" zoomScale="89" zoomScaleNormal="89" workbookViewId="0">
      <selection activeCell="AK710" sqref="AK71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20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20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7" t="s">
        <v>20</v>
      </c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97" t="s">
        <v>20</v>
      </c>
      <c r="F151" s="197"/>
      <c r="G151" s="197"/>
      <c r="H151" s="197"/>
      <c r="V151" s="17"/>
      <c r="X151" s="23" t="s">
        <v>82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97" t="s">
        <v>20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COBRAR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7" t="s">
        <v>20</v>
      </c>
      <c r="F236" s="197"/>
      <c r="G236" s="197"/>
      <c r="H236" s="197"/>
      <c r="V236" s="17"/>
      <c r="X236" s="23" t="s">
        <v>32</v>
      </c>
      <c r="Y236" s="20">
        <f>IF(B236="PAGADO",0,C241)</f>
        <v>0</v>
      </c>
      <c r="AA236" s="197" t="s">
        <v>20</v>
      </c>
      <c r="AB236" s="197"/>
      <c r="AC236" s="197"/>
      <c r="AD236" s="19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COBRAR'</v>
      </c>
      <c r="Y242" s="199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COBRAR'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COBRAR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97" t="s">
        <v>20</v>
      </c>
      <c r="F328" s="197"/>
      <c r="G328" s="197"/>
      <c r="H328" s="197"/>
      <c r="V328" s="17"/>
      <c r="X328" s="23" t="s">
        <v>156</v>
      </c>
      <c r="Y328" s="20">
        <f>IF(B1071="PAGADO",0,C333)</f>
        <v>0</v>
      </c>
      <c r="AA328" s="197" t="s">
        <v>20</v>
      </c>
      <c r="AB328" s="197"/>
      <c r="AC328" s="197"/>
      <c r="AD328" s="19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COBRAR'</v>
      </c>
      <c r="Y334" s="199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COBRAR'</v>
      </c>
      <c r="C335" s="19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6" t="s">
        <v>28</v>
      </c>
      <c r="I371" s="196"/>
      <c r="J371" s="196"/>
      <c r="V371" s="17"/>
    </row>
    <row r="372" spans="2:41">
      <c r="H372" s="196"/>
      <c r="I372" s="196"/>
      <c r="J372" s="196"/>
      <c r="V372" s="17"/>
    </row>
    <row r="373" spans="2:41">
      <c r="V373" s="17"/>
      <c r="X373" s="209" t="s">
        <v>64</v>
      </c>
      <c r="AB373" s="203" t="s">
        <v>29</v>
      </c>
      <c r="AC373" s="203"/>
      <c r="AD373" s="203"/>
    </row>
    <row r="374" spans="2:41">
      <c r="V374" s="17"/>
      <c r="X374" s="209"/>
      <c r="AB374" s="203"/>
      <c r="AC374" s="203"/>
      <c r="AD374" s="203"/>
    </row>
    <row r="375" spans="2:41" ht="23.25">
      <c r="B375" s="22" t="s">
        <v>64</v>
      </c>
      <c r="V375" s="17"/>
      <c r="X375" s="209"/>
      <c r="AB375" s="203"/>
      <c r="AC375" s="203"/>
      <c r="AD375" s="203"/>
    </row>
    <row r="376" spans="2:41" ht="23.25">
      <c r="B376" s="23" t="s">
        <v>130</v>
      </c>
      <c r="C376" s="20">
        <f>IF(X328="PAGADO",0,Y333)</f>
        <v>0</v>
      </c>
      <c r="E376" s="197" t="s">
        <v>930</v>
      </c>
      <c r="F376" s="197"/>
      <c r="G376" s="197"/>
      <c r="H376" s="197"/>
      <c r="V376" s="17"/>
      <c r="X376" s="23" t="s">
        <v>32</v>
      </c>
      <c r="Y376" s="20">
        <f>IF(B376="PAGADO",0,C381)</f>
        <v>0</v>
      </c>
      <c r="AA376" s="197" t="s">
        <v>555</v>
      </c>
      <c r="AB376" s="197"/>
      <c r="AC376" s="197"/>
      <c r="AD376" s="197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98" t="str">
        <f>IF(C381&lt;0,"NO PAGAR","COBRAR")</f>
        <v>COBRAR</v>
      </c>
      <c r="C382" s="198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98" t="str">
        <f>IF(Y381&lt;0,"NO PAGAR","COBRAR")</f>
        <v>COBRAR</v>
      </c>
      <c r="Y382" s="198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0" t="s">
        <v>9</v>
      </c>
      <c r="C383" s="191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92" t="s">
        <v>7</v>
      </c>
      <c r="AB392" s="193"/>
      <c r="AC392" s="194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92" t="s">
        <v>7</v>
      </c>
      <c r="O394" s="193"/>
      <c r="P394" s="193"/>
      <c r="Q394" s="194"/>
      <c r="R394" s="18">
        <f>SUM(R378:R393)</f>
        <v>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>
      <c r="B395" s="12"/>
      <c r="C395" s="10"/>
      <c r="E395" s="192" t="s">
        <v>7</v>
      </c>
      <c r="F395" s="193"/>
      <c r="G395" s="194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96" t="s">
        <v>31</v>
      </c>
      <c r="AB410" s="196"/>
      <c r="AC410" s="196"/>
    </row>
    <row r="411" spans="1:43" ht="15" customHeight="1">
      <c r="H411" s="76"/>
      <c r="I411" s="76"/>
      <c r="J411" s="76"/>
      <c r="V411" s="17"/>
      <c r="AA411" s="196"/>
      <c r="AB411" s="196"/>
      <c r="AC411" s="196"/>
    </row>
    <row r="412" spans="1:43">
      <c r="B412" s="211" t="s">
        <v>64</v>
      </c>
      <c r="F412" s="210" t="s">
        <v>30</v>
      </c>
      <c r="G412" s="210"/>
      <c r="H412" s="210"/>
      <c r="V412" s="17"/>
    </row>
    <row r="413" spans="1:43">
      <c r="B413" s="211"/>
      <c r="F413" s="210"/>
      <c r="G413" s="210"/>
      <c r="H413" s="210"/>
      <c r="V413" s="17"/>
    </row>
    <row r="414" spans="1:43" ht="26.25" customHeight="1">
      <c r="B414" s="211"/>
      <c r="F414" s="210"/>
      <c r="G414" s="210"/>
      <c r="H414" s="210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97" t="s">
        <v>555</v>
      </c>
      <c r="F415" s="197"/>
      <c r="G415" s="197"/>
      <c r="H415" s="197"/>
      <c r="V415" s="17"/>
      <c r="X415" s="23" t="s">
        <v>32</v>
      </c>
      <c r="Y415" s="20">
        <f>IF(B415="PAGADO",0,C420)</f>
        <v>0</v>
      </c>
      <c r="AA415" s="197" t="s">
        <v>555</v>
      </c>
      <c r="AB415" s="197"/>
      <c r="AC415" s="197"/>
      <c r="AD415" s="197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9" t="str">
        <f>IF(Y420&lt;0,"NO PAGAR","COBRAR'")</f>
        <v>NO PAGAR</v>
      </c>
      <c r="Y421" s="19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9" t="str">
        <f>IF(C420&lt;0,"NO PAGAR","COBRAR'")</f>
        <v>COBRAR'</v>
      </c>
      <c r="C422" s="19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92" t="s">
        <v>7</v>
      </c>
      <c r="AK425" s="193"/>
      <c r="AL425" s="193"/>
      <c r="AM425" s="194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92" t="s">
        <v>7</v>
      </c>
      <c r="F431" s="193"/>
      <c r="G431" s="194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92" t="s">
        <v>7</v>
      </c>
      <c r="O433" s="193"/>
      <c r="P433" s="193"/>
      <c r="Q433" s="194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211" t="s">
        <v>66</v>
      </c>
      <c r="F449" s="210" t="s">
        <v>28</v>
      </c>
      <c r="G449" s="210"/>
      <c r="H449" s="210"/>
      <c r="V449" s="17"/>
      <c r="X449" s="209" t="s">
        <v>66</v>
      </c>
      <c r="AB449" s="203" t="s">
        <v>29</v>
      </c>
      <c r="AC449" s="203"/>
      <c r="AD449" s="203"/>
    </row>
    <row r="450" spans="2:41">
      <c r="B450" s="211"/>
      <c r="F450" s="210"/>
      <c r="G450" s="210"/>
      <c r="H450" s="210"/>
      <c r="V450" s="17"/>
      <c r="X450" s="209"/>
      <c r="AB450" s="203"/>
      <c r="AC450" s="203"/>
      <c r="AD450" s="203"/>
    </row>
    <row r="451" spans="2:41" ht="23.25" customHeight="1">
      <c r="B451" s="211"/>
      <c r="F451" s="210"/>
      <c r="G451" s="210"/>
      <c r="H451" s="210"/>
      <c r="V451" s="17"/>
      <c r="X451" s="209"/>
      <c r="AB451" s="203"/>
      <c r="AC451" s="203"/>
      <c r="AD451" s="203"/>
    </row>
    <row r="452" spans="2:41" ht="23.25">
      <c r="B452" s="23" t="s">
        <v>32</v>
      </c>
      <c r="C452" s="20">
        <f>IF(X415="PAGADO",0,Y420)</f>
        <v>-64.009999999999991</v>
      </c>
      <c r="E452" s="197" t="s">
        <v>555</v>
      </c>
      <c r="F452" s="197"/>
      <c r="G452" s="197"/>
      <c r="H452" s="197"/>
      <c r="V452" s="17"/>
      <c r="X452" s="23" t="s">
        <v>32</v>
      </c>
      <c r="Y452" s="20">
        <f>IF(B452="PAGADO",0,C457)</f>
        <v>27.330000000000013</v>
      </c>
      <c r="AA452" s="197" t="s">
        <v>555</v>
      </c>
      <c r="AB452" s="197"/>
      <c r="AC452" s="197"/>
      <c r="AD452" s="197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98" t="str">
        <f>IF(C457&lt;0,"NO PAGAR","COBRAR")</f>
        <v>COBRAR</v>
      </c>
      <c r="C458" s="198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98" t="str">
        <f>IF(Y457&lt;0,"NO PAGAR","COBRAR")</f>
        <v>NO PAGAR</v>
      </c>
      <c r="Y458" s="198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0" t="s">
        <v>9</v>
      </c>
      <c r="C459" s="191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0" t="s">
        <v>9</v>
      </c>
      <c r="Y459" s="191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92" t="s">
        <v>7</v>
      </c>
      <c r="F468" s="193"/>
      <c r="G468" s="194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92" t="s">
        <v>7</v>
      </c>
      <c r="AB468" s="193"/>
      <c r="AC468" s="194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92" t="s">
        <v>7</v>
      </c>
      <c r="O470" s="193"/>
      <c r="P470" s="193"/>
      <c r="Q470" s="194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92" t="s">
        <v>7</v>
      </c>
      <c r="AK472" s="193"/>
      <c r="AL472" s="193"/>
      <c r="AM472" s="194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211" t="s">
        <v>66</v>
      </c>
      <c r="F488" s="215" t="s">
        <v>30</v>
      </c>
      <c r="G488" s="215"/>
      <c r="H488" s="215"/>
      <c r="V488" s="17"/>
      <c r="X488" s="209" t="s">
        <v>66</v>
      </c>
      <c r="AB488" s="210" t="s">
        <v>31</v>
      </c>
      <c r="AC488" s="210"/>
      <c r="AD488" s="210"/>
    </row>
    <row r="489" spans="1:43" ht="15" customHeight="1">
      <c r="B489" s="211"/>
      <c r="F489" s="215"/>
      <c r="G489" s="215"/>
      <c r="H489" s="215"/>
      <c r="V489" s="17"/>
      <c r="X489" s="209"/>
      <c r="AB489" s="210"/>
      <c r="AC489" s="210"/>
      <c r="AD489" s="210"/>
    </row>
    <row r="490" spans="1:43" ht="23.25" customHeight="1">
      <c r="B490" s="211"/>
      <c r="F490" s="215"/>
      <c r="G490" s="215"/>
      <c r="H490" s="215"/>
      <c r="V490" s="17"/>
      <c r="X490" s="209"/>
      <c r="AB490" s="210"/>
      <c r="AC490" s="210"/>
      <c r="AD490" s="210"/>
    </row>
    <row r="491" spans="1:43" ht="23.25">
      <c r="B491" s="23" t="s">
        <v>82</v>
      </c>
      <c r="C491" s="20">
        <f>IF(X452="PAGADO",0,Y457)</f>
        <v>-239.15</v>
      </c>
      <c r="E491" s="197" t="s">
        <v>555</v>
      </c>
      <c r="F491" s="197"/>
      <c r="G491" s="197"/>
      <c r="H491" s="197"/>
      <c r="V491" s="17"/>
      <c r="X491" s="23" t="s">
        <v>32</v>
      </c>
      <c r="Y491" s="20">
        <f>IF(B491="PAGADO",0,C496)</f>
        <v>0</v>
      </c>
      <c r="AA491" s="197" t="s">
        <v>555</v>
      </c>
      <c r="AB491" s="197"/>
      <c r="AC491" s="197"/>
      <c r="AD491" s="197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9" t="str">
        <f>IF(Y496&lt;0,"NO PAGAR","COBRAR'")</f>
        <v>COBRAR'</v>
      </c>
      <c r="Y497" s="199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99" t="str">
        <f>IF(C496&lt;0,"NO PAGAR","COBRAR'")</f>
        <v>COBRAR'</v>
      </c>
      <c r="C498" s="199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0" t="s">
        <v>9</v>
      </c>
      <c r="C499" s="191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0" t="s">
        <v>9</v>
      </c>
      <c r="Y499" s="191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92" t="s">
        <v>7</v>
      </c>
      <c r="F507" s="193"/>
      <c r="G507" s="194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92" t="s">
        <v>7</v>
      </c>
      <c r="AB507" s="193"/>
      <c r="AC507" s="194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92" t="s">
        <v>7</v>
      </c>
      <c r="O509" s="193"/>
      <c r="P509" s="193"/>
      <c r="Q509" s="194"/>
      <c r="R509" s="18">
        <f>SUM(R493:R508)</f>
        <v>25</v>
      </c>
      <c r="S509" s="3"/>
      <c r="V509" s="17"/>
      <c r="X509" s="12"/>
      <c r="Y509" s="10"/>
      <c r="AJ509" s="192" t="s">
        <v>7</v>
      </c>
      <c r="AK509" s="193"/>
      <c r="AL509" s="193"/>
      <c r="AM509" s="194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95" t="s">
        <v>29</v>
      </c>
      <c r="AD532" s="195"/>
      <c r="AE532" s="195"/>
    </row>
    <row r="533" spans="2:41" ht="15" customHeight="1">
      <c r="I533" s="76"/>
      <c r="J533" s="76"/>
      <c r="V533" s="17"/>
      <c r="AC533" s="195"/>
      <c r="AD533" s="195"/>
      <c r="AE533" s="195"/>
    </row>
    <row r="534" spans="2:41" ht="15" customHeight="1">
      <c r="H534" s="76"/>
      <c r="I534" s="76"/>
      <c r="J534" s="76"/>
      <c r="V534" s="17"/>
      <c r="AC534" s="195"/>
      <c r="AD534" s="195"/>
      <c r="AE534" s="195"/>
    </row>
    <row r="535" spans="2:41">
      <c r="B535" s="209" t="s">
        <v>67</v>
      </c>
      <c r="F535" s="210" t="s">
        <v>28</v>
      </c>
      <c r="G535" s="210"/>
      <c r="H535" s="210"/>
      <c r="V535" s="17"/>
    </row>
    <row r="536" spans="2:41">
      <c r="B536" s="209"/>
      <c r="F536" s="210"/>
      <c r="G536" s="210"/>
      <c r="H536" s="210"/>
      <c r="V536" s="17"/>
    </row>
    <row r="537" spans="2:41" ht="26.25" customHeight="1">
      <c r="B537" s="209"/>
      <c r="F537" s="210"/>
      <c r="G537" s="210"/>
      <c r="H537" s="210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97" t="s">
        <v>555</v>
      </c>
      <c r="F538" s="197"/>
      <c r="G538" s="197"/>
      <c r="H538" s="197"/>
      <c r="V538" s="17"/>
      <c r="X538" s="23" t="s">
        <v>32</v>
      </c>
      <c r="Y538" s="20">
        <f>IF(B538="PAGADO",0,C543)</f>
        <v>-76.499999999999773</v>
      </c>
      <c r="AA538" s="197" t="s">
        <v>555</v>
      </c>
      <c r="AB538" s="197"/>
      <c r="AC538" s="197"/>
      <c r="AD538" s="197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1035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1018</v>
      </c>
      <c r="H541" s="5">
        <v>150</v>
      </c>
      <c r="N541" s="25">
        <v>45112</v>
      </c>
      <c r="O541" s="3" t="s">
        <v>1042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98" t="str">
        <f>IF(C543&lt;0,"NO PAGAR","COBRAR")</f>
        <v>NO PAGAR</v>
      </c>
      <c r="C544" s="198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8" t="str">
        <f>IF(Y543&lt;0,"NO PAGAR","COBRAR")</f>
        <v>COBRAR</v>
      </c>
      <c r="Y544" s="198"/>
      <c r="AA544" s="4">
        <v>45064</v>
      </c>
      <c r="AB544" s="3" t="s">
        <v>1060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0" t="s">
        <v>9</v>
      </c>
      <c r="C545" s="191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0" t="s">
        <v>9</v>
      </c>
      <c r="Y545" s="191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1030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1026</v>
      </c>
      <c r="C554" s="10">
        <v>114.96</v>
      </c>
      <c r="E554" s="192" t="s">
        <v>7</v>
      </c>
      <c r="F554" s="193"/>
      <c r="G554" s="194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92" t="s">
        <v>7</v>
      </c>
      <c r="AB554" s="193"/>
      <c r="AC554" s="194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2" t="s">
        <v>7</v>
      </c>
      <c r="O556" s="193"/>
      <c r="P556" s="193"/>
      <c r="Q556" s="194"/>
      <c r="R556" s="18">
        <f>SUM(R540:R555)</f>
        <v>985.81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96" t="s">
        <v>31</v>
      </c>
      <c r="AB573" s="196"/>
      <c r="AC573" s="196"/>
    </row>
    <row r="574" spans="1:43" ht="15" customHeight="1">
      <c r="H574" s="76"/>
      <c r="I574" s="76"/>
      <c r="J574" s="76"/>
      <c r="V574" s="17"/>
      <c r="AA574" s="196"/>
      <c r="AB574" s="196"/>
      <c r="AC574" s="196"/>
    </row>
    <row r="575" spans="1:43">
      <c r="B575" s="211" t="s">
        <v>67</v>
      </c>
      <c r="F575" s="210" t="s">
        <v>30</v>
      </c>
      <c r="G575" s="210"/>
      <c r="H575" s="210"/>
      <c r="V575" s="17"/>
    </row>
    <row r="576" spans="1:43">
      <c r="B576" s="211"/>
      <c r="F576" s="210"/>
      <c r="G576" s="210"/>
      <c r="H576" s="210"/>
      <c r="V576" s="17"/>
    </row>
    <row r="577" spans="2:41" ht="26.25" customHeight="1">
      <c r="B577" s="211"/>
      <c r="F577" s="210"/>
      <c r="G577" s="210"/>
      <c r="H577" s="210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97" t="s">
        <v>555</v>
      </c>
      <c r="F578" s="197"/>
      <c r="G578" s="197"/>
      <c r="H578" s="197"/>
      <c r="V578" s="17"/>
      <c r="X578" s="23" t="s">
        <v>32</v>
      </c>
      <c r="Y578" s="20">
        <f>IF(B578="PAGADO",0,C583)</f>
        <v>0</v>
      </c>
      <c r="AA578" s="197" t="s">
        <v>555</v>
      </c>
      <c r="AB578" s="197"/>
      <c r="AC578" s="197"/>
      <c r="AD578" s="197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1093</v>
      </c>
      <c r="AC580" s="3" t="s">
        <v>1094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9" t="str">
        <f>IF(Y583&lt;0,"NO PAGAR","COBRAR'")</f>
        <v>COBRAR'</v>
      </c>
      <c r="Y584" s="199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99" t="str">
        <f>IF(C583&lt;0,"NO PAGAR","COBRAR'")</f>
        <v>COBRAR'</v>
      </c>
      <c r="C585" s="199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0" t="s">
        <v>9</v>
      </c>
      <c r="C586" s="191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0" t="s">
        <v>9</v>
      </c>
      <c r="Y586" s="191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92" t="s">
        <v>7</v>
      </c>
      <c r="F594" s="193"/>
      <c r="G594" s="194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92" t="s">
        <v>7</v>
      </c>
      <c r="AB594" s="193"/>
      <c r="AC594" s="194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1075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92" t="s">
        <v>7</v>
      </c>
      <c r="O596" s="193"/>
      <c r="P596" s="193"/>
      <c r="Q596" s="194"/>
      <c r="R596" s="18">
        <f>SUM(R580:R595)</f>
        <v>0</v>
      </c>
      <c r="S596" s="3"/>
      <c r="V596" s="17"/>
      <c r="X596" s="12"/>
      <c r="Y596" s="10"/>
      <c r="AJ596" s="192" t="s">
        <v>7</v>
      </c>
      <c r="AK596" s="193"/>
      <c r="AL596" s="193"/>
      <c r="AM596" s="194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1074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95" t="s">
        <v>29</v>
      </c>
      <c r="AD614" s="195"/>
      <c r="AE614" s="195"/>
    </row>
    <row r="615" spans="2:41" ht="15" customHeight="1">
      <c r="I615" s="76"/>
      <c r="J615" s="76"/>
      <c r="V615" s="17"/>
      <c r="AC615" s="195"/>
      <c r="AD615" s="195"/>
      <c r="AE615" s="195"/>
    </row>
    <row r="616" spans="2:41" ht="15" customHeight="1">
      <c r="H616" s="76"/>
      <c r="I616" s="76"/>
      <c r="J616" s="76"/>
      <c r="V616" s="17"/>
      <c r="AC616" s="195"/>
      <c r="AD616" s="195"/>
      <c r="AE616" s="195"/>
    </row>
    <row r="617" spans="2:41">
      <c r="B617" s="209" t="s">
        <v>68</v>
      </c>
      <c r="F617" s="210" t="s">
        <v>28</v>
      </c>
      <c r="G617" s="210"/>
      <c r="H617" s="210"/>
      <c r="V617" s="17"/>
    </row>
    <row r="618" spans="2:41">
      <c r="B618" s="209"/>
      <c r="F618" s="210"/>
      <c r="G618" s="210"/>
      <c r="H618" s="210"/>
      <c r="V618" s="17"/>
    </row>
    <row r="619" spans="2:41" ht="26.25" customHeight="1">
      <c r="B619" s="209"/>
      <c r="F619" s="210"/>
      <c r="G619" s="210"/>
      <c r="H619" s="210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97" t="s">
        <v>555</v>
      </c>
      <c r="F620" s="197"/>
      <c r="G620" s="197"/>
      <c r="H620" s="197"/>
      <c r="V620" s="17"/>
      <c r="X620" s="23" t="s">
        <v>32</v>
      </c>
      <c r="Y620" s="20">
        <f>IF(B620="PAGADO",0,C625)</f>
        <v>0</v>
      </c>
      <c r="AA620" s="197" t="s">
        <v>1171</v>
      </c>
      <c r="AB620" s="197"/>
      <c r="AC620" s="197"/>
      <c r="AD620" s="197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1107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98" t="str">
        <f>IF(C625&lt;0,"NO PAGAR","COBRAR")</f>
        <v>COBRAR</v>
      </c>
      <c r="C626" s="19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8" t="str">
        <f>IF(Y625&lt;0,"NO PAGAR","COBRAR")</f>
        <v>COBRAR</v>
      </c>
      <c r="Y626" s="19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0" t="s">
        <v>9</v>
      </c>
      <c r="C627" s="191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0" t="s">
        <v>9</v>
      </c>
      <c r="Y627" s="191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1183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92" t="s">
        <v>7</v>
      </c>
      <c r="F636" s="193"/>
      <c r="G636" s="194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92" t="s">
        <v>7</v>
      </c>
      <c r="AB636" s="193"/>
      <c r="AC636" s="194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92" t="s">
        <v>7</v>
      </c>
      <c r="O638" s="193"/>
      <c r="P638" s="193"/>
      <c r="Q638" s="194"/>
      <c r="R638" s="18">
        <f>SUM(R622:R637)</f>
        <v>0</v>
      </c>
      <c r="S638" s="3"/>
      <c r="V638" s="17"/>
      <c r="X638" s="12"/>
      <c r="Y638" s="10"/>
      <c r="AJ638" s="192" t="s">
        <v>7</v>
      </c>
      <c r="AK638" s="193"/>
      <c r="AL638" s="193"/>
      <c r="AM638" s="194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1125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6"/>
      <c r="J656" s="76"/>
      <c r="V656" s="17"/>
      <c r="AA656" s="196" t="s">
        <v>31</v>
      </c>
      <c r="AB656" s="196"/>
      <c r="AC656" s="196"/>
    </row>
    <row r="657" spans="2:41" ht="15" customHeight="1">
      <c r="H657" s="76"/>
      <c r="I657" s="76"/>
      <c r="J657" s="76"/>
      <c r="V657" s="17"/>
      <c r="AA657" s="196"/>
      <c r="AB657" s="196"/>
      <c r="AC657" s="196"/>
    </row>
    <row r="658" spans="2:41">
      <c r="B658" s="211" t="s">
        <v>68</v>
      </c>
      <c r="F658" s="210" t="s">
        <v>30</v>
      </c>
      <c r="G658" s="210"/>
      <c r="H658" s="210"/>
      <c r="V658" s="17"/>
    </row>
    <row r="659" spans="2:41">
      <c r="B659" s="211"/>
      <c r="F659" s="210"/>
      <c r="G659" s="210"/>
      <c r="H659" s="210"/>
      <c r="V659" s="17"/>
    </row>
    <row r="660" spans="2:41" ht="26.25" customHeight="1">
      <c r="B660" s="211"/>
      <c r="F660" s="210"/>
      <c r="G660" s="210"/>
      <c r="H660" s="210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197" t="s">
        <v>555</v>
      </c>
      <c r="F661" s="197"/>
      <c r="G661" s="197"/>
      <c r="H661" s="197"/>
      <c r="V661" s="17"/>
      <c r="X661" s="23" t="s">
        <v>32</v>
      </c>
      <c r="Y661" s="20">
        <f>IF(B661="PAGADO",0,C666)</f>
        <v>0</v>
      </c>
      <c r="AA661" s="197" t="s">
        <v>555</v>
      </c>
      <c r="AB661" s="197"/>
      <c r="AC661" s="197"/>
      <c r="AD661" s="197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1245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13" t="str">
        <f>IF(C666&lt;0,"NO PAGAR","COBRAR'")</f>
        <v>COBRAR'</v>
      </c>
      <c r="C667" s="213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9" t="str">
        <f>IF(Y666&lt;0,"NO PAGAR","COBRAR'")</f>
        <v>COBRAR'</v>
      </c>
      <c r="Y667" s="19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14"/>
      <c r="C668" s="214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0" t="s">
        <v>9</v>
      </c>
      <c r="C669" s="191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0" t="s">
        <v>9</v>
      </c>
      <c r="Y669" s="191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92" t="s">
        <v>7</v>
      </c>
      <c r="F677" s="193"/>
      <c r="G677" s="194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92" t="s">
        <v>7</v>
      </c>
      <c r="AB677" s="193"/>
      <c r="AC677" s="194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1268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3">
        <v>0.29174768518518518</v>
      </c>
      <c r="AK682" s="181">
        <v>20230809</v>
      </c>
      <c r="AL682" s="181" t="s">
        <v>475</v>
      </c>
      <c r="AM682" s="181" t="s">
        <v>476</v>
      </c>
      <c r="AN682" s="184">
        <v>67.819999999999993</v>
      </c>
      <c r="AO682" s="182">
        <v>38752</v>
      </c>
      <c r="AP682" s="181">
        <v>5555</v>
      </c>
      <c r="AQ682" s="180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95" t="s">
        <v>29</v>
      </c>
      <c r="AD698" s="195"/>
      <c r="AE698" s="195"/>
    </row>
    <row r="699" spans="2:31" ht="15" customHeight="1">
      <c r="I699" s="76"/>
      <c r="J699" s="76"/>
      <c r="V699" s="17"/>
      <c r="AC699" s="195"/>
      <c r="AD699" s="195"/>
      <c r="AE699" s="195"/>
    </row>
    <row r="700" spans="2:31" ht="15" customHeight="1">
      <c r="H700" s="76"/>
      <c r="I700" s="76"/>
      <c r="J700" s="76"/>
      <c r="V700" s="17"/>
      <c r="AC700" s="195"/>
      <c r="AD700" s="195"/>
      <c r="AE700" s="195"/>
    </row>
    <row r="701" spans="2:31">
      <c r="B701" s="209" t="s">
        <v>69</v>
      </c>
      <c r="F701" s="210" t="s">
        <v>28</v>
      </c>
      <c r="G701" s="210"/>
      <c r="H701" s="210"/>
      <c r="V701" s="17"/>
    </row>
    <row r="702" spans="2:31">
      <c r="B702" s="209"/>
      <c r="F702" s="210"/>
      <c r="G702" s="210"/>
      <c r="H702" s="210"/>
      <c r="V702" s="17"/>
    </row>
    <row r="703" spans="2:31" ht="26.25" customHeight="1">
      <c r="B703" s="209"/>
      <c r="F703" s="210"/>
      <c r="G703" s="210"/>
      <c r="H703" s="210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197" t="s">
        <v>555</v>
      </c>
      <c r="F704" s="197"/>
      <c r="G704" s="197"/>
      <c r="H704" s="197"/>
      <c r="O704" s="207" t="s">
        <v>110</v>
      </c>
      <c r="P704" s="207"/>
      <c r="Q704" s="207"/>
      <c r="R704" s="207"/>
      <c r="V704" s="17"/>
      <c r="X704" s="23" t="s">
        <v>82</v>
      </c>
      <c r="Y704" s="20">
        <f>IF(B704="PAGADO",0,C709)</f>
        <v>194.41000000000008</v>
      </c>
      <c r="AA704" s="197" t="s">
        <v>555</v>
      </c>
      <c r="AB704" s="197"/>
      <c r="AC704" s="197"/>
      <c r="AD704" s="197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414</v>
      </c>
      <c r="G706" s="3" t="s">
        <v>200</v>
      </c>
      <c r="H706" s="5">
        <v>150</v>
      </c>
      <c r="N706" s="25">
        <v>45167</v>
      </c>
      <c r="O706" s="3" t="s">
        <v>1288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399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414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399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884</v>
      </c>
      <c r="AC708" s="3" t="s">
        <v>1370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414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198" t="str">
        <f>IF(C709&lt;0,"NO PAGAR","COBRAR")</f>
        <v>COBRAR</v>
      </c>
      <c r="C710" s="198"/>
      <c r="E710" s="4">
        <v>45159</v>
      </c>
      <c r="F710" s="3" t="s">
        <v>414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198" t="str">
        <f>IF(Y709&lt;0,"NO PAGAR","COBRAR")</f>
        <v>COBRAR</v>
      </c>
      <c r="Y710" s="198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190" t="s">
        <v>9</v>
      </c>
      <c r="C711" s="191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0" t="s">
        <v>9</v>
      </c>
      <c r="Y711" s="191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1339</v>
      </c>
      <c r="C720" s="10">
        <f>R727</f>
        <v>182.23</v>
      </c>
      <c r="E720" s="192" t="s">
        <v>7</v>
      </c>
      <c r="F720" s="193"/>
      <c r="G720" s="194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92" t="s">
        <v>7</v>
      </c>
      <c r="AB720" s="193"/>
      <c r="AC720" s="194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92" t="s">
        <v>7</v>
      </c>
      <c r="O722" s="193"/>
      <c r="P722" s="193"/>
      <c r="Q722" s="194"/>
      <c r="R722" s="18">
        <f>SUM(R706:R721)</f>
        <v>520</v>
      </c>
      <c r="S722" s="3"/>
      <c r="V722" s="17"/>
      <c r="X722" s="12"/>
      <c r="Y722" s="10"/>
      <c r="AJ722" s="192" t="s">
        <v>7</v>
      </c>
      <c r="AK722" s="193"/>
      <c r="AL722" s="193"/>
      <c r="AM722" s="194"/>
      <c r="AN722" s="18">
        <f>SUM(AN706:AN721)</f>
        <v>0</v>
      </c>
      <c r="AO722" s="3"/>
    </row>
    <row r="723" spans="2:41">
      <c r="B723" s="12"/>
      <c r="C723" s="10"/>
      <c r="N723" s="126" t="s">
        <v>475</v>
      </c>
      <c r="O723" s="126" t="s">
        <v>470</v>
      </c>
      <c r="P723" s="127">
        <v>45154.750740739997</v>
      </c>
      <c r="Q723" s="128">
        <v>24.289000000000001</v>
      </c>
      <c r="R723" s="128">
        <v>42.51</v>
      </c>
      <c r="S723" s="129" t="s">
        <v>1337</v>
      </c>
      <c r="V723" s="17"/>
      <c r="X723" s="12"/>
      <c r="Y723" s="10"/>
    </row>
    <row r="724" spans="2:41">
      <c r="B724" s="12"/>
      <c r="C724" s="10"/>
      <c r="N724" s="126" t="s">
        <v>475</v>
      </c>
      <c r="O724" s="126" t="s">
        <v>470</v>
      </c>
      <c r="P724" s="127">
        <v>45156.751111110003</v>
      </c>
      <c r="Q724" s="128">
        <v>31.425999999999998</v>
      </c>
      <c r="R724" s="128">
        <v>55</v>
      </c>
      <c r="S724" s="129" t="s">
        <v>745</v>
      </c>
      <c r="V724" s="17"/>
      <c r="X724" s="12"/>
      <c r="Y724" s="10"/>
    </row>
    <row r="725" spans="2:41">
      <c r="B725" s="12"/>
      <c r="C725" s="10"/>
      <c r="E725" s="14"/>
      <c r="N725" s="126" t="s">
        <v>475</v>
      </c>
      <c r="O725" s="126" t="s">
        <v>470</v>
      </c>
      <c r="P725" s="127">
        <v>45160.557199069997</v>
      </c>
      <c r="Q725" s="128">
        <v>8.5809999999999995</v>
      </c>
      <c r="R725" s="128">
        <v>15.02</v>
      </c>
      <c r="S725" s="129" t="s">
        <v>555</v>
      </c>
      <c r="V725" s="17"/>
      <c r="X725" s="12"/>
      <c r="Y725" s="10"/>
      <c r="AA725" s="14"/>
    </row>
    <row r="726" spans="2:41">
      <c r="B726" s="12"/>
      <c r="C726" s="10"/>
      <c r="N726" s="126" t="s">
        <v>475</v>
      </c>
      <c r="O726" s="126" t="s">
        <v>470</v>
      </c>
      <c r="P726" s="127">
        <v>45166.734594909998</v>
      </c>
      <c r="Q726" s="128">
        <v>39.83</v>
      </c>
      <c r="R726" s="128">
        <v>69.7</v>
      </c>
      <c r="S726" s="129" t="s">
        <v>1336</v>
      </c>
      <c r="V726" s="17"/>
      <c r="X726" s="12"/>
      <c r="Y726" s="10"/>
    </row>
    <row r="727" spans="2:41">
      <c r="B727" s="12"/>
      <c r="C727" s="10"/>
      <c r="R727" s="188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15" customHeight="1">
      <c r="H741" s="76" t="s">
        <v>30</v>
      </c>
      <c r="I741" s="76"/>
      <c r="J741" s="76"/>
      <c r="V741" s="17"/>
      <c r="AA741" s="196" t="s">
        <v>31</v>
      </c>
      <c r="AB741" s="196"/>
      <c r="AC741" s="196"/>
    </row>
    <row r="742" spans="1:43" ht="15" customHeight="1">
      <c r="H742" s="76"/>
      <c r="I742" s="76"/>
      <c r="J742" s="76"/>
      <c r="V742" s="17"/>
      <c r="AA742" s="196"/>
      <c r="AB742" s="196"/>
      <c r="AC742" s="196"/>
    </row>
    <row r="743" spans="1:43">
      <c r="V743" s="17"/>
    </row>
    <row r="744" spans="1:43">
      <c r="V744" s="17"/>
    </row>
    <row r="745" spans="1:43" ht="23.25">
      <c r="B745" s="24" t="s">
        <v>69</v>
      </c>
      <c r="V745" s="17"/>
      <c r="X745" s="22" t="s">
        <v>69</v>
      </c>
    </row>
    <row r="746" spans="1:43" ht="23.25">
      <c r="B746" s="23" t="s">
        <v>32</v>
      </c>
      <c r="C746" s="20">
        <f>IF(X704="PAGADO",0,C709)</f>
        <v>0</v>
      </c>
      <c r="E746" s="197" t="s">
        <v>555</v>
      </c>
      <c r="F746" s="197"/>
      <c r="G746" s="197"/>
      <c r="H746" s="197"/>
      <c r="V746" s="17"/>
      <c r="X746" s="23" t="s">
        <v>32</v>
      </c>
      <c r="Y746" s="20">
        <f>IF(B1546="PAGADO",0,C751)</f>
        <v>0</v>
      </c>
      <c r="AA746" s="197" t="s">
        <v>20</v>
      </c>
      <c r="AB746" s="197"/>
      <c r="AC746" s="197"/>
      <c r="AD746" s="197"/>
    </row>
    <row r="747" spans="1:43">
      <c r="B747" s="1" t="s">
        <v>0</v>
      </c>
      <c r="C747" s="19">
        <f>H762</f>
        <v>0</v>
      </c>
      <c r="E747" s="2" t="s">
        <v>1</v>
      </c>
      <c r="F747" s="2" t="s">
        <v>2</v>
      </c>
      <c r="G747" s="2" t="s">
        <v>3</v>
      </c>
      <c r="H747" s="2" t="s">
        <v>4</v>
      </c>
      <c r="N747" s="2" t="s">
        <v>1</v>
      </c>
      <c r="O747" s="2" t="s">
        <v>5</v>
      </c>
      <c r="P747" s="2" t="s">
        <v>4</v>
      </c>
      <c r="Q747" s="2" t="s">
        <v>6</v>
      </c>
      <c r="R747" s="2" t="s">
        <v>7</v>
      </c>
      <c r="S747" s="3"/>
      <c r="V747" s="17"/>
      <c r="X747" s="1" t="s">
        <v>0</v>
      </c>
      <c r="Y747" s="19">
        <f>AD762</f>
        <v>0</v>
      </c>
      <c r="AA747" s="2" t="s">
        <v>1</v>
      </c>
      <c r="AB747" s="2" t="s">
        <v>2</v>
      </c>
      <c r="AC747" s="2" t="s">
        <v>3</v>
      </c>
      <c r="AD747" s="2" t="s">
        <v>4</v>
      </c>
      <c r="AJ747" s="2" t="s">
        <v>1</v>
      </c>
      <c r="AK747" s="2" t="s">
        <v>5</v>
      </c>
      <c r="AL747" s="2" t="s">
        <v>4</v>
      </c>
      <c r="AM747" s="2" t="s">
        <v>6</v>
      </c>
      <c r="AN747" s="2" t="s">
        <v>7</v>
      </c>
      <c r="AO747" s="3"/>
    </row>
    <row r="748" spans="1:43">
      <c r="C748" s="2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Y748" s="2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1:43">
      <c r="B749" s="1" t="s">
        <v>24</v>
      </c>
      <c r="C749" s="19">
        <f>IF(C746&gt;0,C746+C747,C747)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24</v>
      </c>
      <c r="Y749" s="19">
        <f>IF(Y746&gt;0,Y746+Y747,Y747)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1" t="s">
        <v>9</v>
      </c>
      <c r="C750" s="20">
        <f>C774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9</v>
      </c>
      <c r="Y750" s="20">
        <f>Y774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6" t="s">
        <v>26</v>
      </c>
      <c r="C751" s="21">
        <f>C749-C750</f>
        <v>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 t="s">
        <v>27</v>
      </c>
      <c r="Y751" s="21">
        <f>Y749-Y750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ht="23.25">
      <c r="B752" s="6"/>
      <c r="C752" s="7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9" t="str">
        <f>IF(Y751&lt;0,"NO PAGAR","COBRAR'")</f>
        <v>COBRAR'</v>
      </c>
      <c r="Y752" s="199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3.25">
      <c r="B753" s="199" t="str">
        <f>IF(C751&lt;0,"NO PAGAR","COBRAR'")</f>
        <v>COBRAR'</v>
      </c>
      <c r="C753" s="199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6"/>
      <c r="Y753" s="8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90" t="s">
        <v>9</v>
      </c>
      <c r="C754" s="191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90" t="s">
        <v>9</v>
      </c>
      <c r="Y754" s="191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9" t="str">
        <f>IF(Y709&lt;0,"SALDO ADELANTADO","SALDO A FAVOR '")</f>
        <v>SALDO A FAVOR '</v>
      </c>
      <c r="C755" s="10" t="b">
        <f>IF(Y709&lt;=0,Y709*-1)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9" t="str">
        <f>IF(C751&lt;0,"SALDO ADELANTADO","SALDO A FAVOR'")</f>
        <v>SALDO A FAVOR'</v>
      </c>
      <c r="Y755" s="10">
        <f>IF(C751&lt;=0,C751*-1)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10</v>
      </c>
      <c r="C756" s="10">
        <f>R764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10</v>
      </c>
      <c r="Y756" s="10">
        <f>AN764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11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11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12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12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13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13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14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14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15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16</v>
      </c>
      <c r="C762" s="10"/>
      <c r="E762" s="192" t="s">
        <v>7</v>
      </c>
      <c r="F762" s="193"/>
      <c r="G762" s="194"/>
      <c r="H762" s="5">
        <f>SUM(H748:H761)</f>
        <v>0</v>
      </c>
      <c r="N762" s="3"/>
      <c r="O762" s="3"/>
      <c r="P762" s="3"/>
      <c r="Q762" s="3"/>
      <c r="R762" s="18"/>
      <c r="S762" s="3"/>
      <c r="V762" s="17"/>
      <c r="X762" s="11" t="s">
        <v>16</v>
      </c>
      <c r="Y762" s="10"/>
      <c r="AA762" s="192" t="s">
        <v>7</v>
      </c>
      <c r="AB762" s="193"/>
      <c r="AC762" s="194"/>
      <c r="AD762" s="5">
        <f>SUM(AD748:AD761)</f>
        <v>0</v>
      </c>
      <c r="AJ762" s="3"/>
      <c r="AK762" s="3"/>
      <c r="AL762" s="3"/>
      <c r="AM762" s="3"/>
      <c r="AN762" s="18"/>
      <c r="AO762" s="3"/>
    </row>
    <row r="763" spans="2:41">
      <c r="B763" s="11" t="s">
        <v>17</v>
      </c>
      <c r="C763" s="10"/>
      <c r="E763" s="13"/>
      <c r="F763" s="13"/>
      <c r="G763" s="13"/>
      <c r="N763" s="3"/>
      <c r="O763" s="3"/>
      <c r="P763" s="3"/>
      <c r="Q763" s="3"/>
      <c r="R763" s="18"/>
      <c r="S763" s="3"/>
      <c r="V763" s="17"/>
      <c r="X763" s="11" t="s">
        <v>17</v>
      </c>
      <c r="Y763" s="10"/>
      <c r="AA763" s="13"/>
      <c r="AB763" s="13"/>
      <c r="AC763" s="13"/>
      <c r="AJ763" s="3"/>
      <c r="AK763" s="3"/>
      <c r="AL763" s="3"/>
      <c r="AM763" s="3"/>
      <c r="AN763" s="18"/>
      <c r="AO763" s="3"/>
    </row>
    <row r="764" spans="2:41">
      <c r="B764" s="12"/>
      <c r="C764" s="10"/>
      <c r="N764" s="192" t="s">
        <v>7</v>
      </c>
      <c r="O764" s="193"/>
      <c r="P764" s="193"/>
      <c r="Q764" s="194"/>
      <c r="R764" s="18">
        <f>SUM(R748:R763)</f>
        <v>0</v>
      </c>
      <c r="S764" s="3"/>
      <c r="V764" s="17"/>
      <c r="X764" s="12"/>
      <c r="Y764" s="10"/>
      <c r="AJ764" s="192" t="s">
        <v>7</v>
      </c>
      <c r="AK764" s="193"/>
      <c r="AL764" s="193"/>
      <c r="AM764" s="194"/>
      <c r="AN764" s="18">
        <f>SUM(AN748:AN763)</f>
        <v>0</v>
      </c>
      <c r="AO764" s="3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E767" s="14"/>
      <c r="V767" s="17"/>
      <c r="X767" s="12"/>
      <c r="Y767" s="10"/>
      <c r="AA767" s="14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1"/>
      <c r="C773" s="10"/>
      <c r="V773" s="17"/>
      <c r="X773" s="11"/>
      <c r="Y773" s="10"/>
    </row>
    <row r="774" spans="2:27">
      <c r="B774" s="15" t="s">
        <v>18</v>
      </c>
      <c r="C774" s="16">
        <f>SUM(C755:C773)</f>
        <v>0</v>
      </c>
      <c r="D774" t="s">
        <v>22</v>
      </c>
      <c r="E774" t="s">
        <v>21</v>
      </c>
      <c r="V774" s="17"/>
      <c r="X774" s="15" t="s">
        <v>18</v>
      </c>
      <c r="Y774" s="16">
        <f>SUM(Y755:Y773)</f>
        <v>0</v>
      </c>
      <c r="Z774" t="s">
        <v>22</v>
      </c>
      <c r="AA774" t="s">
        <v>21</v>
      </c>
    </row>
    <row r="775" spans="2:27">
      <c r="E775" s="1" t="s">
        <v>19</v>
      </c>
      <c r="V775" s="17"/>
      <c r="AA775" s="1" t="s">
        <v>19</v>
      </c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  <c r="AC788" s="195" t="s">
        <v>29</v>
      </c>
      <c r="AD788" s="195"/>
      <c r="AE788" s="195"/>
    </row>
    <row r="789" spans="2:41" ht="15" customHeight="1">
      <c r="H789" s="76" t="s">
        <v>28</v>
      </c>
      <c r="I789" s="76"/>
      <c r="J789" s="76"/>
      <c r="V789" s="17"/>
      <c r="AC789" s="195"/>
      <c r="AD789" s="195"/>
      <c r="AE789" s="195"/>
    </row>
    <row r="790" spans="2:41" ht="15" customHeight="1">
      <c r="H790" s="76"/>
      <c r="I790" s="76"/>
      <c r="J790" s="76"/>
      <c r="V790" s="17"/>
      <c r="AC790" s="195"/>
      <c r="AD790" s="195"/>
      <c r="AE790" s="195"/>
    </row>
    <row r="791" spans="2:41">
      <c r="V791" s="17"/>
    </row>
    <row r="792" spans="2:41">
      <c r="V792" s="17"/>
    </row>
    <row r="793" spans="2:41" ht="23.25">
      <c r="B793" s="22" t="s">
        <v>70</v>
      </c>
      <c r="V793" s="17"/>
      <c r="X793" s="22" t="s">
        <v>70</v>
      </c>
    </row>
    <row r="794" spans="2:41" ht="23.25">
      <c r="B794" s="23" t="s">
        <v>32</v>
      </c>
      <c r="C794" s="20">
        <f>IF(X746="PAGADO",0,Y751)</f>
        <v>0</v>
      </c>
      <c r="E794" s="197" t="s">
        <v>555</v>
      </c>
      <c r="F794" s="197"/>
      <c r="G794" s="197"/>
      <c r="H794" s="197"/>
      <c r="V794" s="17"/>
      <c r="X794" s="23" t="s">
        <v>32</v>
      </c>
      <c r="Y794" s="20">
        <f>IF(B794="PAGADO",0,C799)</f>
        <v>0</v>
      </c>
      <c r="AA794" s="197" t="s">
        <v>20</v>
      </c>
      <c r="AB794" s="197"/>
      <c r="AC794" s="197"/>
      <c r="AD794" s="197"/>
    </row>
    <row r="795" spans="2:41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2:41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IF(Y794&gt;0,Y795+Y794,Y795)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" t="s">
        <v>9</v>
      </c>
      <c r="C798" s="20">
        <f>C821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Y821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6" t="s">
        <v>25</v>
      </c>
      <c r="C799" s="21">
        <f>C797-C798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8</v>
      </c>
      <c r="Y799" s="21">
        <f>Y797-Y798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ht="26.25">
      <c r="B800" s="198" t="str">
        <f>IF(C799&lt;0,"NO PAGAR","COBRAR")</f>
        <v>COBRAR</v>
      </c>
      <c r="C800" s="198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98" t="str">
        <f>IF(Y799&lt;0,"NO PAGAR","COBRAR")</f>
        <v>COBRAR</v>
      </c>
      <c r="Y800" s="198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90" t="s">
        <v>9</v>
      </c>
      <c r="C801" s="191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0" t="s">
        <v>9</v>
      </c>
      <c r="Y801" s="191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9" t="str">
        <f>IF(C835&lt;0,"SALDO A FAVOR","SALDO ADELANTAD0'")</f>
        <v>SALDO ADELANTAD0'</v>
      </c>
      <c r="C802" s="10">
        <f>IF(Y746&lt;=0,Y746*-1)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9" t="str">
        <f>IF(C799&lt;0,"SALDO ADELANTADO","SALDO A FAVOR'")</f>
        <v>SALDO A FAVOR'</v>
      </c>
      <c r="Y802" s="10">
        <f>IF(C799&lt;=0,C799*-1)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10</v>
      </c>
      <c r="C803" s="10">
        <f>R812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10</v>
      </c>
      <c r="Y803" s="10">
        <f>AN812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11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11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12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12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13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13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14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14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15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15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16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16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17</v>
      </c>
      <c r="C810" s="10"/>
      <c r="E810" s="192" t="s">
        <v>7</v>
      </c>
      <c r="F810" s="193"/>
      <c r="G810" s="194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17</v>
      </c>
      <c r="Y810" s="10"/>
      <c r="AA810" s="192" t="s">
        <v>7</v>
      </c>
      <c r="AB810" s="193"/>
      <c r="AC810" s="194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2"/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2"/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92" t="s">
        <v>7</v>
      </c>
      <c r="O812" s="193"/>
      <c r="P812" s="193"/>
      <c r="Q812" s="194"/>
      <c r="R812" s="18">
        <f>SUM(R796:R811)</f>
        <v>0</v>
      </c>
      <c r="S812" s="3"/>
      <c r="V812" s="17"/>
      <c r="X812" s="12"/>
      <c r="Y812" s="10"/>
      <c r="AJ812" s="192" t="s">
        <v>7</v>
      </c>
      <c r="AK812" s="193"/>
      <c r="AL812" s="193"/>
      <c r="AM812" s="194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2"/>
      <c r="C819" s="10"/>
      <c r="V819" s="17"/>
      <c r="X819" s="12"/>
      <c r="Y819" s="10"/>
    </row>
    <row r="820" spans="1:43">
      <c r="B820" s="11"/>
      <c r="C820" s="10"/>
      <c r="V820" s="17"/>
      <c r="X820" s="11"/>
      <c r="Y820" s="10"/>
    </row>
    <row r="821" spans="1:43">
      <c r="B821" s="15" t="s">
        <v>18</v>
      </c>
      <c r="C821" s="16">
        <f>SUM(C802:C820)</f>
        <v>0</v>
      </c>
      <c r="V821" s="17"/>
      <c r="X821" s="15" t="s">
        <v>18</v>
      </c>
      <c r="Y821" s="16">
        <f>SUM(Y802:Y820)</f>
        <v>0</v>
      </c>
    </row>
    <row r="822" spans="1:43">
      <c r="D822" t="s">
        <v>22</v>
      </c>
      <c r="E822" t="s">
        <v>21</v>
      </c>
      <c r="V822" s="17"/>
      <c r="Z822" t="s">
        <v>22</v>
      </c>
      <c r="AA822" t="s">
        <v>21</v>
      </c>
    </row>
    <row r="823" spans="1:43">
      <c r="E823" s="1" t="s">
        <v>19</v>
      </c>
      <c r="V823" s="17"/>
      <c r="AA823" s="1" t="s">
        <v>19</v>
      </c>
    </row>
    <row r="824" spans="1:43">
      <c r="V824" s="17"/>
    </row>
    <row r="825" spans="1:43">
      <c r="V825" s="17"/>
    </row>
    <row r="826" spans="1:43">
      <c r="V826" s="17"/>
    </row>
    <row r="827" spans="1:43">
      <c r="V827" s="17"/>
    </row>
    <row r="828" spans="1:43">
      <c r="V828" s="17"/>
    </row>
    <row r="829" spans="1:43">
      <c r="V829" s="17"/>
    </row>
    <row r="830" spans="1:4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2:41">
      <c r="V833" s="17"/>
    </row>
    <row r="834" spans="2:41" ht="15" customHeight="1">
      <c r="H834" s="76" t="s">
        <v>30</v>
      </c>
      <c r="I834" s="76"/>
      <c r="J834" s="76"/>
      <c r="V834" s="17"/>
      <c r="AA834" s="196" t="s">
        <v>31</v>
      </c>
      <c r="AB834" s="196"/>
      <c r="AC834" s="196"/>
    </row>
    <row r="835" spans="2:41" ht="15" customHeight="1">
      <c r="H835" s="76"/>
      <c r="I835" s="76"/>
      <c r="J835" s="76"/>
      <c r="V835" s="17"/>
      <c r="AA835" s="196"/>
      <c r="AB835" s="196"/>
      <c r="AC835" s="196"/>
    </row>
    <row r="836" spans="2:41">
      <c r="V836" s="17"/>
    </row>
    <row r="837" spans="2:41">
      <c r="V837" s="17"/>
    </row>
    <row r="838" spans="2:41" ht="23.25">
      <c r="B838" s="24" t="s">
        <v>70</v>
      </c>
      <c r="V838" s="17"/>
      <c r="X838" s="22" t="s">
        <v>70</v>
      </c>
    </row>
    <row r="839" spans="2:41" ht="23.25">
      <c r="B839" s="23" t="s">
        <v>32</v>
      </c>
      <c r="C839" s="20">
        <f>IF(X794="PAGADO",0,C799)</f>
        <v>0</v>
      </c>
      <c r="E839" s="197" t="s">
        <v>555</v>
      </c>
      <c r="F839" s="197"/>
      <c r="G839" s="197"/>
      <c r="H839" s="197"/>
      <c r="V839" s="17"/>
      <c r="X839" s="23" t="s">
        <v>32</v>
      </c>
      <c r="Y839" s="20">
        <f>IF(B1639="PAGADO",0,C844)</f>
        <v>0</v>
      </c>
      <c r="AA839" s="197" t="s">
        <v>20</v>
      </c>
      <c r="AB839" s="197"/>
      <c r="AC839" s="197"/>
      <c r="AD839" s="197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IF(Y839&gt;0,Y839+Y840,Y840)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C867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Y867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26</v>
      </c>
      <c r="C844" s="21">
        <f>C842-C843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27</v>
      </c>
      <c r="Y844" s="21">
        <f>Y842-Y843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3.25">
      <c r="B845" s="6"/>
      <c r="C845" s="7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99" t="str">
        <f>IF(Y844&lt;0,"NO PAGAR","COBRAR'")</f>
        <v>COBRAR'</v>
      </c>
      <c r="Y845" s="199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ht="23.25">
      <c r="B846" s="199" t="str">
        <f>IF(C844&lt;0,"NO PAGAR","COBRAR'")</f>
        <v>COBRAR'</v>
      </c>
      <c r="C846" s="199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6"/>
      <c r="Y846" s="8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90" t="s">
        <v>9</v>
      </c>
      <c r="C847" s="191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90" t="s">
        <v>9</v>
      </c>
      <c r="Y847" s="191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9" t="str">
        <f>IF(Y799&lt;0,"SALDO ADELANTADO","SALDO A FAVOR '")</f>
        <v>SALDO A FAVOR '</v>
      </c>
      <c r="C848" s="10">
        <f>IF(Y799&lt;=0,Y799*-1)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9" t="str">
        <f>IF(C844&lt;0,"SALDO ADELANTADO","SALDO A FAVOR'")</f>
        <v>SALDO A FAVOR'</v>
      </c>
      <c r="Y848" s="10">
        <f>IF(C844&lt;=0,C844*-1)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10</v>
      </c>
      <c r="C849" s="10">
        <f>R857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10</v>
      </c>
      <c r="Y849" s="10">
        <f>AN857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11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11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12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12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13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13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14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14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15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15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16</v>
      </c>
      <c r="C855" s="10"/>
      <c r="E855" s="192" t="s">
        <v>7</v>
      </c>
      <c r="F855" s="193"/>
      <c r="G855" s="194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16</v>
      </c>
      <c r="Y855" s="10"/>
      <c r="AA855" s="192" t="s">
        <v>7</v>
      </c>
      <c r="AB855" s="193"/>
      <c r="AC855" s="194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1" t="s">
        <v>17</v>
      </c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1" t="s">
        <v>17</v>
      </c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192" t="s">
        <v>7</v>
      </c>
      <c r="O857" s="193"/>
      <c r="P857" s="193"/>
      <c r="Q857" s="194"/>
      <c r="R857" s="18">
        <f>SUM(R841:R856)</f>
        <v>0</v>
      </c>
      <c r="S857" s="3"/>
      <c r="V857" s="17"/>
      <c r="X857" s="12"/>
      <c r="Y857" s="10"/>
      <c r="AJ857" s="192" t="s">
        <v>7</v>
      </c>
      <c r="AK857" s="193"/>
      <c r="AL857" s="193"/>
      <c r="AM857" s="194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1"/>
      <c r="C866" s="10"/>
      <c r="V866" s="17"/>
      <c r="X866" s="11"/>
      <c r="Y866" s="10"/>
    </row>
    <row r="867" spans="2:27">
      <c r="B867" s="15" t="s">
        <v>18</v>
      </c>
      <c r="C867" s="16">
        <f>SUM(C848:C866)</f>
        <v>0</v>
      </c>
      <c r="D867" t="s">
        <v>22</v>
      </c>
      <c r="E867" t="s">
        <v>21</v>
      </c>
      <c r="V867" s="17"/>
      <c r="X867" s="15" t="s">
        <v>18</v>
      </c>
      <c r="Y867" s="16">
        <f>SUM(Y848:Y866)</f>
        <v>0</v>
      </c>
      <c r="Z867" t="s">
        <v>22</v>
      </c>
      <c r="AA867" t="s">
        <v>21</v>
      </c>
    </row>
    <row r="868" spans="2:27">
      <c r="E868" s="1" t="s">
        <v>19</v>
      </c>
      <c r="V868" s="17"/>
      <c r="AA868" s="1" t="s">
        <v>19</v>
      </c>
    </row>
    <row r="869" spans="2:27">
      <c r="V869" s="17"/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  <c r="AC882" s="195" t="s">
        <v>29</v>
      </c>
      <c r="AD882" s="195"/>
      <c r="AE882" s="195"/>
    </row>
    <row r="883" spans="2:41" ht="15" customHeight="1">
      <c r="H883" s="76" t="s">
        <v>28</v>
      </c>
      <c r="I883" s="76"/>
      <c r="J883" s="76"/>
      <c r="V883" s="17"/>
      <c r="AC883" s="195"/>
      <c r="AD883" s="195"/>
      <c r="AE883" s="195"/>
    </row>
    <row r="884" spans="2:41" ht="15" customHeight="1">
      <c r="H884" s="76"/>
      <c r="I884" s="76"/>
      <c r="J884" s="76"/>
      <c r="V884" s="17"/>
      <c r="AC884" s="195"/>
      <c r="AD884" s="195"/>
      <c r="AE884" s="195"/>
    </row>
    <row r="885" spans="2:41">
      <c r="V885" s="17"/>
    </row>
    <row r="886" spans="2:41">
      <c r="V886" s="17"/>
    </row>
    <row r="887" spans="2:41" ht="23.25">
      <c r="B887" s="22" t="s">
        <v>71</v>
      </c>
      <c r="V887" s="17"/>
      <c r="X887" s="22" t="s">
        <v>71</v>
      </c>
    </row>
    <row r="888" spans="2:41" ht="23.25">
      <c r="B888" s="23" t="s">
        <v>32</v>
      </c>
      <c r="C888" s="20">
        <f>IF(X839="PAGADO",0,Y844)</f>
        <v>0</v>
      </c>
      <c r="E888" s="197" t="s">
        <v>555</v>
      </c>
      <c r="F888" s="197"/>
      <c r="G888" s="197"/>
      <c r="H888" s="197"/>
      <c r="V888" s="17"/>
      <c r="X888" s="23" t="s">
        <v>32</v>
      </c>
      <c r="Y888" s="20">
        <f>IF(B888="PAGADO",0,C893)</f>
        <v>0</v>
      </c>
      <c r="AA888" s="197" t="s">
        <v>20</v>
      </c>
      <c r="AB888" s="197"/>
      <c r="AC888" s="197"/>
      <c r="AD888" s="197"/>
    </row>
    <row r="889" spans="2:41">
      <c r="B889" s="1" t="s">
        <v>0</v>
      </c>
      <c r="C889" s="19">
        <f>H904</f>
        <v>0</v>
      </c>
      <c r="E889" s="2" t="s">
        <v>1</v>
      </c>
      <c r="F889" s="2" t="s">
        <v>2</v>
      </c>
      <c r="G889" s="2" t="s">
        <v>3</v>
      </c>
      <c r="H889" s="2" t="s">
        <v>4</v>
      </c>
      <c r="N889" s="2" t="s">
        <v>1</v>
      </c>
      <c r="O889" s="2" t="s">
        <v>5</v>
      </c>
      <c r="P889" s="2" t="s">
        <v>4</v>
      </c>
      <c r="Q889" s="2" t="s">
        <v>6</v>
      </c>
      <c r="R889" s="2" t="s">
        <v>7</v>
      </c>
      <c r="S889" s="3"/>
      <c r="V889" s="17"/>
      <c r="X889" s="1" t="s">
        <v>0</v>
      </c>
      <c r="Y889" s="19">
        <f>AD904</f>
        <v>0</v>
      </c>
      <c r="AA889" s="2" t="s">
        <v>1</v>
      </c>
      <c r="AB889" s="2" t="s">
        <v>2</v>
      </c>
      <c r="AC889" s="2" t="s">
        <v>3</v>
      </c>
      <c r="AD889" s="2" t="s">
        <v>4</v>
      </c>
      <c r="AJ889" s="2" t="s">
        <v>1</v>
      </c>
      <c r="AK889" s="2" t="s">
        <v>5</v>
      </c>
      <c r="AL889" s="2" t="s">
        <v>4</v>
      </c>
      <c r="AM889" s="2" t="s">
        <v>6</v>
      </c>
      <c r="AN889" s="2" t="s">
        <v>7</v>
      </c>
      <c r="AO889" s="3"/>
    </row>
    <row r="890" spans="2:41">
      <c r="C890" s="2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Y890" s="2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24</v>
      </c>
      <c r="C891" s="19">
        <f>IF(C888&gt;0,C888+C889,C889)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24</v>
      </c>
      <c r="Y891" s="19">
        <f>IF(Y888&gt;0,Y889+Y888,Y889)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9</v>
      </c>
      <c r="C892" s="20">
        <f>C915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9</v>
      </c>
      <c r="Y892" s="20">
        <f>Y915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6" t="s">
        <v>25</v>
      </c>
      <c r="C893" s="21">
        <f>C891-C892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6" t="s">
        <v>8</v>
      </c>
      <c r="Y893" s="21">
        <f>Y891-Y892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6.25">
      <c r="B894" s="198" t="str">
        <f>IF(C893&lt;0,"NO PAGAR","COBRAR")</f>
        <v>COBRAR</v>
      </c>
      <c r="C894" s="198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98" t="str">
        <f>IF(Y893&lt;0,"NO PAGAR","COBRAR")</f>
        <v>COBRAR</v>
      </c>
      <c r="Y894" s="19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90" t="s">
        <v>9</v>
      </c>
      <c r="C895" s="191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0" t="s">
        <v>9</v>
      </c>
      <c r="Y895" s="191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IF(C929&lt;0,"SALDO A FAVOR","SALDO ADELANTAD0'")</f>
        <v>SALDO ADELANTAD0'</v>
      </c>
      <c r="C896" s="10">
        <f>IF(Y844&lt;=0,Y844*-1)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IF(C893&lt;0,"SALDO ADELANTADO","SALDO A FAVOR'")</f>
        <v>SALDO A FAVOR'</v>
      </c>
      <c r="Y896" s="10">
        <f>IF(C893&lt;=0,C893*-1)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92" t="s">
        <v>7</v>
      </c>
      <c r="F904" s="193"/>
      <c r="G904" s="194"/>
      <c r="H904" s="5">
        <f>SUM(H890:H903)</f>
        <v>0</v>
      </c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92" t="s">
        <v>7</v>
      </c>
      <c r="AB904" s="193"/>
      <c r="AC904" s="194"/>
      <c r="AD904" s="5">
        <f>SUM(AD890:AD903)</f>
        <v>0</v>
      </c>
      <c r="AJ904" s="3"/>
      <c r="AK904" s="3"/>
      <c r="AL904" s="3"/>
      <c r="AM904" s="3"/>
      <c r="AN904" s="18"/>
      <c r="AO904" s="3"/>
    </row>
    <row r="905" spans="2:41">
      <c r="B905" s="12"/>
      <c r="C905" s="10"/>
      <c r="E905" s="13"/>
      <c r="F905" s="13"/>
      <c r="G905" s="13"/>
      <c r="N905" s="3"/>
      <c r="O905" s="3"/>
      <c r="P905" s="3"/>
      <c r="Q905" s="3"/>
      <c r="R905" s="18"/>
      <c r="S905" s="3"/>
      <c r="V905" s="17"/>
      <c r="X905" s="12"/>
      <c r="Y905" s="10"/>
      <c r="AA905" s="13"/>
      <c r="AB905" s="13"/>
      <c r="AC905" s="13"/>
      <c r="AJ905" s="3"/>
      <c r="AK905" s="3"/>
      <c r="AL905" s="3"/>
      <c r="AM905" s="3"/>
      <c r="AN905" s="18"/>
      <c r="AO905" s="3"/>
    </row>
    <row r="906" spans="2:41">
      <c r="B906" s="12"/>
      <c r="C906" s="10"/>
      <c r="N906" s="192" t="s">
        <v>7</v>
      </c>
      <c r="O906" s="193"/>
      <c r="P906" s="193"/>
      <c r="Q906" s="194"/>
      <c r="R906" s="18">
        <f>SUM(R890:R905)</f>
        <v>0</v>
      </c>
      <c r="S906" s="3"/>
      <c r="V906" s="17"/>
      <c r="X906" s="12"/>
      <c r="Y906" s="10"/>
      <c r="AJ906" s="192" t="s">
        <v>7</v>
      </c>
      <c r="AK906" s="193"/>
      <c r="AL906" s="193"/>
      <c r="AM906" s="194"/>
      <c r="AN906" s="18">
        <f>SUM(AN890:AN905)</f>
        <v>0</v>
      </c>
      <c r="AO906" s="3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E909" s="14"/>
      <c r="V909" s="17"/>
      <c r="X909" s="12"/>
      <c r="Y909" s="10"/>
      <c r="AA909" s="14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1"/>
      <c r="C914" s="10"/>
      <c r="V914" s="17"/>
      <c r="X914" s="11"/>
      <c r="Y914" s="10"/>
    </row>
    <row r="915" spans="1:43">
      <c r="B915" s="15" t="s">
        <v>18</v>
      </c>
      <c r="C915" s="16">
        <f>SUM(C896:C914)</f>
        <v>0</v>
      </c>
      <c r="V915" s="17"/>
      <c r="X915" s="15" t="s">
        <v>18</v>
      </c>
      <c r="Y915" s="16">
        <f>SUM(Y896:Y914)</f>
        <v>0</v>
      </c>
    </row>
    <row r="916" spans="1:43">
      <c r="D916" t="s">
        <v>22</v>
      </c>
      <c r="E916" t="s">
        <v>21</v>
      </c>
      <c r="V916" s="17"/>
      <c r="Z916" t="s">
        <v>22</v>
      </c>
      <c r="AA916" t="s">
        <v>21</v>
      </c>
    </row>
    <row r="917" spans="1:43">
      <c r="E917" s="1" t="s">
        <v>19</v>
      </c>
      <c r="V917" s="17"/>
      <c r="AA917" s="1" t="s">
        <v>19</v>
      </c>
    </row>
    <row r="918" spans="1:43">
      <c r="V918" s="17"/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V927" s="17"/>
    </row>
    <row r="928" spans="1:43" ht="15" customHeight="1">
      <c r="H928" s="76" t="s">
        <v>30</v>
      </c>
      <c r="I928" s="76"/>
      <c r="J928" s="76"/>
      <c r="V928" s="17"/>
      <c r="AA928" s="196" t="s">
        <v>31</v>
      </c>
      <c r="AB928" s="196"/>
      <c r="AC928" s="196"/>
    </row>
    <row r="929" spans="2:41" ht="15" customHeight="1">
      <c r="H929" s="76"/>
      <c r="I929" s="76"/>
      <c r="J929" s="76"/>
      <c r="V929" s="17"/>
      <c r="AA929" s="196"/>
      <c r="AB929" s="196"/>
      <c r="AC929" s="196"/>
    </row>
    <row r="930" spans="2:41">
      <c r="V930" s="17"/>
    </row>
    <row r="931" spans="2:41">
      <c r="V931" s="17"/>
    </row>
    <row r="932" spans="2:41" ht="23.25">
      <c r="B932" s="24" t="s">
        <v>73</v>
      </c>
      <c r="V932" s="17"/>
      <c r="X932" s="22" t="s">
        <v>71</v>
      </c>
    </row>
    <row r="933" spans="2:41" ht="23.25">
      <c r="B933" s="23" t="s">
        <v>32</v>
      </c>
      <c r="C933" s="20">
        <f>IF(X888="PAGADO",0,C893)</f>
        <v>0</v>
      </c>
      <c r="E933" s="197" t="s">
        <v>555</v>
      </c>
      <c r="F933" s="197"/>
      <c r="G933" s="197"/>
      <c r="H933" s="197"/>
      <c r="V933" s="17"/>
      <c r="X933" s="23" t="s">
        <v>32</v>
      </c>
      <c r="Y933" s="20">
        <f>IF(B1733="PAGADO",0,C938)</f>
        <v>0</v>
      </c>
      <c r="AA933" s="197" t="s">
        <v>20</v>
      </c>
      <c r="AB933" s="197"/>
      <c r="AC933" s="197"/>
      <c r="AD933" s="197"/>
    </row>
    <row r="934" spans="2:41">
      <c r="B934" s="1" t="s">
        <v>0</v>
      </c>
      <c r="C934" s="19">
        <f>H949</f>
        <v>0</v>
      </c>
      <c r="E934" s="2" t="s">
        <v>1</v>
      </c>
      <c r="F934" s="2" t="s">
        <v>2</v>
      </c>
      <c r="G934" s="2" t="s">
        <v>3</v>
      </c>
      <c r="H934" s="2" t="s">
        <v>4</v>
      </c>
      <c r="N934" s="2" t="s">
        <v>1</v>
      </c>
      <c r="O934" s="2" t="s">
        <v>5</v>
      </c>
      <c r="P934" s="2" t="s">
        <v>4</v>
      </c>
      <c r="Q934" s="2" t="s">
        <v>6</v>
      </c>
      <c r="R934" s="2" t="s">
        <v>7</v>
      </c>
      <c r="S934" s="3"/>
      <c r="V934" s="17"/>
      <c r="X934" s="1" t="s">
        <v>0</v>
      </c>
      <c r="Y934" s="19">
        <f>AD949</f>
        <v>0</v>
      </c>
      <c r="AA934" s="2" t="s">
        <v>1</v>
      </c>
      <c r="AB934" s="2" t="s">
        <v>2</v>
      </c>
      <c r="AC934" s="2" t="s">
        <v>3</v>
      </c>
      <c r="AD934" s="2" t="s">
        <v>4</v>
      </c>
      <c r="AJ934" s="2" t="s">
        <v>1</v>
      </c>
      <c r="AK934" s="2" t="s">
        <v>5</v>
      </c>
      <c r="AL934" s="2" t="s">
        <v>4</v>
      </c>
      <c r="AM934" s="2" t="s">
        <v>6</v>
      </c>
      <c r="AN934" s="2" t="s">
        <v>7</v>
      </c>
      <c r="AO934" s="3"/>
    </row>
    <row r="935" spans="2:41">
      <c r="C935" s="2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Y935" s="2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24</v>
      </c>
      <c r="C936" s="19">
        <f>IF(C933&gt;0,C933+C934,C934)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24</v>
      </c>
      <c r="Y936" s="19">
        <f>IF(Y933&gt;0,Y933+Y934,Y934)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9</v>
      </c>
      <c r="C937" s="20">
        <f>C961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9</v>
      </c>
      <c r="Y937" s="20">
        <f>Y961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6" t="s">
        <v>26</v>
      </c>
      <c r="C938" s="21">
        <f>C936-C937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6" t="s">
        <v>27</v>
      </c>
      <c r="Y938" s="21">
        <f>Y936-Y937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ht="23.25">
      <c r="B939" s="6"/>
      <c r="C939" s="7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9" t="str">
        <f>IF(Y938&lt;0,"NO PAGAR","COBRAR'")</f>
        <v>COBRAR'</v>
      </c>
      <c r="Y939" s="199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199" t="str">
        <f>IF(C938&lt;0,"NO PAGAR","COBRAR'")</f>
        <v>COBRAR'</v>
      </c>
      <c r="C940" s="199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6"/>
      <c r="Y940" s="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90" t="s">
        <v>9</v>
      </c>
      <c r="C941" s="191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90" t="s">
        <v>9</v>
      </c>
      <c r="Y941" s="191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9" t="str">
        <f>IF(Y893&lt;0,"SALDO ADELANTADO","SALDO A FAVOR '")</f>
        <v>SALDO A FAVOR '</v>
      </c>
      <c r="C942" s="10">
        <f>IF(Y893&lt;=0,Y893*-1)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9" t="str">
        <f>IF(C938&lt;0,"SALDO ADELANTADO","SALDO A FAVOR'")</f>
        <v>SALDO A FAVOR'</v>
      </c>
      <c r="Y942" s="10">
        <f>IF(C938&lt;=0,C938*-1)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10</v>
      </c>
      <c r="C943" s="10">
        <f>R951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10</v>
      </c>
      <c r="Y943" s="10">
        <f>AN951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11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11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12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12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13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13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14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14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15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15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16</v>
      </c>
      <c r="C949" s="10"/>
      <c r="E949" s="192" t="s">
        <v>7</v>
      </c>
      <c r="F949" s="193"/>
      <c r="G949" s="194"/>
      <c r="H949" s="5">
        <f>SUM(H935:H948)</f>
        <v>0</v>
      </c>
      <c r="N949" s="3"/>
      <c r="O949" s="3"/>
      <c r="P949" s="3"/>
      <c r="Q949" s="3"/>
      <c r="R949" s="18"/>
      <c r="S949" s="3"/>
      <c r="V949" s="17"/>
      <c r="X949" s="11" t="s">
        <v>16</v>
      </c>
      <c r="Y949" s="10"/>
      <c r="AA949" s="192" t="s">
        <v>7</v>
      </c>
      <c r="AB949" s="193"/>
      <c r="AC949" s="194"/>
      <c r="AD949" s="5">
        <f>SUM(AD935:AD948)</f>
        <v>0</v>
      </c>
      <c r="AJ949" s="3"/>
      <c r="AK949" s="3"/>
      <c r="AL949" s="3"/>
      <c r="AM949" s="3"/>
      <c r="AN949" s="18"/>
      <c r="AO949" s="3"/>
    </row>
    <row r="950" spans="2:41">
      <c r="B950" s="11" t="s">
        <v>17</v>
      </c>
      <c r="C950" s="10"/>
      <c r="E950" s="13"/>
      <c r="F950" s="13"/>
      <c r="G950" s="13"/>
      <c r="N950" s="3"/>
      <c r="O950" s="3"/>
      <c r="P950" s="3"/>
      <c r="Q950" s="3"/>
      <c r="R950" s="18"/>
      <c r="S950" s="3"/>
      <c r="V950" s="17"/>
      <c r="X950" s="11" t="s">
        <v>17</v>
      </c>
      <c r="Y950" s="10"/>
      <c r="AA950" s="13"/>
      <c r="AB950" s="13"/>
      <c r="AC950" s="13"/>
      <c r="AJ950" s="3"/>
      <c r="AK950" s="3"/>
      <c r="AL950" s="3"/>
      <c r="AM950" s="3"/>
      <c r="AN950" s="18"/>
      <c r="AO950" s="3"/>
    </row>
    <row r="951" spans="2:41">
      <c r="B951" s="12"/>
      <c r="C951" s="10"/>
      <c r="N951" s="192" t="s">
        <v>7</v>
      </c>
      <c r="O951" s="193"/>
      <c r="P951" s="193"/>
      <c r="Q951" s="194"/>
      <c r="R951" s="18">
        <f>SUM(R935:R950)</f>
        <v>0</v>
      </c>
      <c r="S951" s="3"/>
      <c r="V951" s="17"/>
      <c r="X951" s="12"/>
      <c r="Y951" s="10"/>
      <c r="AJ951" s="192" t="s">
        <v>7</v>
      </c>
      <c r="AK951" s="193"/>
      <c r="AL951" s="193"/>
      <c r="AM951" s="194"/>
      <c r="AN951" s="18">
        <f>SUM(AN935:AN950)</f>
        <v>0</v>
      </c>
      <c r="AO951" s="3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E954" s="14"/>
      <c r="V954" s="17"/>
      <c r="X954" s="12"/>
      <c r="Y954" s="10"/>
      <c r="AA954" s="14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1"/>
      <c r="C960" s="10"/>
      <c r="V960" s="17"/>
      <c r="X960" s="11"/>
      <c r="Y960" s="10"/>
    </row>
    <row r="961" spans="2:31">
      <c r="B961" s="15" t="s">
        <v>18</v>
      </c>
      <c r="C961" s="16">
        <f>SUM(C942:C960)</f>
        <v>0</v>
      </c>
      <c r="D961" t="s">
        <v>22</v>
      </c>
      <c r="E961" t="s">
        <v>21</v>
      </c>
      <c r="V961" s="17"/>
      <c r="X961" s="15" t="s">
        <v>18</v>
      </c>
      <c r="Y961" s="16">
        <f>SUM(Y942:Y960)</f>
        <v>0</v>
      </c>
      <c r="Z961" t="s">
        <v>22</v>
      </c>
      <c r="AA961" t="s">
        <v>21</v>
      </c>
    </row>
    <row r="962" spans="2:31">
      <c r="E962" s="1" t="s">
        <v>19</v>
      </c>
      <c r="V962" s="17"/>
      <c r="AA962" s="1" t="s">
        <v>19</v>
      </c>
    </row>
    <row r="963" spans="2:31">
      <c r="V963" s="17"/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  <c r="AC975" s="195" t="s">
        <v>29</v>
      </c>
      <c r="AD975" s="195"/>
      <c r="AE975" s="195"/>
    </row>
    <row r="976" spans="2:31" ht="15" customHeight="1">
      <c r="H976" s="76" t="s">
        <v>28</v>
      </c>
      <c r="I976" s="76"/>
      <c r="J976" s="76"/>
      <c r="V976" s="17"/>
      <c r="AC976" s="195"/>
      <c r="AD976" s="195"/>
      <c r="AE976" s="195"/>
    </row>
    <row r="977" spans="2:41" ht="15" customHeight="1">
      <c r="H977" s="76"/>
      <c r="I977" s="76"/>
      <c r="J977" s="76"/>
      <c r="V977" s="17"/>
      <c r="AC977" s="195"/>
      <c r="AD977" s="195"/>
      <c r="AE977" s="195"/>
    </row>
    <row r="978" spans="2:41">
      <c r="V978" s="17"/>
    </row>
    <row r="979" spans="2:41">
      <c r="V979" s="17"/>
    </row>
    <row r="980" spans="2:41" ht="23.25">
      <c r="B980" s="22" t="s">
        <v>72</v>
      </c>
      <c r="V980" s="17"/>
      <c r="X980" s="22" t="s">
        <v>74</v>
      </c>
    </row>
    <row r="981" spans="2:41" ht="23.25">
      <c r="B981" s="23" t="s">
        <v>32</v>
      </c>
      <c r="C981" s="20">
        <f>IF(X933="PAGADO",0,Y938)</f>
        <v>0</v>
      </c>
      <c r="E981" s="197" t="s">
        <v>555</v>
      </c>
      <c r="F981" s="197"/>
      <c r="G981" s="197"/>
      <c r="H981" s="197"/>
      <c r="V981" s="17"/>
      <c r="X981" s="23" t="s">
        <v>32</v>
      </c>
      <c r="Y981" s="20">
        <f>IF(B981="PAGADO",0,C986)</f>
        <v>0</v>
      </c>
      <c r="AA981" s="197" t="s">
        <v>20</v>
      </c>
      <c r="AB981" s="197"/>
      <c r="AC981" s="197"/>
      <c r="AD981" s="197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25</v>
      </c>
      <c r="C986" s="21">
        <f>C984-C985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>
      <c r="B987" s="198" t="str">
        <f>IF(C986&lt;0,"NO PAGAR","COBRAR")</f>
        <v>COBRAR</v>
      </c>
      <c r="C987" s="198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98" t="str">
        <f>IF(Y986&lt;0,"NO PAGAR","COBRAR")</f>
        <v>COBRAR</v>
      </c>
      <c r="Y987" s="198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90" t="s">
        <v>9</v>
      </c>
      <c r="C988" s="191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0" t="s">
        <v>9</v>
      </c>
      <c r="Y988" s="191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9" t="str">
        <f>IF(C1022&lt;0,"SALDO A FAVOR","SALDO ADELANTAD0'")</f>
        <v>SALDO ADELANTAD0'</v>
      </c>
      <c r="C989" s="10">
        <f>IF(Y933&lt;=0,Y933*-1)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17</v>
      </c>
      <c r="C997" s="10"/>
      <c r="E997" s="192" t="s">
        <v>7</v>
      </c>
      <c r="F997" s="193"/>
      <c r="G997" s="194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192" t="s">
        <v>7</v>
      </c>
      <c r="AB997" s="193"/>
      <c r="AC997" s="194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2"/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2"/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92" t="s">
        <v>7</v>
      </c>
      <c r="O999" s="193"/>
      <c r="P999" s="193"/>
      <c r="Q999" s="194"/>
      <c r="R999" s="18">
        <f>SUM(R983:R998)</f>
        <v>0</v>
      </c>
      <c r="S999" s="3"/>
      <c r="V999" s="17"/>
      <c r="X999" s="12"/>
      <c r="Y999" s="10"/>
      <c r="AJ999" s="192" t="s">
        <v>7</v>
      </c>
      <c r="AK999" s="193"/>
      <c r="AL999" s="193"/>
      <c r="AM999" s="194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1"/>
      <c r="C1007" s="10"/>
      <c r="V1007" s="17"/>
      <c r="X1007" s="11"/>
      <c r="Y1007" s="10"/>
    </row>
    <row r="1008" spans="2:41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>
      <c r="E1010" s="1" t="s">
        <v>19</v>
      </c>
      <c r="V1010" s="17"/>
      <c r="AA1010" s="1" t="s">
        <v>19</v>
      </c>
    </row>
    <row r="1011" spans="1:43">
      <c r="V1011" s="17"/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V1020" s="17"/>
    </row>
    <row r="1021" spans="1:43" ht="15" customHeight="1">
      <c r="H1021" s="76" t="s">
        <v>30</v>
      </c>
      <c r="I1021" s="76"/>
      <c r="J1021" s="76"/>
      <c r="V1021" s="17"/>
      <c r="AA1021" s="196" t="s">
        <v>31</v>
      </c>
      <c r="AB1021" s="196"/>
      <c r="AC1021" s="196"/>
    </row>
    <row r="1022" spans="1:43" ht="15" customHeight="1">
      <c r="H1022" s="76"/>
      <c r="I1022" s="76"/>
      <c r="J1022" s="76"/>
      <c r="V1022" s="17"/>
      <c r="AA1022" s="196"/>
      <c r="AB1022" s="196"/>
      <c r="AC1022" s="196"/>
    </row>
    <row r="1023" spans="1:43">
      <c r="V1023" s="17"/>
    </row>
    <row r="1024" spans="1:43">
      <c r="V1024" s="17"/>
    </row>
    <row r="1025" spans="2:41" ht="23.25">
      <c r="B1025" s="24" t="s">
        <v>72</v>
      </c>
      <c r="V1025" s="17"/>
      <c r="X1025" s="22" t="s">
        <v>72</v>
      </c>
    </row>
    <row r="1026" spans="2:41" ht="23.25">
      <c r="B1026" s="23" t="s">
        <v>32</v>
      </c>
      <c r="C1026" s="20">
        <f>IF(X981="PAGADO",0,C986)</f>
        <v>0</v>
      </c>
      <c r="E1026" s="197" t="s">
        <v>555</v>
      </c>
      <c r="F1026" s="197"/>
      <c r="G1026" s="197"/>
      <c r="H1026" s="197"/>
      <c r="V1026" s="17"/>
      <c r="X1026" s="23" t="s">
        <v>32</v>
      </c>
      <c r="Y1026" s="20">
        <f>IF(B1826="PAGADO",0,C1031)</f>
        <v>0</v>
      </c>
      <c r="AA1026" s="197" t="s">
        <v>20</v>
      </c>
      <c r="AB1026" s="197"/>
      <c r="AC1026" s="197"/>
      <c r="AD1026" s="197"/>
    </row>
    <row r="1027" spans="2:41">
      <c r="B1027" s="1" t="s">
        <v>0</v>
      </c>
      <c r="C1027" s="19">
        <f>H1042</f>
        <v>0</v>
      </c>
      <c r="E1027" s="2" t="s">
        <v>1</v>
      </c>
      <c r="F1027" s="2" t="s">
        <v>2</v>
      </c>
      <c r="G1027" s="2" t="s">
        <v>3</v>
      </c>
      <c r="H1027" s="2" t="s">
        <v>4</v>
      </c>
      <c r="N1027" s="2" t="s">
        <v>1</v>
      </c>
      <c r="O1027" s="2" t="s">
        <v>5</v>
      </c>
      <c r="P1027" s="2" t="s">
        <v>4</v>
      </c>
      <c r="Q1027" s="2" t="s">
        <v>6</v>
      </c>
      <c r="R1027" s="2" t="s">
        <v>7</v>
      </c>
      <c r="S1027" s="3"/>
      <c r="V1027" s="17"/>
      <c r="X1027" s="1" t="s">
        <v>0</v>
      </c>
      <c r="Y1027" s="19">
        <f>AD1042</f>
        <v>0</v>
      </c>
      <c r="AA1027" s="2" t="s">
        <v>1</v>
      </c>
      <c r="AB1027" s="2" t="s">
        <v>2</v>
      </c>
      <c r="AC1027" s="2" t="s">
        <v>3</v>
      </c>
      <c r="AD1027" s="2" t="s">
        <v>4</v>
      </c>
      <c r="AJ1027" s="2" t="s">
        <v>1</v>
      </c>
      <c r="AK1027" s="2" t="s">
        <v>5</v>
      </c>
      <c r="AL1027" s="2" t="s">
        <v>4</v>
      </c>
      <c r="AM1027" s="2" t="s">
        <v>6</v>
      </c>
      <c r="AN1027" s="2" t="s">
        <v>7</v>
      </c>
      <c r="AO1027" s="3"/>
    </row>
    <row r="1028" spans="2:41">
      <c r="C1028" s="2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Y1028" s="2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24</v>
      </c>
      <c r="C1029" s="19">
        <f>IF(C1026&gt;0,C1026+C1027,C1027)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24</v>
      </c>
      <c r="Y1029" s="19">
        <f>IF(Y1026&gt;0,Y1026+Y1027,Y1027)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9</v>
      </c>
      <c r="C1030" s="20">
        <f>C1054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9</v>
      </c>
      <c r="Y1030" s="20">
        <f>Y1054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6" t="s">
        <v>26</v>
      </c>
      <c r="C1031" s="21">
        <f>C1029-C1030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 t="s">
        <v>27</v>
      </c>
      <c r="Y1031" s="21">
        <f>Y1029-Y1030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6"/>
      <c r="C1032" s="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99" t="str">
        <f>IF(Y1031&lt;0,"NO PAGAR","COBRAR'")</f>
        <v>COBRAR'</v>
      </c>
      <c r="Y1032" s="199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199" t="str">
        <f>IF(C1031&lt;0,"NO PAGAR","COBRAR'")</f>
        <v>COBRAR'</v>
      </c>
      <c r="C1033" s="199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/>
      <c r="Y1033" s="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90" t="s">
        <v>9</v>
      </c>
      <c r="C1034" s="191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90" t="s">
        <v>9</v>
      </c>
      <c r="Y1034" s="191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9" t="str">
        <f>IF(Y986&lt;0,"SALDO ADELANTADO","SALDO A FAVOR '")</f>
        <v>SALDO A FAVOR '</v>
      </c>
      <c r="C1035" s="10">
        <f>IF(Y986&lt;=0,Y986*-1)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IF(C1031&lt;0,"SALDO ADELANTADO","SALDO A FAVOR'")</f>
        <v>SALDO A FAVOR'</v>
      </c>
      <c r="Y1035" s="10">
        <f>IF(C1031&lt;=0,C1031*-1)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10</v>
      </c>
      <c r="C1036" s="10">
        <f>R1044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AN1044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16</v>
      </c>
      <c r="C1042" s="10"/>
      <c r="E1042" s="192" t="s">
        <v>7</v>
      </c>
      <c r="F1042" s="193"/>
      <c r="G1042" s="194"/>
      <c r="H1042" s="5">
        <f>SUM(H1028:H1041)</f>
        <v>0</v>
      </c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192" t="s">
        <v>7</v>
      </c>
      <c r="AB1042" s="193"/>
      <c r="AC1042" s="194"/>
      <c r="AD1042" s="5">
        <f>SUM(AD1028:AD1041)</f>
        <v>0</v>
      </c>
      <c r="AJ1042" s="3"/>
      <c r="AK1042" s="3"/>
      <c r="AL1042" s="3"/>
      <c r="AM1042" s="3"/>
      <c r="AN1042" s="18"/>
      <c r="AO1042" s="3"/>
    </row>
    <row r="1043" spans="2:41">
      <c r="B1043" s="11" t="s">
        <v>17</v>
      </c>
      <c r="C1043" s="10"/>
      <c r="E1043" s="13"/>
      <c r="F1043" s="13"/>
      <c r="G1043" s="13"/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"/>
      <c r="AB1043" s="13"/>
      <c r="AC1043" s="13"/>
      <c r="AJ1043" s="3"/>
      <c r="AK1043" s="3"/>
      <c r="AL1043" s="3"/>
      <c r="AM1043" s="3"/>
      <c r="AN1043" s="18"/>
      <c r="AO1043" s="3"/>
    </row>
    <row r="1044" spans="2:41">
      <c r="B1044" s="12"/>
      <c r="C1044" s="10"/>
      <c r="N1044" s="192" t="s">
        <v>7</v>
      </c>
      <c r="O1044" s="193"/>
      <c r="P1044" s="193"/>
      <c r="Q1044" s="194"/>
      <c r="R1044" s="18">
        <f>SUM(R1028:R1043)</f>
        <v>0</v>
      </c>
      <c r="S1044" s="3"/>
      <c r="V1044" s="17"/>
      <c r="X1044" s="12"/>
      <c r="Y1044" s="10"/>
      <c r="AJ1044" s="192" t="s">
        <v>7</v>
      </c>
      <c r="AK1044" s="193"/>
      <c r="AL1044" s="193"/>
      <c r="AM1044" s="194"/>
      <c r="AN1044" s="18">
        <f>SUM(AN1028:AN1043)</f>
        <v>0</v>
      </c>
      <c r="AO1044" s="3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E1047" s="14"/>
      <c r="V1047" s="17"/>
      <c r="X1047" s="12"/>
      <c r="Y1047" s="10"/>
      <c r="AA1047" s="14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1"/>
      <c r="C1053" s="10"/>
      <c r="V1053" s="17"/>
      <c r="X1053" s="11"/>
      <c r="Y1053" s="10"/>
    </row>
    <row r="1054" spans="2:41">
      <c r="B1054" s="15" t="s">
        <v>18</v>
      </c>
      <c r="C1054" s="16">
        <f>SUM(C1035:C1053)</f>
        <v>0</v>
      </c>
      <c r="D1054" t="s">
        <v>22</v>
      </c>
      <c r="E1054" t="s">
        <v>21</v>
      </c>
      <c r="V1054" s="17"/>
      <c r="X1054" s="15" t="s">
        <v>18</v>
      </c>
      <c r="Y1054" s="16">
        <f>SUM(Y1035:Y1053)</f>
        <v>0</v>
      </c>
      <c r="Z1054" t="s">
        <v>22</v>
      </c>
      <c r="AA1054" t="s">
        <v>21</v>
      </c>
    </row>
    <row r="1055" spans="2:41">
      <c r="E1055" s="1" t="s">
        <v>19</v>
      </c>
      <c r="V1055" s="17"/>
      <c r="AA1055" s="1" t="s">
        <v>19</v>
      </c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6:AD746"/>
    <mergeCell ref="E746:H746"/>
    <mergeCell ref="X752:Y752"/>
    <mergeCell ref="B753:C753"/>
    <mergeCell ref="B754:C754"/>
    <mergeCell ref="X754:Y754"/>
    <mergeCell ref="B711:C711"/>
    <mergeCell ref="X711:Y711"/>
    <mergeCell ref="AA720:AC720"/>
    <mergeCell ref="N722:Q722"/>
    <mergeCell ref="E794:H794"/>
    <mergeCell ref="B800:C800"/>
    <mergeCell ref="X800:Y800"/>
    <mergeCell ref="B801:C801"/>
    <mergeCell ref="X801:Y801"/>
    <mergeCell ref="AA810:AC810"/>
    <mergeCell ref="AA762:AC762"/>
    <mergeCell ref="N764:Q764"/>
    <mergeCell ref="AJ764:AM764"/>
    <mergeCell ref="E762:G762"/>
    <mergeCell ref="AC788:AE790"/>
    <mergeCell ref="AA794:AD794"/>
    <mergeCell ref="X845:Y845"/>
    <mergeCell ref="B846:C846"/>
    <mergeCell ref="B847:C847"/>
    <mergeCell ref="X847:Y847"/>
    <mergeCell ref="AA855:AC855"/>
    <mergeCell ref="N857:Q857"/>
    <mergeCell ref="N812:Q812"/>
    <mergeCell ref="AJ812:AM812"/>
    <mergeCell ref="E810:G810"/>
    <mergeCell ref="AA834:AC835"/>
    <mergeCell ref="AA839:AD839"/>
    <mergeCell ref="E839:H839"/>
    <mergeCell ref="AJ906:AM906"/>
    <mergeCell ref="E904:G904"/>
    <mergeCell ref="AJ857:AM857"/>
    <mergeCell ref="E855:G855"/>
    <mergeCell ref="AC882:AE884"/>
    <mergeCell ref="AA888:AD888"/>
    <mergeCell ref="E888:H888"/>
    <mergeCell ref="B894:C894"/>
    <mergeCell ref="X894:Y894"/>
    <mergeCell ref="AA928:AC929"/>
    <mergeCell ref="AA933:AD933"/>
    <mergeCell ref="E933:H933"/>
    <mergeCell ref="X939:Y939"/>
    <mergeCell ref="B940:C940"/>
    <mergeCell ref="B941:C941"/>
    <mergeCell ref="X941:Y941"/>
    <mergeCell ref="B895:C895"/>
    <mergeCell ref="X895:Y895"/>
    <mergeCell ref="AA904:AC904"/>
    <mergeCell ref="N906:Q906"/>
    <mergeCell ref="E981:H981"/>
    <mergeCell ref="B987:C987"/>
    <mergeCell ref="X987:Y987"/>
    <mergeCell ref="B988:C988"/>
    <mergeCell ref="X988:Y988"/>
    <mergeCell ref="AA997:AC997"/>
    <mergeCell ref="AA949:AC949"/>
    <mergeCell ref="N951:Q951"/>
    <mergeCell ref="AJ951:AM951"/>
    <mergeCell ref="E949:G949"/>
    <mergeCell ref="AC975:AE977"/>
    <mergeCell ref="AA981:AD981"/>
    <mergeCell ref="AJ999:AM999"/>
    <mergeCell ref="E997:G997"/>
    <mergeCell ref="AJ1044:AM1044"/>
    <mergeCell ref="E1042:G1042"/>
    <mergeCell ref="X1032:Y1032"/>
    <mergeCell ref="B1033:C1033"/>
    <mergeCell ref="B1034:C1034"/>
    <mergeCell ref="X1034:Y1034"/>
    <mergeCell ref="AA1042:AC1042"/>
    <mergeCell ref="N1044:Q1044"/>
    <mergeCell ref="N999:Q999"/>
    <mergeCell ref="AA1021:AC1022"/>
    <mergeCell ref="AA1026:AD1026"/>
    <mergeCell ref="E1026:H1026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7"/>
  <sheetViews>
    <sheetView topLeftCell="T652" zoomScale="82" zoomScaleNormal="82" workbookViewId="0">
      <selection activeCell="X690" sqref="X689:Y690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83</v>
      </c>
      <c r="F8" s="197"/>
      <c r="G8" s="197"/>
      <c r="H8" s="197"/>
      <c r="V8" s="17"/>
      <c r="X8" s="23" t="s">
        <v>130</v>
      </c>
      <c r="Y8" s="20">
        <f>IF(B8="PAGADO",0,C13)</f>
        <v>0</v>
      </c>
      <c r="AA8" s="197" t="s">
        <v>20</v>
      </c>
      <c r="AB8" s="197"/>
      <c r="AC8" s="197"/>
      <c r="AD8" s="197"/>
      <c r="AK8" s="208" t="s">
        <v>10</v>
      </c>
      <c r="AL8" s="208"/>
      <c r="AM8" s="208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92" t="s">
        <v>7</v>
      </c>
      <c r="AB24" s="193"/>
      <c r="AC24" s="194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197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83</v>
      </c>
      <c r="AB53" s="197"/>
      <c r="AC53" s="197"/>
      <c r="AD53" s="197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95" t="s">
        <v>29</v>
      </c>
      <c r="AD96" s="195"/>
      <c r="AE96" s="195"/>
    </row>
    <row r="97" spans="2:41">
      <c r="H97" s="196" t="s">
        <v>28</v>
      </c>
      <c r="I97" s="196"/>
      <c r="J97" s="196"/>
      <c r="V97" s="17"/>
      <c r="AC97" s="195"/>
      <c r="AD97" s="195"/>
      <c r="AE97" s="195"/>
    </row>
    <row r="98" spans="2:41">
      <c r="H98" s="196"/>
      <c r="I98" s="196"/>
      <c r="J98" s="196"/>
      <c r="V98" s="17"/>
      <c r="AC98" s="195"/>
      <c r="AD98" s="195"/>
      <c r="AE98" s="195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97" t="s">
        <v>83</v>
      </c>
      <c r="F102" s="197"/>
      <c r="G102" s="197"/>
      <c r="H102" s="197"/>
      <c r="V102" s="17"/>
      <c r="X102" s="23" t="s">
        <v>32</v>
      </c>
      <c r="Y102" s="20">
        <f>IF(B102="PAGADO",0,C107)</f>
        <v>0</v>
      </c>
      <c r="AA102" s="197" t="s">
        <v>20</v>
      </c>
      <c r="AB102" s="197"/>
      <c r="AC102" s="197"/>
      <c r="AD102" s="197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98" t="str">
        <f>IF(C107&lt;0,"NO PAGAR","COBRAR")</f>
        <v>COBRAR</v>
      </c>
      <c r="C108" s="198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98" t="str">
        <f>IF(Y107&lt;0,"NO PAGAR","COBRAR")</f>
        <v>NO PAGAR</v>
      </c>
      <c r="Y108" s="19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0" t="s">
        <v>9</v>
      </c>
      <c r="C109" s="191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0" t="s">
        <v>9</v>
      </c>
      <c r="Y109" s="19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92" t="s">
        <v>7</v>
      </c>
      <c r="F118" s="193"/>
      <c r="G118" s="194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92" t="s">
        <v>7</v>
      </c>
      <c r="AB118" s="193"/>
      <c r="AC118" s="194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92" t="s">
        <v>7</v>
      </c>
      <c r="O120" s="193"/>
      <c r="P120" s="193"/>
      <c r="Q120" s="194"/>
      <c r="R120" s="18">
        <f>SUM(R104:R119)</f>
        <v>0</v>
      </c>
      <c r="S120" s="3"/>
      <c r="V120" s="17"/>
      <c r="X120" s="12"/>
      <c r="Y120" s="10"/>
      <c r="AJ120" s="192" t="s">
        <v>7</v>
      </c>
      <c r="AK120" s="193"/>
      <c r="AL120" s="193"/>
      <c r="AM120" s="194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96" t="s">
        <v>30</v>
      </c>
      <c r="I128" s="196"/>
      <c r="J128" s="196"/>
      <c r="V128" s="17"/>
      <c r="AA128" s="196" t="s">
        <v>31</v>
      </c>
      <c r="AB128" s="196"/>
      <c r="AC128" s="196"/>
    </row>
    <row r="129" spans="2:41">
      <c r="H129" s="196"/>
      <c r="I129" s="196"/>
      <c r="J129" s="196"/>
      <c r="V129" s="17"/>
      <c r="AA129" s="196"/>
      <c r="AB129" s="196"/>
      <c r="AC129" s="196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97" t="s">
        <v>20</v>
      </c>
      <c r="F133" s="197"/>
      <c r="G133" s="197"/>
      <c r="H133" s="197"/>
      <c r="V133" s="17"/>
      <c r="X133" s="23" t="s">
        <v>32</v>
      </c>
      <c r="Y133" s="20">
        <f>IF(B133="PAGADO",0,C138)</f>
        <v>0</v>
      </c>
      <c r="AA133" s="197" t="s">
        <v>20</v>
      </c>
      <c r="AB133" s="197"/>
      <c r="AC133" s="197"/>
      <c r="AD133" s="197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9" t="str">
        <f>IF(Y138&lt;0,"NO PAGAR","COBRAR'")</f>
        <v>COBRAR'</v>
      </c>
      <c r="Y139" s="199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99" t="str">
        <f>IF(C138&lt;0,"NO PAGAR","COBRAR'")</f>
        <v>COBRAR'</v>
      </c>
      <c r="C140" s="199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0" t="s">
        <v>9</v>
      </c>
      <c r="C141" s="191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0" t="s">
        <v>9</v>
      </c>
      <c r="Y141" s="191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92" t="s">
        <v>7</v>
      </c>
      <c r="F149" s="193"/>
      <c r="G149" s="194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92" t="s">
        <v>7</v>
      </c>
      <c r="AB149" s="193"/>
      <c r="AC149" s="194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92" t="s">
        <v>7</v>
      </c>
      <c r="O151" s="193"/>
      <c r="P151" s="193"/>
      <c r="Q151" s="194"/>
      <c r="R151" s="18">
        <f>SUM(R135:R150)</f>
        <v>0</v>
      </c>
      <c r="S151" s="3"/>
      <c r="V151" s="17"/>
      <c r="X151" s="12"/>
      <c r="Y151" s="10"/>
      <c r="AJ151" s="192" t="s">
        <v>7</v>
      </c>
      <c r="AK151" s="193"/>
      <c r="AL151" s="193"/>
      <c r="AM151" s="194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95" t="s">
        <v>29</v>
      </c>
      <c r="AD167" s="195"/>
      <c r="AE167" s="195"/>
    </row>
    <row r="168" spans="2:41">
      <c r="H168" s="196" t="s">
        <v>28</v>
      </c>
      <c r="I168" s="196"/>
      <c r="J168" s="196"/>
      <c r="V168" s="17"/>
      <c r="AC168" s="195"/>
      <c r="AD168" s="195"/>
      <c r="AE168" s="195"/>
    </row>
    <row r="169" spans="2:41">
      <c r="H169" s="196"/>
      <c r="I169" s="196"/>
      <c r="J169" s="196"/>
      <c r="V169" s="17"/>
      <c r="AC169" s="195"/>
      <c r="AD169" s="195"/>
      <c r="AE169" s="195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97" t="s">
        <v>20</v>
      </c>
      <c r="F173" s="197"/>
      <c r="G173" s="197"/>
      <c r="H173" s="197"/>
      <c r="V173" s="17"/>
      <c r="X173" s="23" t="s">
        <v>32</v>
      </c>
      <c r="Y173" s="20">
        <f>IF(B172="PAGADO",0,C177)</f>
        <v>76.029999999999973</v>
      </c>
      <c r="AA173" s="197" t="s">
        <v>435</v>
      </c>
      <c r="AB173" s="197"/>
      <c r="AC173" s="197"/>
      <c r="AD173" s="197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98" t="str">
        <f>IF(C177&lt;0,"NO PAGAR","COBRAR")</f>
        <v>COBRAR</v>
      </c>
      <c r="C178" s="198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0" t="s">
        <v>9</v>
      </c>
      <c r="C179" s="191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98" t="str">
        <f>IF(Y178&lt;0,"NO PAGAR","COBRAR")</f>
        <v>NO PAGAR</v>
      </c>
      <c r="Y179" s="198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0" t="s">
        <v>9</v>
      </c>
      <c r="Y180" s="191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92" t="s">
        <v>7</v>
      </c>
      <c r="F189" s="193"/>
      <c r="G189" s="194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92" t="s">
        <v>7</v>
      </c>
      <c r="AB189" s="193"/>
      <c r="AC189" s="194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92" t="s">
        <v>7</v>
      </c>
      <c r="O191" s="193"/>
      <c r="P191" s="193"/>
      <c r="Q191" s="194"/>
      <c r="R191" s="18">
        <f>SUM(R175:R190)</f>
        <v>0</v>
      </c>
      <c r="S191" s="3"/>
      <c r="V191" s="17"/>
      <c r="X191" s="12"/>
      <c r="Y191" s="10"/>
      <c r="AJ191" s="192" t="s">
        <v>7</v>
      </c>
      <c r="AK191" s="193"/>
      <c r="AL191" s="193"/>
      <c r="AM191" s="194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96" t="s">
        <v>30</v>
      </c>
      <c r="I213" s="196"/>
      <c r="J213" s="196"/>
      <c r="V213" s="17"/>
      <c r="AA213" s="196" t="s">
        <v>31</v>
      </c>
      <c r="AB213" s="196"/>
      <c r="AC213" s="196"/>
    </row>
    <row r="214" spans="1:43">
      <c r="H214" s="196"/>
      <c r="I214" s="196"/>
      <c r="J214" s="196"/>
      <c r="V214" s="17"/>
      <c r="AA214" s="196"/>
      <c r="AB214" s="196"/>
      <c r="AC214" s="196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97" t="s">
        <v>495</v>
      </c>
      <c r="F218" s="197"/>
      <c r="G218" s="197"/>
      <c r="H218" s="197"/>
      <c r="V218" s="17"/>
      <c r="X218" s="23" t="s">
        <v>32</v>
      </c>
      <c r="Y218" s="20">
        <f>IF(B239="PAGADO",0,C222)</f>
        <v>293.27999999999997</v>
      </c>
      <c r="AA218" s="197" t="s">
        <v>532</v>
      </c>
      <c r="AB218" s="197"/>
      <c r="AC218" s="197"/>
      <c r="AD218" s="197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99" t="str">
        <f>IF(C222&lt;0,"NO PAGAR","COBRAR'")</f>
        <v>COBRAR'</v>
      </c>
      <c r="C224" s="199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9" t="str">
        <f>IF(Y223&lt;0,"NO PAGAR","COBRAR'")</f>
        <v>NO PAGAR</v>
      </c>
      <c r="Y224" s="199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0" t="s">
        <v>9</v>
      </c>
      <c r="C225" s="191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0" t="s">
        <v>9</v>
      </c>
      <c r="Y226" s="191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92" t="s">
        <v>7</v>
      </c>
      <c r="F234" s="193"/>
      <c r="G234" s="194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92" t="s">
        <v>7</v>
      </c>
      <c r="AB234" s="193"/>
      <c r="AC234" s="194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92" t="s">
        <v>7</v>
      </c>
      <c r="O236" s="193"/>
      <c r="P236" s="193"/>
      <c r="Q236" s="194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92" t="s">
        <v>7</v>
      </c>
      <c r="AK236" s="193"/>
      <c r="AL236" s="193"/>
      <c r="AM236" s="194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95" t="s">
        <v>29</v>
      </c>
      <c r="AD259" s="195"/>
      <c r="AE259" s="195"/>
    </row>
    <row r="260" spans="2:41">
      <c r="H260" s="196" t="s">
        <v>28</v>
      </c>
      <c r="I260" s="196"/>
      <c r="J260" s="196"/>
      <c r="V260" s="17"/>
      <c r="AC260" s="195"/>
      <c r="AD260" s="195"/>
      <c r="AE260" s="195"/>
    </row>
    <row r="261" spans="2:41">
      <c r="H261" s="196"/>
      <c r="I261" s="196"/>
      <c r="J261" s="196"/>
      <c r="V261" s="17"/>
      <c r="AC261" s="195"/>
      <c r="AD261" s="195"/>
      <c r="AE261" s="195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97" t="s">
        <v>592</v>
      </c>
      <c r="F265" s="197"/>
      <c r="G265" s="197"/>
      <c r="H265" s="197"/>
      <c r="V265" s="17"/>
      <c r="X265" s="23" t="s">
        <v>32</v>
      </c>
      <c r="Y265" s="20">
        <f>IF(B264="PAGADO",0,C269)</f>
        <v>205.25000000000011</v>
      </c>
      <c r="AA265" s="197" t="s">
        <v>435</v>
      </c>
      <c r="AB265" s="197"/>
      <c r="AC265" s="197"/>
      <c r="AD265" s="197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98" t="str">
        <f>IF(C269&lt;0,"NO PAGAR","COBRAR")</f>
        <v>COBRAR</v>
      </c>
      <c r="C270" s="198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0" t="s">
        <v>9</v>
      </c>
      <c r="C271" s="191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98" t="str">
        <f>IF(Y270&lt;0,"NO PAGAR","COBRAR")</f>
        <v>COBRAR</v>
      </c>
      <c r="Y271" s="198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0" t="s">
        <v>9</v>
      </c>
      <c r="Y272" s="191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92" t="s">
        <v>7</v>
      </c>
      <c r="F281" s="193"/>
      <c r="G281" s="194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92" t="s">
        <v>7</v>
      </c>
      <c r="AB281" s="193"/>
      <c r="AC281" s="194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92" t="s">
        <v>7</v>
      </c>
      <c r="O283" s="193"/>
      <c r="P283" s="193"/>
      <c r="Q283" s="194"/>
      <c r="R283" s="18">
        <f>SUM(R267:R282)</f>
        <v>40</v>
      </c>
      <c r="S283" s="3"/>
      <c r="V283" s="17"/>
      <c r="X283" s="12"/>
      <c r="Y283" s="10"/>
      <c r="AJ283" s="192" t="s">
        <v>7</v>
      </c>
      <c r="AK283" s="193"/>
      <c r="AL283" s="193"/>
      <c r="AM283" s="194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96" t="s">
        <v>30</v>
      </c>
      <c r="I305" s="196"/>
      <c r="J305" s="196"/>
      <c r="V305" s="17"/>
      <c r="AA305" s="196" t="s">
        <v>31</v>
      </c>
      <c r="AB305" s="196"/>
      <c r="AC305" s="196"/>
    </row>
    <row r="306" spans="2:41">
      <c r="H306" s="196"/>
      <c r="I306" s="196"/>
      <c r="J306" s="196"/>
      <c r="V306" s="17"/>
      <c r="AA306" s="196"/>
      <c r="AB306" s="196"/>
      <c r="AC306" s="196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97" t="s">
        <v>435</v>
      </c>
      <c r="F310" s="197"/>
      <c r="G310" s="197"/>
      <c r="H310" s="197"/>
      <c r="V310" s="17"/>
      <c r="X310" s="23" t="s">
        <v>32</v>
      </c>
      <c r="Y310" s="20">
        <f>IF(B1027="PAGADO",0,C315)</f>
        <v>-647.71</v>
      </c>
      <c r="AA310" s="197" t="s">
        <v>702</v>
      </c>
      <c r="AB310" s="197"/>
      <c r="AC310" s="197"/>
      <c r="AD310" s="197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9" t="str">
        <f>IF(Y315&lt;0,"NO PAGAR","COBRAR'")</f>
        <v>NO PAGAR</v>
      </c>
      <c r="Y316" s="199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9" t="str">
        <f>IF(C315&lt;0,"NO PAGAR","COBRAR'")</f>
        <v>NO PAGAR</v>
      </c>
      <c r="C317" s="199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0" t="s">
        <v>9</v>
      </c>
      <c r="C318" s="191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0" t="s">
        <v>9</v>
      </c>
      <c r="Y318" s="191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92" t="s">
        <v>7</v>
      </c>
      <c r="F326" s="193"/>
      <c r="G326" s="194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92" t="s">
        <v>7</v>
      </c>
      <c r="AB326" s="193"/>
      <c r="AC326" s="194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92" t="s">
        <v>7</v>
      </c>
      <c r="O328" s="193"/>
      <c r="P328" s="193"/>
      <c r="Q328" s="194"/>
      <c r="R328" s="18">
        <f>SUM(R312:R327)</f>
        <v>2600</v>
      </c>
      <c r="S328" s="3"/>
      <c r="V328" s="17"/>
      <c r="X328" s="12"/>
      <c r="Y328" s="10"/>
      <c r="AJ328" s="192" t="s">
        <v>7</v>
      </c>
      <c r="AK328" s="193"/>
      <c r="AL328" s="193"/>
      <c r="AM328" s="194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96" t="s">
        <v>28</v>
      </c>
      <c r="I345" s="196"/>
      <c r="J345" s="196"/>
      <c r="V345" s="17"/>
    </row>
    <row r="346" spans="2:41">
      <c r="H346" s="196"/>
      <c r="I346" s="196"/>
      <c r="J346" s="196"/>
      <c r="V346" s="17"/>
    </row>
    <row r="347" spans="2:41">
      <c r="V347" s="17"/>
      <c r="X347" s="209" t="s">
        <v>64</v>
      </c>
      <c r="AB347" s="203" t="s">
        <v>29</v>
      </c>
      <c r="AC347" s="203"/>
      <c r="AD347" s="203"/>
    </row>
    <row r="348" spans="2:41">
      <c r="V348" s="17"/>
      <c r="X348" s="209"/>
      <c r="AB348" s="203"/>
      <c r="AC348" s="203"/>
      <c r="AD348" s="203"/>
    </row>
    <row r="349" spans="2:41" ht="23.25">
      <c r="B349" s="22" t="s">
        <v>64</v>
      </c>
      <c r="V349" s="17"/>
      <c r="X349" s="209"/>
      <c r="AB349" s="203"/>
      <c r="AC349" s="203"/>
      <c r="AD349" s="203"/>
    </row>
    <row r="350" spans="2:41" ht="23.25">
      <c r="B350" s="23" t="s">
        <v>32</v>
      </c>
      <c r="C350" s="20">
        <f>IF(X310="PAGADO",0,Y315)</f>
        <v>-785.77</v>
      </c>
      <c r="E350" s="197" t="s">
        <v>435</v>
      </c>
      <c r="F350" s="197"/>
      <c r="G350" s="197"/>
      <c r="H350" s="197"/>
      <c r="V350" s="17"/>
      <c r="X350" s="23" t="s">
        <v>32</v>
      </c>
      <c r="Y350" s="20">
        <f>IF(B350="PAGADO",0,C355)</f>
        <v>-215.76999999999998</v>
      </c>
      <c r="AA350" s="197" t="s">
        <v>702</v>
      </c>
      <c r="AB350" s="197"/>
      <c r="AC350" s="197"/>
      <c r="AD350" s="197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98" t="str">
        <f>IF(C355&lt;0,"NO PAGAR","COBRAR")</f>
        <v>NO PAGAR</v>
      </c>
      <c r="C356" s="198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98" t="str">
        <f>IF(Y355&lt;0,"NO PAGAR","COBRAR")</f>
        <v>COBRAR</v>
      </c>
      <c r="Y356" s="198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0" t="s">
        <v>9</v>
      </c>
      <c r="C357" s="191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0" t="s">
        <v>9</v>
      </c>
      <c r="Y357" s="191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92" t="s">
        <v>7</v>
      </c>
      <c r="AK361" s="193"/>
      <c r="AL361" s="193"/>
      <c r="AM361" s="194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92" t="s">
        <v>7</v>
      </c>
      <c r="F366" s="193"/>
      <c r="G366" s="194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92" t="s">
        <v>7</v>
      </c>
      <c r="AB366" s="193"/>
      <c r="AC366" s="194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92" t="s">
        <v>7</v>
      </c>
      <c r="O368" s="193"/>
      <c r="P368" s="193"/>
      <c r="Q368" s="194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96" t="s">
        <v>30</v>
      </c>
      <c r="I384" s="196"/>
      <c r="J384" s="196"/>
      <c r="V384" s="17"/>
      <c r="AA384" s="196" t="s">
        <v>31</v>
      </c>
      <c r="AB384" s="196"/>
      <c r="AC384" s="196"/>
    </row>
    <row r="385" spans="2:41">
      <c r="H385" s="196"/>
      <c r="I385" s="196"/>
      <c r="J385" s="196"/>
      <c r="V385" s="17"/>
      <c r="AA385" s="196"/>
      <c r="AB385" s="196"/>
      <c r="AC385" s="196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97" t="s">
        <v>778</v>
      </c>
      <c r="F389" s="197"/>
      <c r="G389" s="197"/>
      <c r="H389" s="197"/>
      <c r="V389" s="17"/>
      <c r="X389" s="23" t="s">
        <v>32</v>
      </c>
      <c r="Y389" s="20">
        <f>IF(B1120="PAGADO",0,C394)</f>
        <v>-132.38000000000011</v>
      </c>
      <c r="AA389" s="197" t="s">
        <v>842</v>
      </c>
      <c r="AB389" s="197"/>
      <c r="AC389" s="197"/>
      <c r="AD389" s="197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9" t="str">
        <f>IF(Y394&lt;0,"NO PAGAR","COBRAR'")</f>
        <v>COBRAR'</v>
      </c>
      <c r="Y395" s="199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99" t="str">
        <f>IF(C394&lt;0,"NO PAGAR","COBRAR'")</f>
        <v>NO PAGAR</v>
      </c>
      <c r="C396" s="199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0" t="s">
        <v>9</v>
      </c>
      <c r="C397" s="191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0" t="s">
        <v>9</v>
      </c>
      <c r="Y397" s="191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92" t="s">
        <v>7</v>
      </c>
      <c r="AK399" s="193"/>
      <c r="AL399" s="193"/>
      <c r="AM399" s="194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92" t="s">
        <v>7</v>
      </c>
      <c r="F405" s="193"/>
      <c r="G405" s="194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92" t="s">
        <v>7</v>
      </c>
      <c r="AB405" s="193"/>
      <c r="AC405" s="194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92" t="s">
        <v>7</v>
      </c>
      <c r="O407" s="193"/>
      <c r="P407" s="193"/>
      <c r="Q407" s="194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96" t="s">
        <v>28</v>
      </c>
      <c r="I419" s="196"/>
      <c r="J419" s="196"/>
      <c r="V419" s="17"/>
      <c r="AC419" s="24"/>
      <c r="AD419" s="24"/>
      <c r="AE419" s="24"/>
    </row>
    <row r="420" spans="2:41" ht="15" customHeight="1">
      <c r="H420" s="196"/>
      <c r="I420" s="196"/>
      <c r="J420" s="196"/>
      <c r="V420" s="17"/>
      <c r="AC420" s="24"/>
      <c r="AD420" s="24"/>
      <c r="AE420" s="24"/>
    </row>
    <row r="421" spans="2:41" ht="23.25">
      <c r="V421" s="17"/>
      <c r="AB421" s="195" t="s">
        <v>29</v>
      </c>
      <c r="AC421" s="195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97" t="s">
        <v>778</v>
      </c>
      <c r="F424" s="197"/>
      <c r="G424" s="197"/>
      <c r="H424" s="197"/>
      <c r="V424" s="17"/>
      <c r="X424" s="23" t="s">
        <v>32</v>
      </c>
      <c r="Y424" s="20">
        <f>IF(B424="PAGADO",0,C429)</f>
        <v>233.90999999999997</v>
      </c>
      <c r="AA424" s="197" t="s">
        <v>435</v>
      </c>
      <c r="AB424" s="197"/>
      <c r="AC424" s="197"/>
      <c r="AD424" s="197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98" t="str">
        <f>IF(C429&lt;0,"NO PAGAR","COBRAR")</f>
        <v>COBRAR</v>
      </c>
      <c r="C430" s="198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98" t="str">
        <f>IF(Y429&lt;0,"NO PAGAR","COBRAR")</f>
        <v>COBRAR</v>
      </c>
      <c r="Y430" s="198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0" t="s">
        <v>9</v>
      </c>
      <c r="C431" s="191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0" t="s">
        <v>9</v>
      </c>
      <c r="Y431" s="191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92" t="s">
        <v>7</v>
      </c>
      <c r="AK439" s="193"/>
      <c r="AL439" s="193"/>
      <c r="AM439" s="194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92" t="s">
        <v>7</v>
      </c>
      <c r="F440" s="193"/>
      <c r="G440" s="194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92" t="s">
        <v>7</v>
      </c>
      <c r="AB440" s="193"/>
      <c r="AC440" s="194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92" t="s">
        <v>7</v>
      </c>
      <c r="O442" s="193"/>
      <c r="P442" s="193"/>
      <c r="Q442" s="194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96" t="s">
        <v>30</v>
      </c>
      <c r="I459" s="196"/>
      <c r="J459" s="196"/>
      <c r="V459" s="17"/>
      <c r="AA459" s="196" t="s">
        <v>31</v>
      </c>
      <c r="AB459" s="196"/>
      <c r="AC459" s="196"/>
    </row>
    <row r="460" spans="1:43">
      <c r="H460" s="196"/>
      <c r="I460" s="196"/>
      <c r="J460" s="196"/>
      <c r="V460" s="17"/>
      <c r="AA460" s="196"/>
      <c r="AB460" s="196"/>
      <c r="AC460" s="196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97" t="s">
        <v>778</v>
      </c>
      <c r="F464" s="197"/>
      <c r="G464" s="197"/>
      <c r="H464" s="197"/>
      <c r="V464" s="17"/>
      <c r="X464" s="23" t="s">
        <v>32</v>
      </c>
      <c r="Y464" s="20">
        <f>IF(B464="PAGADO",0,C469)</f>
        <v>0</v>
      </c>
      <c r="AA464" s="197" t="s">
        <v>435</v>
      </c>
      <c r="AB464" s="197"/>
      <c r="AC464" s="197"/>
      <c r="AD464" s="197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9" t="str">
        <f>IF(Y469&lt;0,"NO PAGAR","COBRAR'")</f>
        <v>COBRAR'</v>
      </c>
      <c r="Y470" s="199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99" t="str">
        <f>IF(C469&lt;0,"NO PAGAR","COBRAR'")</f>
        <v>COBRAR'</v>
      </c>
      <c r="C471" s="199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0" t="s">
        <v>9</v>
      </c>
      <c r="C472" s="191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0" t="s">
        <v>9</v>
      </c>
      <c r="Y472" s="191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92" t="s">
        <v>7</v>
      </c>
      <c r="F480" s="193"/>
      <c r="G480" s="194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92" t="s">
        <v>7</v>
      </c>
      <c r="AB480" s="193"/>
      <c r="AC480" s="194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92" t="s">
        <v>7</v>
      </c>
      <c r="O482" s="193"/>
      <c r="P482" s="193"/>
      <c r="Q482" s="194"/>
      <c r="R482" s="18">
        <f>SUM(R466:R481)</f>
        <v>25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95" t="s">
        <v>29</v>
      </c>
      <c r="AD491" s="195"/>
      <c r="AE491" s="195"/>
    </row>
    <row r="492" spans="2:42">
      <c r="H492" s="196" t="s">
        <v>28</v>
      </c>
      <c r="I492" s="196"/>
      <c r="J492" s="196"/>
      <c r="V492" s="17"/>
      <c r="AC492" s="195"/>
      <c r="AD492" s="195"/>
      <c r="AE492" s="195"/>
    </row>
    <row r="493" spans="2:42">
      <c r="H493" s="196"/>
      <c r="I493" s="196"/>
      <c r="J493" s="196"/>
      <c r="V493" s="17"/>
      <c r="AC493" s="195"/>
      <c r="AD493" s="195"/>
      <c r="AE493" s="195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97" t="s">
        <v>778</v>
      </c>
      <c r="F497" s="197"/>
      <c r="G497" s="197"/>
      <c r="H497" s="197"/>
      <c r="V497" s="17"/>
      <c r="X497" s="23" t="s">
        <v>32</v>
      </c>
      <c r="Y497" s="20">
        <f>IF(B497="PAGADO",0,C502)</f>
        <v>-76.500000000000227</v>
      </c>
      <c r="AA497" s="197" t="s">
        <v>532</v>
      </c>
      <c r="AB497" s="197"/>
      <c r="AC497" s="197"/>
      <c r="AD497" s="197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1034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1056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1043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98" t="str">
        <f>IF(C502&lt;0,"NO PAGAR","COBRAR")</f>
        <v>NO PAGAR</v>
      </c>
      <c r="C503" s="198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98" t="str">
        <f>IF(Y502&lt;0,"NO PAGAR","COBRAR")</f>
        <v>COBRAR</v>
      </c>
      <c r="Y503" s="198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0" t="s">
        <v>9</v>
      </c>
      <c r="C504" s="191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0" t="s">
        <v>9</v>
      </c>
      <c r="Y504" s="191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1031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1026</v>
      </c>
      <c r="C513" s="10">
        <v>183.51</v>
      </c>
      <c r="E513" s="192" t="s">
        <v>7</v>
      </c>
      <c r="F513" s="193"/>
      <c r="G513" s="194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92" t="s">
        <v>7</v>
      </c>
      <c r="AB513" s="193"/>
      <c r="AC513" s="194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92" t="s">
        <v>7</v>
      </c>
      <c r="O515" s="193"/>
      <c r="P515" s="193"/>
      <c r="Q515" s="194"/>
      <c r="R515" s="18">
        <f>SUM(R499:R514)</f>
        <v>1250.68</v>
      </c>
      <c r="S515" s="3"/>
      <c r="V515" s="17"/>
      <c r="X515" s="12"/>
      <c r="Y515" s="10"/>
      <c r="AJ515" s="192" t="s">
        <v>7</v>
      </c>
      <c r="AK515" s="193"/>
      <c r="AL515" s="193"/>
      <c r="AM515" s="194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96" t="s">
        <v>30</v>
      </c>
      <c r="I533" s="196"/>
      <c r="J533" s="196"/>
      <c r="V533" s="17"/>
      <c r="AA533" s="196" t="s">
        <v>31</v>
      </c>
      <c r="AB533" s="196"/>
      <c r="AC533" s="196"/>
    </row>
    <row r="534" spans="1:43">
      <c r="H534" s="196"/>
      <c r="I534" s="196"/>
      <c r="J534" s="196"/>
      <c r="V534" s="17"/>
      <c r="AA534" s="196"/>
      <c r="AB534" s="196"/>
      <c r="AC534" s="196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97" t="s">
        <v>435</v>
      </c>
      <c r="F538" s="197"/>
      <c r="G538" s="197"/>
      <c r="H538" s="197"/>
      <c r="V538" s="17"/>
      <c r="X538" s="23" t="s">
        <v>32</v>
      </c>
      <c r="Y538" s="20">
        <f>IF(B538="PAGADO",0,C543)</f>
        <v>0</v>
      </c>
      <c r="AA538" s="197" t="s">
        <v>435</v>
      </c>
      <c r="AB538" s="197"/>
      <c r="AC538" s="197"/>
      <c r="AD538" s="197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1066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1095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9" t="str">
        <f>IF(Y543&lt;0,"NO PAGAR","COBRAR'")</f>
        <v>COBRAR'</v>
      </c>
      <c r="Y544" s="199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99" t="str">
        <f>IF(C543&lt;0,"NO PAGAR","COBRAR'")</f>
        <v>COBRAR'</v>
      </c>
      <c r="C545" s="19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0" t="s">
        <v>9</v>
      </c>
      <c r="C546" s="191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0" t="s">
        <v>9</v>
      </c>
      <c r="Y546" s="191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92" t="s">
        <v>7</v>
      </c>
      <c r="F554" s="193"/>
      <c r="G554" s="194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92" t="s">
        <v>7</v>
      </c>
      <c r="AB554" s="193"/>
      <c r="AC554" s="194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1075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2" t="s">
        <v>7</v>
      </c>
      <c r="O556" s="193"/>
      <c r="P556" s="193"/>
      <c r="Q556" s="194"/>
      <c r="R556" s="18">
        <f>SUM(R540:R555)</f>
        <v>0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5.75" thickBot="1">
      <c r="B557" s="12"/>
      <c r="C557" s="10"/>
      <c r="N557" t="s">
        <v>1074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1074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95" t="s">
        <v>29</v>
      </c>
      <c r="AD565" s="195"/>
      <c r="AE565" s="195"/>
    </row>
    <row r="566" spans="2:41">
      <c r="H566" s="196" t="s">
        <v>28</v>
      </c>
      <c r="I566" s="196"/>
      <c r="J566" s="196"/>
      <c r="V566" s="17"/>
      <c r="AC566" s="195"/>
      <c r="AD566" s="195"/>
      <c r="AE566" s="195"/>
    </row>
    <row r="567" spans="2:41">
      <c r="H567" s="196"/>
      <c r="I567" s="196"/>
      <c r="J567" s="196"/>
      <c r="V567" s="17"/>
      <c r="AC567" s="195"/>
      <c r="AD567" s="195"/>
      <c r="AE567" s="195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97" t="s">
        <v>20</v>
      </c>
      <c r="F571" s="197"/>
      <c r="G571" s="197"/>
      <c r="H571" s="197"/>
      <c r="V571" s="17"/>
      <c r="X571" s="23" t="s">
        <v>32</v>
      </c>
      <c r="Y571" s="20">
        <f>IF(B571="PAGADO",0,C576)</f>
        <v>0</v>
      </c>
      <c r="AA571" s="197" t="s">
        <v>1170</v>
      </c>
      <c r="AB571" s="197"/>
      <c r="AC571" s="197"/>
      <c r="AD571" s="197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1184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1127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98" t="str">
        <f>IF(C576&lt;0,"NO PAGAR","COBRAR")</f>
        <v>COBRAR</v>
      </c>
      <c r="C577" s="198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8" t="str">
        <f>IF(Y576&lt;0,"NO PAGAR","COBRAR")</f>
        <v>NO PAGAR</v>
      </c>
      <c r="Y577" s="19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0" t="s">
        <v>9</v>
      </c>
      <c r="C578" s="191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0" t="s">
        <v>9</v>
      </c>
      <c r="Y578" s="191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1183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92" t="s">
        <v>7</v>
      </c>
      <c r="F587" s="193"/>
      <c r="G587" s="194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92" t="s">
        <v>7</v>
      </c>
      <c r="AB587" s="193"/>
      <c r="AC587" s="194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92" t="s">
        <v>7</v>
      </c>
      <c r="O589" s="193"/>
      <c r="P589" s="193"/>
      <c r="Q589" s="194"/>
      <c r="R589" s="18">
        <f>SUM(R573:R588)</f>
        <v>0</v>
      </c>
      <c r="S589" s="3"/>
      <c r="V589" s="17"/>
      <c r="X589" s="12"/>
      <c r="Y589" s="10"/>
      <c r="AJ589" s="192" t="s">
        <v>7</v>
      </c>
      <c r="AK589" s="193"/>
      <c r="AL589" s="193"/>
      <c r="AM589" s="194"/>
      <c r="AN589" s="18">
        <f>SUM(AN573:AN588)</f>
        <v>49.17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96" t="s">
        <v>30</v>
      </c>
      <c r="I611" s="196"/>
      <c r="J611" s="196"/>
      <c r="V611" s="17"/>
      <c r="AA611" s="196" t="s">
        <v>31</v>
      </c>
      <c r="AB611" s="196"/>
      <c r="AC611" s="196"/>
    </row>
    <row r="612" spans="1:43">
      <c r="H612" s="196"/>
      <c r="I612" s="196"/>
      <c r="J612" s="196"/>
      <c r="V612" s="17"/>
      <c r="AA612" s="196"/>
      <c r="AB612" s="196"/>
      <c r="AC612" s="196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197" t="s">
        <v>1170</v>
      </c>
      <c r="F616" s="197"/>
      <c r="G616" s="197"/>
      <c r="H616" s="197"/>
      <c r="V616" s="17"/>
      <c r="X616" s="23" t="s">
        <v>32</v>
      </c>
      <c r="Y616" s="20">
        <f>IF(B616="PAGADO",0,C621)</f>
        <v>0</v>
      </c>
      <c r="AA616" s="197" t="s">
        <v>1170</v>
      </c>
      <c r="AB616" s="197"/>
      <c r="AC616" s="197"/>
      <c r="AD616" s="197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9" t="str">
        <f>IF(Y621&lt;0,"NO PAGAR","COBRAR'")</f>
        <v>COBRAR'</v>
      </c>
      <c r="Y622" s="199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99" t="str">
        <f>IF(C621&lt;0,"NO PAGAR","COBRAR'")</f>
        <v>COBRAR'</v>
      </c>
      <c r="C623" s="199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0" t="s">
        <v>9</v>
      </c>
      <c r="C624" s="191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0" t="s">
        <v>9</v>
      </c>
      <c r="Y624" s="191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92" t="s">
        <v>7</v>
      </c>
      <c r="F632" s="193"/>
      <c r="G632" s="194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92" t="s">
        <v>7</v>
      </c>
      <c r="AB632" s="193"/>
      <c r="AC632" s="194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1268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92" t="s">
        <v>7</v>
      </c>
      <c r="O634" s="193"/>
      <c r="P634" s="193"/>
      <c r="Q634" s="194"/>
      <c r="R634" s="18">
        <f>SUM(R618:R633)</f>
        <v>0</v>
      </c>
      <c r="S634" s="3"/>
      <c r="V634" s="17"/>
      <c r="X634" s="12"/>
      <c r="Y634" s="10"/>
      <c r="AJ634" s="192" t="s">
        <v>7</v>
      </c>
      <c r="AK634" s="193"/>
      <c r="AL634" s="193"/>
      <c r="AM634" s="194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3">
        <v>0.59554398148148147</v>
      </c>
      <c r="AK635" s="181">
        <v>20230803</v>
      </c>
      <c r="AL635" s="181" t="s">
        <v>473</v>
      </c>
      <c r="AM635" s="181" t="s">
        <v>476</v>
      </c>
      <c r="AN635" s="181">
        <v>72.78</v>
      </c>
      <c r="AO635" s="182">
        <v>41588</v>
      </c>
      <c r="AP635" s="181">
        <v>15206</v>
      </c>
      <c r="AQ635" s="180"/>
    </row>
    <row r="636" spans="2:43" ht="15.75" thickBot="1">
      <c r="B636" s="12"/>
      <c r="C636" s="10"/>
      <c r="V636" s="17"/>
      <c r="X636" s="12"/>
      <c r="Y636" s="10"/>
      <c r="AJ636" s="183">
        <v>0.50393518518518521</v>
      </c>
      <c r="AK636" s="181">
        <v>20230809</v>
      </c>
      <c r="AL636" s="181" t="s">
        <v>473</v>
      </c>
      <c r="AM636" s="181" t="s">
        <v>476</v>
      </c>
      <c r="AN636" s="181">
        <v>69.010000000000005</v>
      </c>
      <c r="AO636" s="182">
        <v>39432</v>
      </c>
      <c r="AP636" s="181">
        <v>5555</v>
      </c>
      <c r="AQ636" s="180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196" t="s">
        <v>28</v>
      </c>
      <c r="I654" s="196"/>
      <c r="J654" s="196"/>
      <c r="V654" s="17"/>
      <c r="AC654" s="24" t="s">
        <v>29</v>
      </c>
      <c r="AD654" s="24"/>
      <c r="AE654" s="24"/>
    </row>
    <row r="655" spans="2:31" ht="15" customHeight="1">
      <c r="H655" s="196"/>
      <c r="I655" s="196"/>
      <c r="J655" s="196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197" t="s">
        <v>1170</v>
      </c>
      <c r="F657" s="197"/>
      <c r="G657" s="197"/>
      <c r="H657" s="197"/>
      <c r="O657" s="207" t="s">
        <v>110</v>
      </c>
      <c r="P657" s="207"/>
      <c r="Q657" s="207"/>
      <c r="V657" s="17"/>
      <c r="X657" s="23" t="s">
        <v>282</v>
      </c>
      <c r="Y657" s="20">
        <f>IF(B657="PAGADO",0,C662)</f>
        <v>-699.46999999999935</v>
      </c>
      <c r="AA657" s="197" t="s">
        <v>20</v>
      </c>
      <c r="AB657" s="197"/>
      <c r="AC657" s="197"/>
      <c r="AD657" s="197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414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399</v>
      </c>
      <c r="AC659" s="3" t="s">
        <v>1368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414</v>
      </c>
      <c r="G660" s="3" t="s">
        <v>548</v>
      </c>
      <c r="H660" s="5">
        <v>630</v>
      </c>
      <c r="N660" s="25">
        <v>45166</v>
      </c>
      <c r="O660" s="3" t="s">
        <v>1279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399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414</v>
      </c>
      <c r="G661" s="3" t="s">
        <v>1294</v>
      </c>
      <c r="H661" s="5">
        <v>300</v>
      </c>
      <c r="N661" s="25">
        <v>45173</v>
      </c>
      <c r="O661" s="3" t="s">
        <v>1343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1385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414</v>
      </c>
      <c r="G662" s="3" t="s">
        <v>200</v>
      </c>
      <c r="H662" s="5">
        <v>200</v>
      </c>
      <c r="N662" s="25">
        <v>45175</v>
      </c>
      <c r="O662" s="3" t="s">
        <v>1356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1386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198" t="str">
        <f>IF(C662&lt;0,"NO PAGAR","COBRAR")</f>
        <v>NO PAGAR</v>
      </c>
      <c r="C663" s="198"/>
      <c r="E663" s="4">
        <v>45156</v>
      </c>
      <c r="F663" s="3" t="s">
        <v>414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98" t="str">
        <f>IF(Y662&lt;0,"NO PAGAR","COBRAR")</f>
        <v>COBRAR</v>
      </c>
      <c r="Y663" s="198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190" t="s">
        <v>9</v>
      </c>
      <c r="C664" s="191"/>
      <c r="E664" s="4">
        <v>45159</v>
      </c>
      <c r="F664" s="3" t="s">
        <v>414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591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1339</v>
      </c>
      <c r="C673" s="10">
        <f>R683</f>
        <v>370.78</v>
      </c>
      <c r="E673" s="192" t="s">
        <v>7</v>
      </c>
      <c r="F673" s="193"/>
      <c r="G673" s="194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92" t="s">
        <v>7</v>
      </c>
      <c r="AB673" s="193"/>
      <c r="AC673" s="194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192" t="s">
        <v>7</v>
      </c>
      <c r="O675" s="193"/>
      <c r="P675" s="193"/>
      <c r="Q675" s="194"/>
      <c r="R675" s="18">
        <f>SUM(R659:R674)</f>
        <v>2399.1799999999998</v>
      </c>
      <c r="S675" s="3"/>
      <c r="V675" s="17"/>
      <c r="X675" s="12"/>
      <c r="Y675" s="10"/>
      <c r="AJ675" s="192" t="s">
        <v>7</v>
      </c>
      <c r="AK675" s="193"/>
      <c r="AL675" s="193"/>
      <c r="AM675" s="194"/>
      <c r="AN675" s="18">
        <f>SUM(AN659:AN674)</f>
        <v>0</v>
      </c>
      <c r="AO675" s="3"/>
    </row>
    <row r="676" spans="2:41">
      <c r="B676" s="12"/>
      <c r="C676" s="10"/>
      <c r="N676" s="126" t="s">
        <v>473</v>
      </c>
      <c r="O676" s="126" t="s">
        <v>470</v>
      </c>
      <c r="P676" s="127">
        <v>45154.29415509</v>
      </c>
      <c r="Q676" s="128">
        <v>40.000999999999998</v>
      </c>
      <c r="R676" s="128">
        <v>70</v>
      </c>
      <c r="S676" s="129" t="s">
        <v>1335</v>
      </c>
      <c r="V676" s="17"/>
      <c r="X676" s="12"/>
      <c r="Y676" s="10"/>
    </row>
    <row r="677" spans="2:41">
      <c r="B677" s="12"/>
      <c r="C677" s="10"/>
      <c r="N677" s="126" t="s">
        <v>473</v>
      </c>
      <c r="O677" s="126" t="s">
        <v>470</v>
      </c>
      <c r="P677" s="127">
        <v>45155.668831019997</v>
      </c>
      <c r="Q677" s="128">
        <v>17.14</v>
      </c>
      <c r="R677" s="128">
        <v>30</v>
      </c>
      <c r="S677" s="129" t="s">
        <v>745</v>
      </c>
      <c r="V677" s="17"/>
      <c r="X677" s="12"/>
      <c r="Y677" s="10"/>
    </row>
    <row r="678" spans="2:41">
      <c r="B678" s="12"/>
      <c r="C678" s="10"/>
      <c r="E678" s="14"/>
      <c r="N678" s="126" t="s">
        <v>473</v>
      </c>
      <c r="O678" s="126" t="s">
        <v>470</v>
      </c>
      <c r="P678" s="127">
        <v>45160.77746528</v>
      </c>
      <c r="Q678" s="128">
        <v>45.713000000000001</v>
      </c>
      <c r="R678" s="128">
        <v>80</v>
      </c>
      <c r="S678" s="129" t="s">
        <v>1334</v>
      </c>
      <c r="V678" s="17"/>
      <c r="X678" s="12"/>
      <c r="Y678" s="10"/>
      <c r="AA678" s="14"/>
    </row>
    <row r="679" spans="2:41">
      <c r="B679" s="12"/>
      <c r="C679" s="10"/>
      <c r="N679" s="126" t="s">
        <v>473</v>
      </c>
      <c r="O679" s="126" t="s">
        <v>470</v>
      </c>
      <c r="P679" s="127">
        <v>45163.809282410002</v>
      </c>
      <c r="Q679" s="128">
        <v>41.713999999999999</v>
      </c>
      <c r="R679" s="128">
        <v>73</v>
      </c>
      <c r="S679" s="129" t="s">
        <v>20</v>
      </c>
      <c r="V679" s="17"/>
      <c r="X679" s="12"/>
      <c r="Y679" s="10"/>
    </row>
    <row r="680" spans="2:41">
      <c r="B680" s="12"/>
      <c r="C680" s="10"/>
      <c r="N680" s="126" t="s">
        <v>473</v>
      </c>
      <c r="O680" s="126" t="s">
        <v>470</v>
      </c>
      <c r="P680" s="127">
        <v>45166.573078699999</v>
      </c>
      <c r="Q680" s="128">
        <v>19.998000000000001</v>
      </c>
      <c r="R680" s="128">
        <v>35</v>
      </c>
      <c r="S680" s="129" t="s">
        <v>20</v>
      </c>
      <c r="V680" s="17"/>
      <c r="X680" s="12"/>
      <c r="Y680" s="10"/>
    </row>
    <row r="681" spans="2:41">
      <c r="B681" s="12"/>
      <c r="C681" s="10"/>
      <c r="N681" s="126" t="s">
        <v>473</v>
      </c>
      <c r="O681" s="126" t="s">
        <v>470</v>
      </c>
      <c r="P681" s="127">
        <v>45168.909282410001</v>
      </c>
      <c r="Q681" s="128">
        <v>34.712000000000003</v>
      </c>
      <c r="R681" s="128">
        <v>60.75</v>
      </c>
      <c r="S681" s="129" t="s">
        <v>745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6" t="s">
        <v>473</v>
      </c>
      <c r="O682" s="126" t="s">
        <v>470</v>
      </c>
      <c r="P682" s="127">
        <v>45169.803240740002</v>
      </c>
      <c r="Q682" s="128">
        <v>12.587</v>
      </c>
      <c r="R682" s="128">
        <v>22.03</v>
      </c>
      <c r="S682" s="129" t="s">
        <v>1333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8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196" t="s">
        <v>30</v>
      </c>
      <c r="I697" s="196"/>
      <c r="J697" s="196"/>
      <c r="V697" s="17"/>
      <c r="AA697" s="196" t="s">
        <v>31</v>
      </c>
      <c r="AB697" s="196"/>
      <c r="AC697" s="196"/>
    </row>
    <row r="698" spans="1:43">
      <c r="H698" s="196"/>
      <c r="I698" s="196"/>
      <c r="J698" s="196"/>
      <c r="V698" s="17"/>
      <c r="AA698" s="196"/>
      <c r="AB698" s="196"/>
      <c r="AC698" s="196"/>
    </row>
    <row r="699" spans="1:43">
      <c r="V699" s="17"/>
    </row>
    <row r="700" spans="1:43">
      <c r="V700" s="17"/>
    </row>
    <row r="701" spans="1:43" ht="23.25">
      <c r="B701" s="24" t="s">
        <v>69</v>
      </c>
      <c r="V701" s="17"/>
      <c r="X701" s="22" t="s">
        <v>69</v>
      </c>
    </row>
    <row r="702" spans="1:43" ht="23.25">
      <c r="B702" s="23" t="s">
        <v>32</v>
      </c>
      <c r="C702" s="20">
        <f>IF(X657="PAGADO",0,C662)</f>
        <v>-699.46999999999935</v>
      </c>
      <c r="E702" s="197" t="s">
        <v>20</v>
      </c>
      <c r="F702" s="197"/>
      <c r="G702" s="197"/>
      <c r="H702" s="197"/>
      <c r="V702" s="17"/>
      <c r="X702" s="23" t="s">
        <v>32</v>
      </c>
      <c r="Y702" s="20">
        <f>IF(B1502="PAGADO",0,C707)</f>
        <v>0</v>
      </c>
      <c r="AA702" s="197" t="s">
        <v>20</v>
      </c>
      <c r="AB702" s="197"/>
      <c r="AC702" s="197"/>
      <c r="AD702" s="197"/>
    </row>
    <row r="703" spans="1:43">
      <c r="B703" s="1" t="s">
        <v>0</v>
      </c>
      <c r="C703" s="19">
        <f>H718</f>
        <v>0</v>
      </c>
      <c r="E703" s="2" t="s">
        <v>1</v>
      </c>
      <c r="F703" s="2" t="s">
        <v>2</v>
      </c>
      <c r="G703" s="2" t="s">
        <v>3</v>
      </c>
      <c r="H703" s="2" t="s">
        <v>4</v>
      </c>
      <c r="N703" s="2" t="s">
        <v>1</v>
      </c>
      <c r="O703" s="2" t="s">
        <v>5</v>
      </c>
      <c r="P703" s="2" t="s">
        <v>4</v>
      </c>
      <c r="Q703" s="2" t="s">
        <v>6</v>
      </c>
      <c r="R703" s="2" t="s">
        <v>7</v>
      </c>
      <c r="S703" s="3"/>
      <c r="V703" s="17"/>
      <c r="X703" s="1" t="s">
        <v>0</v>
      </c>
      <c r="Y703" s="19">
        <f>AD718</f>
        <v>0</v>
      </c>
      <c r="AA703" s="2" t="s">
        <v>1</v>
      </c>
      <c r="AB703" s="2" t="s">
        <v>2</v>
      </c>
      <c r="AC703" s="2" t="s">
        <v>3</v>
      </c>
      <c r="AD703" s="2" t="s">
        <v>4</v>
      </c>
      <c r="AJ703" s="2" t="s">
        <v>1</v>
      </c>
      <c r="AK703" s="2" t="s">
        <v>5</v>
      </c>
      <c r="AL703" s="2" t="s">
        <v>4</v>
      </c>
      <c r="AM703" s="2" t="s">
        <v>6</v>
      </c>
      <c r="AN703" s="2" t="s">
        <v>7</v>
      </c>
      <c r="AO703" s="3"/>
    </row>
    <row r="704" spans="1:43">
      <c r="C704" s="2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Y704" s="2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24</v>
      </c>
      <c r="C705" s="19">
        <f>IF(C702&gt;0,C702+C703,C703)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24</v>
      </c>
      <c r="Y705" s="19">
        <f>IF(Y702&gt;0,Y702+Y703,Y703)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9</v>
      </c>
      <c r="C706" s="20">
        <f>C730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9</v>
      </c>
      <c r="Y706" s="20">
        <f>Y730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6" t="s">
        <v>26</v>
      </c>
      <c r="C707" s="21">
        <f>C705-C706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 t="s">
        <v>27</v>
      </c>
      <c r="Y707" s="21">
        <f>Y705-Y706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6"/>
      <c r="C708" s="7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9" t="str">
        <f>IF(Y707&lt;0,"NO PAGAR","COBRAR'")</f>
        <v>COBRAR'</v>
      </c>
      <c r="Y708" s="199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ht="23.25">
      <c r="B709" s="199" t="str">
        <f>IF(C707&lt;0,"NO PAGAR","COBRAR'")</f>
        <v>COBRAR'</v>
      </c>
      <c r="C709" s="199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/>
      <c r="Y709" s="8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90" t="s">
        <v>9</v>
      </c>
      <c r="C710" s="191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90" t="s">
        <v>9</v>
      </c>
      <c r="Y710" s="191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9" t="str">
        <f>IF(Y662&lt;0,"SALDO ADELANTADO","SALDO A FAVOR '")</f>
        <v>SALDO A FAVOR '</v>
      </c>
      <c r="C711" s="10" t="b">
        <f>IF(Y662&lt;=0,Y662*-1)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9" t="str">
        <f>IF(C707&lt;0,"SALDO ADELANTADO","SALDO A FAVOR'")</f>
        <v>SALDO A FAVOR'</v>
      </c>
      <c r="Y711" s="10">
        <f>IF(C707&lt;=0,C707*-1)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10</v>
      </c>
      <c r="C712" s="10">
        <f>R720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10</v>
      </c>
      <c r="Y712" s="10">
        <f>AN720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11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11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12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12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13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13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14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14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15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15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16</v>
      </c>
      <c r="C718" s="10"/>
      <c r="E718" s="192" t="s">
        <v>7</v>
      </c>
      <c r="F718" s="193"/>
      <c r="G718" s="194"/>
      <c r="H718" s="5">
        <f>SUM(H704:H717)</f>
        <v>0</v>
      </c>
      <c r="N718" s="3"/>
      <c r="O718" s="3"/>
      <c r="P718" s="3"/>
      <c r="Q718" s="3"/>
      <c r="R718" s="18"/>
      <c r="S718" s="3"/>
      <c r="V718" s="17"/>
      <c r="X718" s="11" t="s">
        <v>16</v>
      </c>
      <c r="Y718" s="10"/>
      <c r="AA718" s="192" t="s">
        <v>7</v>
      </c>
      <c r="AB718" s="193"/>
      <c r="AC718" s="194"/>
      <c r="AD718" s="5">
        <f>SUM(AD704:AD717)</f>
        <v>0</v>
      </c>
      <c r="AJ718" s="3"/>
      <c r="AK718" s="3"/>
      <c r="AL718" s="3"/>
      <c r="AM718" s="3"/>
      <c r="AN718" s="18"/>
      <c r="AO718" s="3"/>
    </row>
    <row r="719" spans="2:41">
      <c r="B719" s="11" t="s">
        <v>17</v>
      </c>
      <c r="C719" s="10"/>
      <c r="E719" s="13"/>
      <c r="F719" s="13"/>
      <c r="G719" s="13"/>
      <c r="N719" s="3"/>
      <c r="O719" s="3"/>
      <c r="P719" s="3"/>
      <c r="Q719" s="3"/>
      <c r="R719" s="18"/>
      <c r="S719" s="3"/>
      <c r="V719" s="17"/>
      <c r="X719" s="11" t="s">
        <v>17</v>
      </c>
      <c r="Y719" s="10"/>
      <c r="AA719" s="13"/>
      <c r="AB719" s="13"/>
      <c r="AC719" s="13"/>
      <c r="AJ719" s="3"/>
      <c r="AK719" s="3"/>
      <c r="AL719" s="3"/>
      <c r="AM719" s="3"/>
      <c r="AN719" s="18"/>
      <c r="AO719" s="3"/>
    </row>
    <row r="720" spans="2:41">
      <c r="B720" s="12"/>
      <c r="C720" s="10"/>
      <c r="N720" s="192" t="s">
        <v>7</v>
      </c>
      <c r="O720" s="193"/>
      <c r="P720" s="193"/>
      <c r="Q720" s="194"/>
      <c r="R720" s="18">
        <f>SUM(R704:R719)</f>
        <v>0</v>
      </c>
      <c r="S720" s="3"/>
      <c r="V720" s="17"/>
      <c r="X720" s="12"/>
      <c r="Y720" s="10"/>
      <c r="AJ720" s="192" t="s">
        <v>7</v>
      </c>
      <c r="AK720" s="193"/>
      <c r="AL720" s="193"/>
      <c r="AM720" s="194"/>
      <c r="AN720" s="18">
        <f>SUM(AN704:AN719)</f>
        <v>0</v>
      </c>
      <c r="AO720" s="3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E723" s="14"/>
      <c r="V723" s="17"/>
      <c r="X723" s="12"/>
      <c r="Y723" s="10"/>
      <c r="AA723" s="14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2"/>
      <c r="C728" s="10"/>
      <c r="V728" s="17"/>
      <c r="X728" s="12"/>
      <c r="Y728" s="10"/>
    </row>
    <row r="729" spans="2:27">
      <c r="B729" s="11"/>
      <c r="C729" s="10"/>
      <c r="V729" s="17"/>
      <c r="X729" s="11"/>
      <c r="Y729" s="10"/>
    </row>
    <row r="730" spans="2:27">
      <c r="B730" s="15" t="s">
        <v>18</v>
      </c>
      <c r="C730" s="16">
        <f>SUM(C711:C729)</f>
        <v>0</v>
      </c>
      <c r="D730" t="s">
        <v>22</v>
      </c>
      <c r="E730" t="s">
        <v>21</v>
      </c>
      <c r="V730" s="17"/>
      <c r="X730" s="15" t="s">
        <v>18</v>
      </c>
      <c r="Y730" s="16">
        <f>SUM(Y711:Y729)</f>
        <v>0</v>
      </c>
      <c r="Z730" t="s">
        <v>22</v>
      </c>
      <c r="AA730" t="s">
        <v>21</v>
      </c>
    </row>
    <row r="731" spans="2:27">
      <c r="E731" s="1" t="s">
        <v>19</v>
      </c>
      <c r="V731" s="17"/>
      <c r="AA731" s="1" t="s">
        <v>19</v>
      </c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</row>
    <row r="744" spans="2:41">
      <c r="V744" s="17"/>
      <c r="AC744" s="195" t="s">
        <v>29</v>
      </c>
      <c r="AD744" s="195"/>
      <c r="AE744" s="195"/>
    </row>
    <row r="745" spans="2:41">
      <c r="H745" s="196" t="s">
        <v>28</v>
      </c>
      <c r="I745" s="196"/>
      <c r="J745" s="196"/>
      <c r="V745" s="17"/>
      <c r="AC745" s="195"/>
      <c r="AD745" s="195"/>
      <c r="AE745" s="195"/>
    </row>
    <row r="746" spans="2:41">
      <c r="H746" s="196"/>
      <c r="I746" s="196"/>
      <c r="J746" s="196"/>
      <c r="V746" s="17"/>
      <c r="AC746" s="195"/>
      <c r="AD746" s="195"/>
      <c r="AE746" s="195"/>
    </row>
    <row r="747" spans="2:41">
      <c r="V747" s="17"/>
    </row>
    <row r="748" spans="2:41">
      <c r="V748" s="17"/>
    </row>
    <row r="749" spans="2:41" ht="23.25">
      <c r="B749" s="22" t="s">
        <v>70</v>
      </c>
      <c r="V749" s="17"/>
      <c r="X749" s="22" t="s">
        <v>70</v>
      </c>
    </row>
    <row r="750" spans="2:41" ht="23.25">
      <c r="B750" s="23" t="s">
        <v>32</v>
      </c>
      <c r="C750" s="20">
        <f>IF(X702="PAGADO",0,Y707)</f>
        <v>0</v>
      </c>
      <c r="E750" s="197" t="s">
        <v>20</v>
      </c>
      <c r="F750" s="197"/>
      <c r="G750" s="197"/>
      <c r="H750" s="197"/>
      <c r="V750" s="17"/>
      <c r="X750" s="23" t="s">
        <v>32</v>
      </c>
      <c r="Y750" s="20">
        <f>IF(B750="PAGADO",0,C755)</f>
        <v>0</v>
      </c>
      <c r="AA750" s="197" t="s">
        <v>20</v>
      </c>
      <c r="AB750" s="197"/>
      <c r="AC750" s="197"/>
      <c r="AD750" s="197"/>
    </row>
    <row r="751" spans="2:41">
      <c r="B751" s="1" t="s">
        <v>0</v>
      </c>
      <c r="C751" s="19">
        <f>H766</f>
        <v>0</v>
      </c>
      <c r="E751" s="2" t="s">
        <v>1</v>
      </c>
      <c r="F751" s="2" t="s">
        <v>2</v>
      </c>
      <c r="G751" s="2" t="s">
        <v>3</v>
      </c>
      <c r="H751" s="2" t="s">
        <v>4</v>
      </c>
      <c r="N751" s="2" t="s">
        <v>1</v>
      </c>
      <c r="O751" s="2" t="s">
        <v>5</v>
      </c>
      <c r="P751" s="2" t="s">
        <v>4</v>
      </c>
      <c r="Q751" s="2" t="s">
        <v>6</v>
      </c>
      <c r="R751" s="2" t="s">
        <v>7</v>
      </c>
      <c r="S751" s="3"/>
      <c r="V751" s="17"/>
      <c r="X751" s="1" t="s">
        <v>0</v>
      </c>
      <c r="Y751" s="19">
        <f>AD766</f>
        <v>0</v>
      </c>
      <c r="AA751" s="2" t="s">
        <v>1</v>
      </c>
      <c r="AB751" s="2" t="s">
        <v>2</v>
      </c>
      <c r="AC751" s="2" t="s">
        <v>3</v>
      </c>
      <c r="AD751" s="2" t="s">
        <v>4</v>
      </c>
      <c r="AJ751" s="2" t="s">
        <v>1</v>
      </c>
      <c r="AK751" s="2" t="s">
        <v>5</v>
      </c>
      <c r="AL751" s="2" t="s">
        <v>4</v>
      </c>
      <c r="AM751" s="2" t="s">
        <v>6</v>
      </c>
      <c r="AN751" s="2" t="s">
        <v>7</v>
      </c>
      <c r="AO751" s="3"/>
    </row>
    <row r="752" spans="2:41">
      <c r="C752" s="2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Y752" s="2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24</v>
      </c>
      <c r="C753" s="19">
        <f>IF(C750&gt;0,C750+C751,C751)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24</v>
      </c>
      <c r="Y753" s="19">
        <f>IF(Y750&gt;0,Y751+Y750,Y751)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" t="s">
        <v>9</v>
      </c>
      <c r="C754" s="20">
        <f>C777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" t="s">
        <v>9</v>
      </c>
      <c r="Y754" s="20">
        <f>Y777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6" t="s">
        <v>25</v>
      </c>
      <c r="C755" s="21">
        <f>C753-C754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6" t="s">
        <v>8</v>
      </c>
      <c r="Y755" s="21">
        <f>Y753-Y754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6.25">
      <c r="B756" s="198" t="str">
        <f>IF(C755&lt;0,"NO PAGAR","COBRAR")</f>
        <v>COBRAR</v>
      </c>
      <c r="C756" s="198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98" t="str">
        <f>IF(Y755&lt;0,"NO PAGAR","COBRAR")</f>
        <v>COBRAR</v>
      </c>
      <c r="Y756" s="198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90" t="s">
        <v>9</v>
      </c>
      <c r="C757" s="191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90" t="s">
        <v>9</v>
      </c>
      <c r="Y757" s="191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9" t="str">
        <f>IF(C791&lt;0,"SALDO A FAVOR","SALDO ADELANTAD0'")</f>
        <v>SALDO ADELANTAD0'</v>
      </c>
      <c r="C758" s="10">
        <f>IF(Y702&lt;=0,Y702*-1)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IF(C755&lt;0,"SALDO ADELANTADO","SALDO A FAVOR'")</f>
        <v>SALDO A FAVOR'</v>
      </c>
      <c r="Y758" s="10">
        <f>IF(C755&lt;=0,C755*-1)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10</v>
      </c>
      <c r="C759" s="10">
        <f>R768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16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17</v>
      </c>
      <c r="C766" s="10"/>
      <c r="E766" s="192" t="s">
        <v>7</v>
      </c>
      <c r="F766" s="193"/>
      <c r="G766" s="194"/>
      <c r="H766" s="5">
        <f>SUM(H752:H765)</f>
        <v>0</v>
      </c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92" t="s">
        <v>7</v>
      </c>
      <c r="AB766" s="193"/>
      <c r="AC766" s="194"/>
      <c r="AD766" s="5">
        <f>SUM(AD752:AD765)</f>
        <v>0</v>
      </c>
      <c r="AJ766" s="3"/>
      <c r="AK766" s="3"/>
      <c r="AL766" s="3"/>
      <c r="AM766" s="3"/>
      <c r="AN766" s="18"/>
      <c r="AO766" s="3"/>
    </row>
    <row r="767" spans="2:41">
      <c r="B767" s="12"/>
      <c r="C767" s="10"/>
      <c r="E767" s="13"/>
      <c r="F767" s="13"/>
      <c r="G767" s="13"/>
      <c r="N767" s="3"/>
      <c r="O767" s="3"/>
      <c r="P767" s="3"/>
      <c r="Q767" s="3"/>
      <c r="R767" s="18"/>
      <c r="S767" s="3"/>
      <c r="V767" s="17"/>
      <c r="X767" s="12"/>
      <c r="Y767" s="10"/>
      <c r="AA767" s="13"/>
      <c r="AB767" s="13"/>
      <c r="AC767" s="13"/>
      <c r="AJ767" s="3"/>
      <c r="AK767" s="3"/>
      <c r="AL767" s="3"/>
      <c r="AM767" s="3"/>
      <c r="AN767" s="18"/>
      <c r="AO767" s="3"/>
    </row>
    <row r="768" spans="2:41">
      <c r="B768" s="12"/>
      <c r="C768" s="10"/>
      <c r="N768" s="192" t="s">
        <v>7</v>
      </c>
      <c r="O768" s="193"/>
      <c r="P768" s="193"/>
      <c r="Q768" s="194"/>
      <c r="R768" s="18">
        <f>SUM(R752:R767)</f>
        <v>0</v>
      </c>
      <c r="S768" s="3"/>
      <c r="V768" s="17"/>
      <c r="X768" s="12"/>
      <c r="Y768" s="10"/>
      <c r="AJ768" s="192" t="s">
        <v>7</v>
      </c>
      <c r="AK768" s="193"/>
      <c r="AL768" s="193"/>
      <c r="AM768" s="194"/>
      <c r="AN768" s="18">
        <f>SUM(AN752:AN767)</f>
        <v>0</v>
      </c>
      <c r="AO768" s="3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E771" s="14"/>
      <c r="V771" s="17"/>
      <c r="X771" s="12"/>
      <c r="Y771" s="10"/>
      <c r="AA771" s="14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2"/>
      <c r="C775" s="10"/>
      <c r="V775" s="17"/>
      <c r="X775" s="12"/>
      <c r="Y775" s="10"/>
    </row>
    <row r="776" spans="2:27">
      <c r="B776" s="11"/>
      <c r="C776" s="10"/>
      <c r="V776" s="17"/>
      <c r="X776" s="11"/>
      <c r="Y776" s="10"/>
    </row>
    <row r="777" spans="2:27">
      <c r="B777" s="15" t="s">
        <v>18</v>
      </c>
      <c r="C777" s="16">
        <f>SUM(C758:C776)</f>
        <v>0</v>
      </c>
      <c r="V777" s="17"/>
      <c r="X777" s="15" t="s">
        <v>18</v>
      </c>
      <c r="Y777" s="16">
        <f>SUM(Y758:Y776)</f>
        <v>0</v>
      </c>
    </row>
    <row r="778" spans="2:27">
      <c r="D778" t="s">
        <v>22</v>
      </c>
      <c r="E778" t="s">
        <v>21</v>
      </c>
      <c r="V778" s="17"/>
      <c r="Z778" t="s">
        <v>22</v>
      </c>
      <c r="AA778" t="s">
        <v>21</v>
      </c>
    </row>
    <row r="779" spans="2:27">
      <c r="E779" s="1" t="s">
        <v>19</v>
      </c>
      <c r="V779" s="17"/>
      <c r="AA779" s="1" t="s">
        <v>19</v>
      </c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V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V789" s="17"/>
    </row>
    <row r="790" spans="1:43">
      <c r="H790" s="196" t="s">
        <v>30</v>
      </c>
      <c r="I790" s="196"/>
      <c r="J790" s="196"/>
      <c r="V790" s="17"/>
      <c r="AA790" s="196" t="s">
        <v>31</v>
      </c>
      <c r="AB790" s="196"/>
      <c r="AC790" s="196"/>
    </row>
    <row r="791" spans="1:43">
      <c r="H791" s="196"/>
      <c r="I791" s="196"/>
      <c r="J791" s="196"/>
      <c r="V791" s="17"/>
      <c r="AA791" s="196"/>
      <c r="AB791" s="196"/>
      <c r="AC791" s="196"/>
    </row>
    <row r="792" spans="1:43">
      <c r="V792" s="17"/>
    </row>
    <row r="793" spans="1:43">
      <c r="V793" s="17"/>
    </row>
    <row r="794" spans="1:43" ht="23.25">
      <c r="B794" s="24" t="s">
        <v>70</v>
      </c>
      <c r="V794" s="17"/>
      <c r="X794" s="22" t="s">
        <v>70</v>
      </c>
    </row>
    <row r="795" spans="1:43" ht="23.25">
      <c r="B795" s="23" t="s">
        <v>32</v>
      </c>
      <c r="C795" s="20">
        <f>IF(X750="PAGADO",0,C755)</f>
        <v>0</v>
      </c>
      <c r="E795" s="197" t="s">
        <v>20</v>
      </c>
      <c r="F795" s="197"/>
      <c r="G795" s="197"/>
      <c r="H795" s="197"/>
      <c r="V795" s="17"/>
      <c r="X795" s="23" t="s">
        <v>32</v>
      </c>
      <c r="Y795" s="20">
        <f>IF(B1595="PAGADO",0,C800)</f>
        <v>0</v>
      </c>
      <c r="AA795" s="197" t="s">
        <v>20</v>
      </c>
      <c r="AB795" s="197"/>
      <c r="AC795" s="197"/>
      <c r="AD795" s="197"/>
    </row>
    <row r="796" spans="1:43">
      <c r="B796" s="1" t="s">
        <v>0</v>
      </c>
      <c r="C796" s="19">
        <f>H811</f>
        <v>0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1:43">
      <c r="C797" s="2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Y797" s="2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24</v>
      </c>
      <c r="C798" s="19">
        <f>IF(C795&gt;0,C795+C796,C796)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24</v>
      </c>
      <c r="Y798" s="19">
        <f>IF(Y795&gt;0,Y795+Y796,Y796)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1" t="s">
        <v>9</v>
      </c>
      <c r="C799" s="20">
        <f>C823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9</v>
      </c>
      <c r="Y799" s="20">
        <f>Y823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6" t="s">
        <v>26</v>
      </c>
      <c r="C800" s="21">
        <f>C798-C799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6" t="s">
        <v>27</v>
      </c>
      <c r="Y800" s="21">
        <f>Y798-Y799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6"/>
      <c r="C801" s="7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9" t="str">
        <f>IF(Y800&lt;0,"NO PAGAR","COBRAR'")</f>
        <v>COBRAR'</v>
      </c>
      <c r="Y801" s="199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ht="23.25">
      <c r="B802" s="199" t="str">
        <f>IF(C800&lt;0,"NO PAGAR","COBRAR'")</f>
        <v>COBRAR'</v>
      </c>
      <c r="C802" s="199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/>
      <c r="Y802" s="8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90" t="s">
        <v>9</v>
      </c>
      <c r="C803" s="191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90" t="s">
        <v>9</v>
      </c>
      <c r="Y803" s="191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9" t="str">
        <f>IF(Y755&lt;0,"SALDO ADELANTADO","SALDO A FAVOR '")</f>
        <v>SALDO A FAVOR '</v>
      </c>
      <c r="C804" s="10">
        <f>IF(Y755&lt;=0,Y755*-1)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9" t="str">
        <f>IF(C800&lt;0,"SALDO ADELANTADO","SALDO A FAVOR'")</f>
        <v>SALDO A FAVOR'</v>
      </c>
      <c r="Y804" s="10">
        <f>IF(C800&lt;=0,C800*-1)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10</v>
      </c>
      <c r="C805" s="10">
        <f>R813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10</v>
      </c>
      <c r="Y805" s="10">
        <f>AN813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11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11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12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12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13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13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14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14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15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15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16</v>
      </c>
      <c r="C811" s="10"/>
      <c r="E811" s="192" t="s">
        <v>7</v>
      </c>
      <c r="F811" s="193"/>
      <c r="G811" s="194"/>
      <c r="H811" s="5">
        <f>SUM(H797:H810)</f>
        <v>0</v>
      </c>
      <c r="N811" s="3"/>
      <c r="O811" s="3"/>
      <c r="P811" s="3"/>
      <c r="Q811" s="3"/>
      <c r="R811" s="18"/>
      <c r="S811" s="3"/>
      <c r="V811" s="17"/>
      <c r="X811" s="11" t="s">
        <v>16</v>
      </c>
      <c r="Y811" s="10"/>
      <c r="AA811" s="192" t="s">
        <v>7</v>
      </c>
      <c r="AB811" s="193"/>
      <c r="AC811" s="194"/>
      <c r="AD811" s="5">
        <f>SUM(AD797:AD810)</f>
        <v>0</v>
      </c>
      <c r="AJ811" s="3"/>
      <c r="AK811" s="3"/>
      <c r="AL811" s="3"/>
      <c r="AM811" s="3"/>
      <c r="AN811" s="18"/>
      <c r="AO811" s="3"/>
    </row>
    <row r="812" spans="2:41">
      <c r="B812" s="11" t="s">
        <v>17</v>
      </c>
      <c r="C812" s="10"/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1" t="s">
        <v>17</v>
      </c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>
      <c r="B813" s="12"/>
      <c r="C813" s="10"/>
      <c r="N813" s="192" t="s">
        <v>7</v>
      </c>
      <c r="O813" s="193"/>
      <c r="P813" s="193"/>
      <c r="Q813" s="194"/>
      <c r="R813" s="18">
        <f>SUM(R797:R812)</f>
        <v>0</v>
      </c>
      <c r="S813" s="3"/>
      <c r="V813" s="17"/>
      <c r="X813" s="12"/>
      <c r="Y813" s="10"/>
      <c r="AJ813" s="192" t="s">
        <v>7</v>
      </c>
      <c r="AK813" s="193"/>
      <c r="AL813" s="193"/>
      <c r="AM813" s="194"/>
      <c r="AN813" s="18">
        <f>SUM(AN797:AN812)</f>
        <v>0</v>
      </c>
      <c r="AO813" s="3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E816" s="14"/>
      <c r="V816" s="17"/>
      <c r="X816" s="12"/>
      <c r="Y816" s="10"/>
      <c r="AA816" s="14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1"/>
      <c r="C822" s="10"/>
      <c r="V822" s="17"/>
      <c r="X822" s="11"/>
      <c r="Y822" s="10"/>
    </row>
    <row r="823" spans="2:27">
      <c r="B823" s="15" t="s">
        <v>18</v>
      </c>
      <c r="C823" s="16">
        <f>SUM(C804:C822)</f>
        <v>0</v>
      </c>
      <c r="D823" t="s">
        <v>22</v>
      </c>
      <c r="E823" t="s">
        <v>21</v>
      </c>
      <c r="V823" s="17"/>
      <c r="X823" s="15" t="s">
        <v>18</v>
      </c>
      <c r="Y823" s="16">
        <f>SUM(Y804:Y822)</f>
        <v>0</v>
      </c>
      <c r="Z823" t="s">
        <v>22</v>
      </c>
      <c r="AA823" t="s">
        <v>21</v>
      </c>
    </row>
    <row r="824" spans="2:27">
      <c r="E824" s="1" t="s">
        <v>19</v>
      </c>
      <c r="V824" s="17"/>
      <c r="AA824" s="1" t="s">
        <v>19</v>
      </c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  <c r="AC838" s="195" t="s">
        <v>29</v>
      </c>
      <c r="AD838" s="195"/>
      <c r="AE838" s="195"/>
    </row>
    <row r="839" spans="2:41">
      <c r="H839" s="196" t="s">
        <v>28</v>
      </c>
      <c r="I839" s="196"/>
      <c r="J839" s="196"/>
      <c r="V839" s="17"/>
      <c r="AC839" s="195"/>
      <c r="AD839" s="195"/>
      <c r="AE839" s="195"/>
    </row>
    <row r="840" spans="2:41">
      <c r="H840" s="196"/>
      <c r="I840" s="196"/>
      <c r="J840" s="196"/>
      <c r="V840" s="17"/>
      <c r="AC840" s="195"/>
      <c r="AD840" s="195"/>
      <c r="AE840" s="195"/>
    </row>
    <row r="841" spans="2:41">
      <c r="V841" s="17"/>
    </row>
    <row r="842" spans="2:41">
      <c r="V842" s="17"/>
    </row>
    <row r="843" spans="2:41" ht="23.25">
      <c r="B843" s="22" t="s">
        <v>71</v>
      </c>
      <c r="V843" s="17"/>
      <c r="X843" s="22" t="s">
        <v>71</v>
      </c>
    </row>
    <row r="844" spans="2:41" ht="23.25">
      <c r="B844" s="23" t="s">
        <v>32</v>
      </c>
      <c r="C844" s="20">
        <f>IF(X795="PAGADO",0,Y800)</f>
        <v>0</v>
      </c>
      <c r="E844" s="197" t="s">
        <v>20</v>
      </c>
      <c r="F844" s="197"/>
      <c r="G844" s="197"/>
      <c r="H844" s="197"/>
      <c r="V844" s="17"/>
      <c r="X844" s="23" t="s">
        <v>32</v>
      </c>
      <c r="Y844" s="20">
        <f>IF(B844="PAGADO",0,C849)</f>
        <v>0</v>
      </c>
      <c r="AA844" s="197" t="s">
        <v>20</v>
      </c>
      <c r="AB844" s="197"/>
      <c r="AC844" s="197"/>
      <c r="AD844" s="197"/>
    </row>
    <row r="845" spans="2:41">
      <c r="B845" s="1" t="s">
        <v>0</v>
      </c>
      <c r="C845" s="19">
        <f>H860</f>
        <v>0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2:41">
      <c r="C846" s="2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Y846" s="2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" t="s">
        <v>24</v>
      </c>
      <c r="C847" s="19">
        <f>IF(C844&gt;0,C844+C845,C845)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" t="s">
        <v>24</v>
      </c>
      <c r="Y847" s="19">
        <f>IF(Y844&gt;0,Y845+Y844,Y845)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9</v>
      </c>
      <c r="C848" s="20">
        <f>C871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Y871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6" t="s">
        <v>25</v>
      </c>
      <c r="C849" s="21">
        <f>C847-C848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 t="s">
        <v>8</v>
      </c>
      <c r="Y849" s="21">
        <f>Y847-Y848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ht="26.25">
      <c r="B850" s="198" t="str">
        <f>IF(C849&lt;0,"NO PAGAR","COBRAR")</f>
        <v>COBRAR</v>
      </c>
      <c r="C850" s="198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98" t="str">
        <f>IF(Y849&lt;0,"NO PAGAR","COBRAR")</f>
        <v>COBRAR</v>
      </c>
      <c r="Y850" s="198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90" t="s">
        <v>9</v>
      </c>
      <c r="C851" s="191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90" t="s">
        <v>9</v>
      </c>
      <c r="Y851" s="191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9" t="str">
        <f>IF(C885&lt;0,"SALDO A FAVOR","SALDO ADELANTAD0'")</f>
        <v>SALDO ADELANTAD0'</v>
      </c>
      <c r="C852" s="10">
        <f>IF(Y800&lt;=0,Y800*-1)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9" t="str">
        <f>IF(C849&lt;0,"SALDO ADELANTADO","SALDO A FAVOR'")</f>
        <v>SALDO A FAVOR'</v>
      </c>
      <c r="Y852" s="10">
        <f>IF(C849&lt;=0,C849*-1)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10</v>
      </c>
      <c r="C853" s="10">
        <f>R862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10</v>
      </c>
      <c r="Y853" s="10">
        <f>AN862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11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11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12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12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13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13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14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14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15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15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16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16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17</v>
      </c>
      <c r="C860" s="10"/>
      <c r="E860" s="192" t="s">
        <v>7</v>
      </c>
      <c r="F860" s="193"/>
      <c r="G860" s="194"/>
      <c r="H860" s="5">
        <f>SUM(H846:H859)</f>
        <v>0</v>
      </c>
      <c r="N860" s="3"/>
      <c r="O860" s="3"/>
      <c r="P860" s="3"/>
      <c r="Q860" s="3"/>
      <c r="R860" s="18"/>
      <c r="S860" s="3"/>
      <c r="V860" s="17"/>
      <c r="X860" s="11" t="s">
        <v>17</v>
      </c>
      <c r="Y860" s="10"/>
      <c r="AA860" s="192" t="s">
        <v>7</v>
      </c>
      <c r="AB860" s="193"/>
      <c r="AC860" s="194"/>
      <c r="AD860" s="5">
        <f>SUM(AD846:AD859)</f>
        <v>0</v>
      </c>
      <c r="AJ860" s="3"/>
      <c r="AK860" s="3"/>
      <c r="AL860" s="3"/>
      <c r="AM860" s="3"/>
      <c r="AN860" s="18"/>
      <c r="AO860" s="3"/>
    </row>
    <row r="861" spans="2:41">
      <c r="B861" s="12"/>
      <c r="C861" s="10"/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2"/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192" t="s">
        <v>7</v>
      </c>
      <c r="O862" s="193"/>
      <c r="P862" s="193"/>
      <c r="Q862" s="194"/>
      <c r="R862" s="18">
        <f>SUM(R846:R861)</f>
        <v>0</v>
      </c>
      <c r="S862" s="3"/>
      <c r="V862" s="17"/>
      <c r="X862" s="12"/>
      <c r="Y862" s="10"/>
      <c r="AJ862" s="192" t="s">
        <v>7</v>
      </c>
      <c r="AK862" s="193"/>
      <c r="AL862" s="193"/>
      <c r="AM862" s="194"/>
      <c r="AN862" s="18">
        <f>SUM(AN846:AN861)</f>
        <v>0</v>
      </c>
      <c r="AO862" s="3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E865" s="14"/>
      <c r="V865" s="17"/>
      <c r="X865" s="12"/>
      <c r="Y865" s="10"/>
      <c r="AA865" s="14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2"/>
      <c r="C868" s="10"/>
      <c r="V868" s="17"/>
      <c r="X868" s="12"/>
      <c r="Y868" s="10"/>
    </row>
    <row r="869" spans="1:43">
      <c r="B869" s="12"/>
      <c r="C869" s="10"/>
      <c r="V869" s="17"/>
      <c r="X869" s="12"/>
      <c r="Y869" s="10"/>
    </row>
    <row r="870" spans="1:43">
      <c r="B870" s="11"/>
      <c r="C870" s="10"/>
      <c r="V870" s="17"/>
      <c r="X870" s="11"/>
      <c r="Y870" s="10"/>
    </row>
    <row r="871" spans="1:43">
      <c r="B871" s="15" t="s">
        <v>18</v>
      </c>
      <c r="C871" s="16">
        <f>SUM(C852:C870)</f>
        <v>0</v>
      </c>
      <c r="V871" s="17"/>
      <c r="X871" s="15" t="s">
        <v>18</v>
      </c>
      <c r="Y871" s="16">
        <f>SUM(Y852:Y870)</f>
        <v>0</v>
      </c>
    </row>
    <row r="872" spans="1:43">
      <c r="D872" t="s">
        <v>22</v>
      </c>
      <c r="E872" t="s">
        <v>21</v>
      </c>
      <c r="V872" s="17"/>
      <c r="Z872" t="s">
        <v>22</v>
      </c>
      <c r="AA872" t="s">
        <v>21</v>
      </c>
    </row>
    <row r="873" spans="1:43">
      <c r="E873" s="1" t="s">
        <v>19</v>
      </c>
      <c r="V873" s="17"/>
      <c r="AA873" s="1" t="s">
        <v>19</v>
      </c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V878" s="17"/>
    </row>
    <row r="879" spans="1:43">
      <c r="V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V883" s="17"/>
    </row>
    <row r="884" spans="1:43">
      <c r="H884" s="196" t="s">
        <v>30</v>
      </c>
      <c r="I884" s="196"/>
      <c r="J884" s="196"/>
      <c r="V884" s="17"/>
      <c r="AA884" s="196" t="s">
        <v>31</v>
      </c>
      <c r="AB884" s="196"/>
      <c r="AC884" s="196"/>
    </row>
    <row r="885" spans="1:43">
      <c r="H885" s="196"/>
      <c r="I885" s="196"/>
      <c r="J885" s="196"/>
      <c r="V885" s="17"/>
      <c r="AA885" s="196"/>
      <c r="AB885" s="196"/>
      <c r="AC885" s="196"/>
    </row>
    <row r="886" spans="1:43">
      <c r="V886" s="17"/>
    </row>
    <row r="887" spans="1:43">
      <c r="V887" s="17"/>
    </row>
    <row r="888" spans="1:43" ht="23.25">
      <c r="B888" s="24" t="s">
        <v>73</v>
      </c>
      <c r="V888" s="17"/>
      <c r="X888" s="22" t="s">
        <v>71</v>
      </c>
    </row>
    <row r="889" spans="1:43" ht="23.25">
      <c r="B889" s="23" t="s">
        <v>32</v>
      </c>
      <c r="C889" s="20">
        <f>IF(X844="PAGADO",0,C849)</f>
        <v>0</v>
      </c>
      <c r="E889" s="197" t="s">
        <v>20</v>
      </c>
      <c r="F889" s="197"/>
      <c r="G889" s="197"/>
      <c r="H889" s="197"/>
      <c r="V889" s="17"/>
      <c r="X889" s="23" t="s">
        <v>32</v>
      </c>
      <c r="Y889" s="20">
        <f>IF(B1689="PAGADO",0,C894)</f>
        <v>0</v>
      </c>
      <c r="AA889" s="197" t="s">
        <v>20</v>
      </c>
      <c r="AB889" s="197"/>
      <c r="AC889" s="197"/>
      <c r="AD889" s="197"/>
    </row>
    <row r="890" spans="1:43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1:43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1:43">
      <c r="B892" s="1" t="s">
        <v>24</v>
      </c>
      <c r="C892" s="19">
        <f>IF(C889&gt;0,C889+C890,C890)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IF(Y889&gt;0,Y889+Y890,Y890)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9</v>
      </c>
      <c r="C893" s="20">
        <f>C917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Y917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6" t="s">
        <v>26</v>
      </c>
      <c r="C894" s="21">
        <f>C892-C893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27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ht="23.25">
      <c r="B895" s="6"/>
      <c r="C895" s="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9" t="str">
        <f>IF(Y894&lt;0,"NO PAGAR","COBRAR'")</f>
        <v>COBRAR'</v>
      </c>
      <c r="Y895" s="199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199" t="str">
        <f>IF(C894&lt;0,"NO PAGAR","COBRAR'")</f>
        <v>COBRAR'</v>
      </c>
      <c r="C896" s="199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/>
      <c r="Y896" s="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90" t="s">
        <v>9</v>
      </c>
      <c r="C897" s="191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90" t="s">
        <v>9</v>
      </c>
      <c r="Y897" s="191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IF(Y849&lt;0,"SALDO ADELANTADO","SALDO A FAVOR '")</f>
        <v>SALDO A FAVOR '</v>
      </c>
      <c r="C898" s="10">
        <f>IF(Y849&lt;=0,Y849*-1)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IF(C894&lt;0,"SALDO ADELANTADO","SALDO A FAVOR'")</f>
        <v>SALDO A FAVOR'</v>
      </c>
      <c r="Y898" s="10">
        <f>IF(C894&lt;=0,C894*-1)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R907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AN907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192" t="s">
        <v>7</v>
      </c>
      <c r="F905" s="193"/>
      <c r="G905" s="194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192" t="s">
        <v>7</v>
      </c>
      <c r="AB905" s="193"/>
      <c r="AC905" s="194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1" t="s">
        <v>17</v>
      </c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92" t="s">
        <v>7</v>
      </c>
      <c r="O907" s="193"/>
      <c r="P907" s="193"/>
      <c r="Q907" s="194"/>
      <c r="R907" s="18">
        <f>SUM(R891:R906)</f>
        <v>0</v>
      </c>
      <c r="S907" s="3"/>
      <c r="V907" s="17"/>
      <c r="X907" s="12"/>
      <c r="Y907" s="10"/>
      <c r="AJ907" s="192" t="s">
        <v>7</v>
      </c>
      <c r="AK907" s="193"/>
      <c r="AL907" s="193"/>
      <c r="AM907" s="194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1"/>
      <c r="C916" s="10"/>
      <c r="V916" s="17"/>
      <c r="X916" s="11"/>
      <c r="Y916" s="10"/>
    </row>
    <row r="917" spans="2:27">
      <c r="B917" s="15" t="s">
        <v>18</v>
      </c>
      <c r="C917" s="16">
        <f>SUM(C898:C916)</f>
        <v>0</v>
      </c>
      <c r="D917" t="s">
        <v>22</v>
      </c>
      <c r="E917" t="s">
        <v>21</v>
      </c>
      <c r="V917" s="17"/>
      <c r="X917" s="15" t="s">
        <v>18</v>
      </c>
      <c r="Y917" s="16">
        <f>SUM(Y898:Y916)</f>
        <v>0</v>
      </c>
      <c r="Z917" t="s">
        <v>22</v>
      </c>
      <c r="AA917" t="s">
        <v>21</v>
      </c>
    </row>
    <row r="918" spans="2:27">
      <c r="E918" s="1" t="s">
        <v>19</v>
      </c>
      <c r="V918" s="17"/>
      <c r="AA918" s="1" t="s">
        <v>19</v>
      </c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  <c r="AC931" s="195" t="s">
        <v>29</v>
      </c>
      <c r="AD931" s="195"/>
      <c r="AE931" s="195"/>
    </row>
    <row r="932" spans="2:41">
      <c r="H932" s="196" t="s">
        <v>28</v>
      </c>
      <c r="I932" s="196"/>
      <c r="J932" s="196"/>
      <c r="V932" s="17"/>
      <c r="AC932" s="195"/>
      <c r="AD932" s="195"/>
      <c r="AE932" s="195"/>
    </row>
    <row r="933" spans="2:41">
      <c r="H933" s="196"/>
      <c r="I933" s="196"/>
      <c r="J933" s="196"/>
      <c r="V933" s="17"/>
      <c r="AC933" s="195"/>
      <c r="AD933" s="195"/>
      <c r="AE933" s="195"/>
    </row>
    <row r="934" spans="2:41">
      <c r="V934" s="17"/>
    </row>
    <row r="935" spans="2:41">
      <c r="V935" s="17"/>
    </row>
    <row r="936" spans="2:41" ht="23.25">
      <c r="B936" s="22" t="s">
        <v>72</v>
      </c>
      <c r="V936" s="17"/>
      <c r="X936" s="22" t="s">
        <v>74</v>
      </c>
    </row>
    <row r="937" spans="2:41" ht="23.25">
      <c r="B937" s="23" t="s">
        <v>32</v>
      </c>
      <c r="C937" s="20">
        <f>IF(X889="PAGADO",0,Y894)</f>
        <v>0</v>
      </c>
      <c r="E937" s="197" t="s">
        <v>20</v>
      </c>
      <c r="F937" s="197"/>
      <c r="G937" s="197"/>
      <c r="H937" s="197"/>
      <c r="V937" s="17"/>
      <c r="X937" s="23" t="s">
        <v>32</v>
      </c>
      <c r="Y937" s="20">
        <f>IF(B937="PAGADO",0,C942)</f>
        <v>0</v>
      </c>
      <c r="AA937" s="197" t="s">
        <v>20</v>
      </c>
      <c r="AB937" s="197"/>
      <c r="AC937" s="197"/>
      <c r="AD937" s="197"/>
    </row>
    <row r="938" spans="2:41">
      <c r="B938" s="1" t="s">
        <v>0</v>
      </c>
      <c r="C938" s="19">
        <f>H953</f>
        <v>0</v>
      </c>
      <c r="E938" s="2" t="s">
        <v>1</v>
      </c>
      <c r="F938" s="2" t="s">
        <v>2</v>
      </c>
      <c r="G938" s="2" t="s">
        <v>3</v>
      </c>
      <c r="H938" s="2" t="s">
        <v>4</v>
      </c>
      <c r="N938" s="2" t="s">
        <v>1</v>
      </c>
      <c r="O938" s="2" t="s">
        <v>5</v>
      </c>
      <c r="P938" s="2" t="s">
        <v>4</v>
      </c>
      <c r="Q938" s="2" t="s">
        <v>6</v>
      </c>
      <c r="R938" s="2" t="s">
        <v>7</v>
      </c>
      <c r="S938" s="3"/>
      <c r="V938" s="17"/>
      <c r="X938" s="1" t="s">
        <v>0</v>
      </c>
      <c r="Y938" s="19">
        <f>AD953</f>
        <v>0</v>
      </c>
      <c r="AA938" s="2" t="s">
        <v>1</v>
      </c>
      <c r="AB938" s="2" t="s">
        <v>2</v>
      </c>
      <c r="AC938" s="2" t="s">
        <v>3</v>
      </c>
      <c r="AD938" s="2" t="s">
        <v>4</v>
      </c>
      <c r="AJ938" s="2" t="s">
        <v>1</v>
      </c>
      <c r="AK938" s="2" t="s">
        <v>5</v>
      </c>
      <c r="AL938" s="2" t="s">
        <v>4</v>
      </c>
      <c r="AM938" s="2" t="s">
        <v>6</v>
      </c>
      <c r="AN938" s="2" t="s">
        <v>7</v>
      </c>
      <c r="AO938" s="3"/>
    </row>
    <row r="939" spans="2:41">
      <c r="C939" s="2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Y939" s="2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24</v>
      </c>
      <c r="C940" s="19">
        <f>IF(C937&gt;0,C937+C938,C938)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24</v>
      </c>
      <c r="Y940" s="19">
        <f>IF(Y937&gt;0,Y937+Y938,Y938)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" t="s">
        <v>9</v>
      </c>
      <c r="C941" s="20">
        <f>C964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" t="s">
        <v>9</v>
      </c>
      <c r="Y941" s="20">
        <f>Y964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6" t="s">
        <v>25</v>
      </c>
      <c r="C942" s="21">
        <f>C940-C941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6" t="s">
        <v>8</v>
      </c>
      <c r="Y942" s="21">
        <f>Y940-Y941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ht="26.25">
      <c r="B943" s="198" t="str">
        <f>IF(C942&lt;0,"NO PAGAR","COBRAR")</f>
        <v>COBRAR</v>
      </c>
      <c r="C943" s="198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98" t="str">
        <f>IF(Y942&lt;0,"NO PAGAR","COBRAR")</f>
        <v>COBRAR</v>
      </c>
      <c r="Y943" s="19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90" t="s">
        <v>9</v>
      </c>
      <c r="C944" s="191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90" t="s">
        <v>9</v>
      </c>
      <c r="Y944" s="191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9" t="str">
        <f>IF(C978&lt;0,"SALDO A FAVOR","SALDO ADELANTAD0'")</f>
        <v>SALDO ADELANTAD0'</v>
      </c>
      <c r="C945" s="10">
        <f>IF(Y889&lt;=0,Y889*-1)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IF(C942&lt;0,"SALDO ADELANTADO","SALDO A FAVOR'")</f>
        <v>SALDO A FAVOR'</v>
      </c>
      <c r="Y945" s="10">
        <f>IF(C942&lt;=0,C942*-1)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10</v>
      </c>
      <c r="C946" s="10">
        <f>R955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16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17</v>
      </c>
      <c r="C953" s="10"/>
      <c r="E953" s="192" t="s">
        <v>7</v>
      </c>
      <c r="F953" s="193"/>
      <c r="G953" s="194"/>
      <c r="H953" s="5">
        <f>SUM(H939:H952)</f>
        <v>0</v>
      </c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92" t="s">
        <v>7</v>
      </c>
      <c r="AB953" s="193"/>
      <c r="AC953" s="194"/>
      <c r="AD953" s="5">
        <f>SUM(AD939:AD952)</f>
        <v>0</v>
      </c>
      <c r="AJ953" s="3"/>
      <c r="AK953" s="3"/>
      <c r="AL953" s="3"/>
      <c r="AM953" s="3"/>
      <c r="AN953" s="18"/>
      <c r="AO953" s="3"/>
    </row>
    <row r="954" spans="2:41">
      <c r="B954" s="12"/>
      <c r="C954" s="10"/>
      <c r="E954" s="13"/>
      <c r="F954" s="13"/>
      <c r="G954" s="13"/>
      <c r="N954" s="3"/>
      <c r="O954" s="3"/>
      <c r="P954" s="3"/>
      <c r="Q954" s="3"/>
      <c r="R954" s="18"/>
      <c r="S954" s="3"/>
      <c r="V954" s="17"/>
      <c r="X954" s="12"/>
      <c r="Y954" s="10"/>
      <c r="AA954" s="13"/>
      <c r="AB954" s="13"/>
      <c r="AC954" s="13"/>
      <c r="AJ954" s="3"/>
      <c r="AK954" s="3"/>
      <c r="AL954" s="3"/>
      <c r="AM954" s="3"/>
      <c r="AN954" s="18"/>
      <c r="AO954" s="3"/>
    </row>
    <row r="955" spans="2:41">
      <c r="B955" s="12"/>
      <c r="C955" s="10"/>
      <c r="N955" s="192" t="s">
        <v>7</v>
      </c>
      <c r="O955" s="193"/>
      <c r="P955" s="193"/>
      <c r="Q955" s="194"/>
      <c r="R955" s="18">
        <f>SUM(R939:R954)</f>
        <v>0</v>
      </c>
      <c r="S955" s="3"/>
      <c r="V955" s="17"/>
      <c r="X955" s="12"/>
      <c r="Y955" s="10"/>
      <c r="AJ955" s="192" t="s">
        <v>7</v>
      </c>
      <c r="AK955" s="193"/>
      <c r="AL955" s="193"/>
      <c r="AM955" s="194"/>
      <c r="AN955" s="18">
        <f>SUM(AN939:AN954)</f>
        <v>0</v>
      </c>
      <c r="AO955" s="3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E958" s="14"/>
      <c r="V958" s="17"/>
      <c r="X958" s="12"/>
      <c r="Y958" s="10"/>
      <c r="AA958" s="14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1"/>
      <c r="C963" s="10"/>
      <c r="V963" s="17"/>
      <c r="X963" s="11"/>
      <c r="Y963" s="10"/>
    </row>
    <row r="964" spans="1:43">
      <c r="B964" s="15" t="s">
        <v>18</v>
      </c>
      <c r="C964" s="16">
        <f>SUM(C945:C963)</f>
        <v>0</v>
      </c>
      <c r="V964" s="17"/>
      <c r="X964" s="15" t="s">
        <v>18</v>
      </c>
      <c r="Y964" s="16">
        <f>SUM(Y945:Y963)</f>
        <v>0</v>
      </c>
    </row>
    <row r="965" spans="1:43">
      <c r="D965" t="s">
        <v>22</v>
      </c>
      <c r="E965" t="s">
        <v>21</v>
      </c>
      <c r="V965" s="17"/>
      <c r="Z965" t="s">
        <v>22</v>
      </c>
      <c r="AA965" t="s">
        <v>21</v>
      </c>
    </row>
    <row r="966" spans="1:43">
      <c r="E966" s="1" t="s">
        <v>19</v>
      </c>
      <c r="V966" s="17"/>
      <c r="AA966" s="1" t="s">
        <v>19</v>
      </c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V976" s="17"/>
    </row>
    <row r="977" spans="2:41">
      <c r="H977" s="196" t="s">
        <v>30</v>
      </c>
      <c r="I977" s="196"/>
      <c r="J977" s="196"/>
      <c r="V977" s="17"/>
      <c r="AA977" s="196" t="s">
        <v>31</v>
      </c>
      <c r="AB977" s="196"/>
      <c r="AC977" s="196"/>
    </row>
    <row r="978" spans="2:41">
      <c r="H978" s="196"/>
      <c r="I978" s="196"/>
      <c r="J978" s="196"/>
      <c r="V978" s="17"/>
      <c r="AA978" s="196"/>
      <c r="AB978" s="196"/>
      <c r="AC978" s="196"/>
    </row>
    <row r="979" spans="2:41">
      <c r="V979" s="17"/>
    </row>
    <row r="980" spans="2:41">
      <c r="V980" s="17"/>
    </row>
    <row r="981" spans="2:41" ht="23.25">
      <c r="B981" s="24" t="s">
        <v>72</v>
      </c>
      <c r="V981" s="17"/>
      <c r="X981" s="22" t="s">
        <v>72</v>
      </c>
    </row>
    <row r="982" spans="2:41" ht="23.25">
      <c r="B982" s="23" t="s">
        <v>32</v>
      </c>
      <c r="C982" s="20">
        <f>IF(X937="PAGADO",0,C942)</f>
        <v>0</v>
      </c>
      <c r="E982" s="197" t="s">
        <v>20</v>
      </c>
      <c r="F982" s="197"/>
      <c r="G982" s="197"/>
      <c r="H982" s="197"/>
      <c r="V982" s="17"/>
      <c r="X982" s="23" t="s">
        <v>32</v>
      </c>
      <c r="Y982" s="20">
        <f>IF(B1782="PAGADO",0,C987)</f>
        <v>0</v>
      </c>
      <c r="AA982" s="197" t="s">
        <v>20</v>
      </c>
      <c r="AB982" s="197"/>
      <c r="AC982" s="197"/>
      <c r="AD982" s="197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C1010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Y1010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26</v>
      </c>
      <c r="C987" s="21">
        <f>C985-C986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27</v>
      </c>
      <c r="Y987" s="21">
        <f>Y985-Y986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6"/>
      <c r="C988" s="7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9" t="str">
        <f>IF(Y987&lt;0,"NO PAGAR","COBRAR'")</f>
        <v>COBRAR'</v>
      </c>
      <c r="Y988" s="199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3.25">
      <c r="B989" s="199" t="str">
        <f>IF(C987&lt;0,"NO PAGAR","COBRAR'")</f>
        <v>COBRAR'</v>
      </c>
      <c r="C989" s="199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/>
      <c r="Y989" s="8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90" t="s">
        <v>9</v>
      </c>
      <c r="C990" s="191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90" t="s">
        <v>9</v>
      </c>
      <c r="Y990" s="191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IF(Y942&lt;0,"SALDO ADELANTADO","SALDO A FAVOR '")</f>
        <v>SALDO A FAVOR '</v>
      </c>
      <c r="C991" s="10">
        <f>IF(Y942&lt;=0,Y942*-1)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IF(C987&lt;0,"SALDO ADELANTADO","SALDO A FAVOR'")</f>
        <v>SALDO A FAVOR'</v>
      </c>
      <c r="Y991" s="10">
        <f>IF(C987&lt;=0,C987*-1)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R1000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AN1000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192" t="s">
        <v>7</v>
      </c>
      <c r="F998" s="193"/>
      <c r="G998" s="194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192" t="s">
        <v>7</v>
      </c>
      <c r="AB998" s="193"/>
      <c r="AC998" s="194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192" t="s">
        <v>7</v>
      </c>
      <c r="O1000" s="193"/>
      <c r="P1000" s="193"/>
      <c r="Q1000" s="194"/>
      <c r="R1000" s="18">
        <f>SUM(R984:R999)</f>
        <v>0</v>
      </c>
      <c r="S1000" s="3"/>
      <c r="V1000" s="17"/>
      <c r="X1000" s="12"/>
      <c r="Y1000" s="10"/>
      <c r="AJ1000" s="192" t="s">
        <v>7</v>
      </c>
      <c r="AK1000" s="193"/>
      <c r="AL1000" s="193"/>
      <c r="AM1000" s="194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1"/>
      <c r="C1009" s="10"/>
      <c r="V1009" s="17"/>
      <c r="X1009" s="11"/>
      <c r="Y1009" s="10"/>
    </row>
    <row r="1010" spans="2:27">
      <c r="B1010" s="15" t="s">
        <v>18</v>
      </c>
      <c r="C1010" s="16">
        <f>SUM(C991:C1009)</f>
        <v>0</v>
      </c>
      <c r="D1010" t="s">
        <v>22</v>
      </c>
      <c r="E1010" t="s">
        <v>21</v>
      </c>
      <c r="V1010" s="17"/>
      <c r="X1010" s="15" t="s">
        <v>18</v>
      </c>
      <c r="Y1010" s="16">
        <f>SUM(Y991:Y1009)</f>
        <v>0</v>
      </c>
      <c r="Z1010" t="s">
        <v>22</v>
      </c>
      <c r="AA1010" t="s">
        <v>21</v>
      </c>
    </row>
    <row r="1011" spans="2:27">
      <c r="E1011" s="1" t="s">
        <v>19</v>
      </c>
      <c r="V1011" s="17"/>
      <c r="AA1011" s="1" t="s">
        <v>19</v>
      </c>
    </row>
    <row r="1012" spans="2:27">
      <c r="V1012" s="17"/>
    </row>
    <row r="1013" spans="2:27">
      <c r="V1013" s="17"/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10:C710"/>
    <mergeCell ref="X710:Y710"/>
    <mergeCell ref="E718:G718"/>
    <mergeCell ref="AA718:AC718"/>
    <mergeCell ref="N720:Q720"/>
    <mergeCell ref="AJ720:AM720"/>
    <mergeCell ref="H697:J698"/>
    <mergeCell ref="AA697:AC698"/>
    <mergeCell ref="E702:H702"/>
    <mergeCell ref="AA702:AD702"/>
    <mergeCell ref="X708:Y708"/>
    <mergeCell ref="B709:C709"/>
    <mergeCell ref="B757:C757"/>
    <mergeCell ref="X757:Y757"/>
    <mergeCell ref="E766:G766"/>
    <mergeCell ref="AA766:AC766"/>
    <mergeCell ref="N768:Q768"/>
    <mergeCell ref="AJ768:AM768"/>
    <mergeCell ref="AC744:AE746"/>
    <mergeCell ref="H745:J746"/>
    <mergeCell ref="E750:H750"/>
    <mergeCell ref="AA750:AD750"/>
    <mergeCell ref="B756:C756"/>
    <mergeCell ref="X756:Y756"/>
    <mergeCell ref="B803:C803"/>
    <mergeCell ref="X803:Y803"/>
    <mergeCell ref="E811:G811"/>
    <mergeCell ref="AA811:AC811"/>
    <mergeCell ref="N813:Q813"/>
    <mergeCell ref="AJ813:AM813"/>
    <mergeCell ref="H790:J791"/>
    <mergeCell ref="AA790:AC791"/>
    <mergeCell ref="E795:H795"/>
    <mergeCell ref="AA795:AD795"/>
    <mergeCell ref="X801:Y801"/>
    <mergeCell ref="B802:C802"/>
    <mergeCell ref="B851:C851"/>
    <mergeCell ref="X851:Y851"/>
    <mergeCell ref="E860:G860"/>
    <mergeCell ref="AA860:AC860"/>
    <mergeCell ref="N862:Q862"/>
    <mergeCell ref="AJ862:AM862"/>
    <mergeCell ref="AC838:AE840"/>
    <mergeCell ref="H839:J840"/>
    <mergeCell ref="E844:H844"/>
    <mergeCell ref="AA844:AD844"/>
    <mergeCell ref="B850:C850"/>
    <mergeCell ref="X850:Y850"/>
    <mergeCell ref="B897:C897"/>
    <mergeCell ref="X897:Y897"/>
    <mergeCell ref="E905:G905"/>
    <mergeCell ref="AA905:AC905"/>
    <mergeCell ref="N907:Q907"/>
    <mergeCell ref="AJ907:AM907"/>
    <mergeCell ref="H884:J885"/>
    <mergeCell ref="AA884:AC885"/>
    <mergeCell ref="E889:H889"/>
    <mergeCell ref="AA889:AD889"/>
    <mergeCell ref="X895:Y895"/>
    <mergeCell ref="B896:C896"/>
    <mergeCell ref="B944:C944"/>
    <mergeCell ref="X944:Y944"/>
    <mergeCell ref="E953:G953"/>
    <mergeCell ref="AA953:AC953"/>
    <mergeCell ref="N955:Q955"/>
    <mergeCell ref="AJ955:AM955"/>
    <mergeCell ref="AC931:AE933"/>
    <mergeCell ref="H932:J933"/>
    <mergeCell ref="E937:H937"/>
    <mergeCell ref="AA937:AD937"/>
    <mergeCell ref="B943:C943"/>
    <mergeCell ref="X943:Y943"/>
    <mergeCell ref="B990:C990"/>
    <mergeCell ref="X990:Y990"/>
    <mergeCell ref="E998:G998"/>
    <mergeCell ref="AA998:AC998"/>
    <mergeCell ref="N1000:Q1000"/>
    <mergeCell ref="AJ1000:AM1000"/>
    <mergeCell ref="H977:J978"/>
    <mergeCell ref="AA977:AC978"/>
    <mergeCell ref="E982:H982"/>
    <mergeCell ref="AA982:AD982"/>
    <mergeCell ref="X988:Y988"/>
    <mergeCell ref="B989:C989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64"/>
  <sheetViews>
    <sheetView topLeftCell="W691" zoomScale="93" zoomScaleNormal="93" workbookViewId="0">
      <selection activeCell="AG711" sqref="AG711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80</v>
      </c>
      <c r="F8" s="197"/>
      <c r="G8" s="197"/>
      <c r="H8" s="197"/>
      <c r="V8" s="17"/>
      <c r="X8" s="23" t="s">
        <v>385</v>
      </c>
      <c r="Y8" s="20">
        <f>IF(B8="PAGADO",0,C13)</f>
        <v>-2248.4700000000003</v>
      </c>
      <c r="AA8" s="197" t="s">
        <v>80</v>
      </c>
      <c r="AB8" s="197"/>
      <c r="AC8" s="197"/>
      <c r="AD8" s="197"/>
      <c r="AK8" s="208" t="s">
        <v>10</v>
      </c>
      <c r="AL8" s="208"/>
      <c r="AM8" s="208"/>
      <c r="AN8" s="20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92" t="s">
        <v>7</v>
      </c>
      <c r="AB24" s="193"/>
      <c r="AC24" s="194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97" t="s">
        <v>80</v>
      </c>
      <c r="F53" s="197"/>
      <c r="G53" s="197"/>
      <c r="H53" s="197"/>
      <c r="V53" s="17"/>
      <c r="X53" s="23" t="s">
        <v>32</v>
      </c>
      <c r="Y53" s="20">
        <f>IF(B53="PAGADO",0,C58)</f>
        <v>-2773.2900000000004</v>
      </c>
      <c r="AA53" s="197" t="s">
        <v>254</v>
      </c>
      <c r="AB53" s="197"/>
      <c r="AC53" s="197"/>
      <c r="AD53" s="197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NO PAGAR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NO PAGAR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1750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95" t="s">
        <v>29</v>
      </c>
      <c r="AD95" s="195"/>
      <c r="AE95" s="195"/>
    </row>
    <row r="96" spans="8:31">
      <c r="H96" s="196" t="s">
        <v>28</v>
      </c>
      <c r="I96" s="196"/>
      <c r="J96" s="196"/>
      <c r="V96" s="17"/>
      <c r="AC96" s="195"/>
      <c r="AD96" s="195"/>
      <c r="AE96" s="195"/>
    </row>
    <row r="97" spans="2:41">
      <c r="H97" s="196"/>
      <c r="I97" s="196"/>
      <c r="J97" s="196"/>
      <c r="V97" s="17"/>
      <c r="AC97" s="195"/>
      <c r="AD97" s="195"/>
      <c r="AE97" s="19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97" t="s">
        <v>80</v>
      </c>
      <c r="F101" s="197"/>
      <c r="G101" s="197"/>
      <c r="H101" s="197"/>
      <c r="V101" s="17"/>
      <c r="X101" s="23" t="s">
        <v>32</v>
      </c>
      <c r="Y101" s="20">
        <f>IF(B101="PAGADO",0,C106)</f>
        <v>-793.29000000000042</v>
      </c>
      <c r="AA101" s="197" t="s">
        <v>80</v>
      </c>
      <c r="AB101" s="197"/>
      <c r="AC101" s="197"/>
      <c r="AD101" s="197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98" t="str">
        <f>IF(C106&lt;0,"NO PAGAR","COBRAR")</f>
        <v>NO PAGAR</v>
      </c>
      <c r="C107" s="198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98" t="str">
        <f>IF(Y106&lt;0,"NO PAGAR","COBRAR")</f>
        <v>NO PAGAR</v>
      </c>
      <c r="Y107" s="19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0" t="s">
        <v>9</v>
      </c>
      <c r="C108" s="191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92" t="s">
        <v>7</v>
      </c>
      <c r="F117" s="193"/>
      <c r="G117" s="194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96" t="s">
        <v>30</v>
      </c>
      <c r="I129" s="196"/>
      <c r="J129" s="196"/>
      <c r="V129" s="17"/>
      <c r="AA129" s="196" t="s">
        <v>31</v>
      </c>
      <c r="AB129" s="196"/>
      <c r="AC129" s="196"/>
    </row>
    <row r="130" spans="2:41">
      <c r="H130" s="196"/>
      <c r="I130" s="196"/>
      <c r="J130" s="196"/>
      <c r="V130" s="17"/>
      <c r="AA130" s="196"/>
      <c r="AB130" s="196"/>
      <c r="AC130" s="196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97" t="s">
        <v>254</v>
      </c>
      <c r="F134" s="197"/>
      <c r="G134" s="197"/>
      <c r="H134" s="197"/>
      <c r="V134" s="17"/>
      <c r="X134" s="23" t="s">
        <v>32</v>
      </c>
      <c r="Y134" s="20">
        <f>IF(B134="PAGADO",0,C139)</f>
        <v>-1640.3300000000004</v>
      </c>
      <c r="AA134" s="197" t="s">
        <v>357</v>
      </c>
      <c r="AB134" s="197"/>
      <c r="AC134" s="197"/>
      <c r="AD134" s="197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9" t="str">
        <f>IF(Y139&lt;0,"NO PAGAR","COBRAR'")</f>
        <v>NO PAGAR</v>
      </c>
      <c r="Y140" s="199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99" t="str">
        <f>IF(C139&lt;0,"NO PAGAR","COBRAR'")</f>
        <v>NO PAGAR</v>
      </c>
      <c r="C141" s="19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0" t="s">
        <v>9</v>
      </c>
      <c r="C142" s="191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0" t="s">
        <v>9</v>
      </c>
      <c r="Y142" s="191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92" t="s">
        <v>7</v>
      </c>
      <c r="F150" s="193"/>
      <c r="G150" s="194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92" t="s">
        <v>7</v>
      </c>
      <c r="AB150" s="193"/>
      <c r="AC150" s="194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92" t="s">
        <v>7</v>
      </c>
      <c r="O152" s="193"/>
      <c r="P152" s="193"/>
      <c r="Q152" s="194"/>
      <c r="R152" s="18">
        <f>SUM(R136:R151)</f>
        <v>1580</v>
      </c>
      <c r="S152" s="3"/>
      <c r="V152" s="17"/>
      <c r="X152" s="12"/>
      <c r="Y152" s="10"/>
      <c r="AJ152" s="192" t="s">
        <v>7</v>
      </c>
      <c r="AK152" s="193"/>
      <c r="AL152" s="193"/>
      <c r="AM152" s="194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95" t="s">
        <v>29</v>
      </c>
      <c r="AD168" s="195"/>
      <c r="AE168" s="195"/>
    </row>
    <row r="169" spans="2:41">
      <c r="H169" s="196" t="s">
        <v>28</v>
      </c>
      <c r="I169" s="196"/>
      <c r="J169" s="196"/>
      <c r="V169" s="17"/>
      <c r="AC169" s="195"/>
      <c r="AD169" s="195"/>
      <c r="AE169" s="195"/>
    </row>
    <row r="170" spans="2:41">
      <c r="H170" s="196"/>
      <c r="I170" s="196"/>
      <c r="J170" s="196"/>
      <c r="V170" s="17"/>
      <c r="AC170" s="195"/>
      <c r="AD170" s="195"/>
      <c r="AE170" s="195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97" t="s">
        <v>357</v>
      </c>
      <c r="F174" s="197"/>
      <c r="G174" s="197"/>
      <c r="H174" s="197"/>
      <c r="V174" s="17"/>
      <c r="X174" s="23" t="s">
        <v>32</v>
      </c>
      <c r="Y174" s="20">
        <f>IF(B173="PAGADO",0,C178)</f>
        <v>-1065.8100000000004</v>
      </c>
      <c r="AA174" s="197" t="s">
        <v>357</v>
      </c>
      <c r="AB174" s="197"/>
      <c r="AC174" s="197"/>
      <c r="AD174" s="197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98" t="str">
        <f>IF(C178&lt;0,"NO PAGAR","COBRAR")</f>
        <v>NO PAGAR</v>
      </c>
      <c r="C179" s="19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0" t="s">
        <v>9</v>
      </c>
      <c r="C180" s="191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8" t="str">
        <f>IF(Y179&lt;0,"NO PAGAR","COBRAR")</f>
        <v>NO PAGAR</v>
      </c>
      <c r="Y180" s="19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0" t="s">
        <v>9</v>
      </c>
      <c r="Y181" s="191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92" t="s">
        <v>7</v>
      </c>
      <c r="F190" s="193"/>
      <c r="G190" s="194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92" t="s">
        <v>7</v>
      </c>
      <c r="AB190" s="193"/>
      <c r="AC190" s="194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92" t="s">
        <v>7</v>
      </c>
      <c r="O192" s="193"/>
      <c r="P192" s="193"/>
      <c r="Q192" s="194"/>
      <c r="R192" s="18">
        <f>SUM(R176:R191)</f>
        <v>450</v>
      </c>
      <c r="S192" s="3"/>
      <c r="V192" s="17"/>
      <c r="X192" s="12"/>
      <c r="Y192" s="10"/>
      <c r="AJ192" s="192" t="s">
        <v>7</v>
      </c>
      <c r="AK192" s="193"/>
      <c r="AL192" s="193"/>
      <c r="AM192" s="194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96" t="s">
        <v>30</v>
      </c>
      <c r="I214" s="196"/>
      <c r="J214" s="196"/>
      <c r="V214" s="17"/>
      <c r="AA214" s="196" t="s">
        <v>31</v>
      </c>
      <c r="AB214" s="196"/>
      <c r="AC214" s="196"/>
    </row>
    <row r="215" spans="1:43">
      <c r="H215" s="196"/>
      <c r="I215" s="196"/>
      <c r="J215" s="196"/>
      <c r="V215" s="17"/>
      <c r="AA215" s="196"/>
      <c r="AB215" s="196"/>
      <c r="AC215" s="196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97" t="s">
        <v>357</v>
      </c>
      <c r="F219" s="197"/>
      <c r="G219" s="197"/>
      <c r="H219" s="197"/>
      <c r="V219" s="17"/>
      <c r="X219" s="23" t="s">
        <v>32</v>
      </c>
      <c r="Y219" s="20">
        <f>IF(B239="PAGADO",0,C223)</f>
        <v>-2403.2800000000007</v>
      </c>
      <c r="AA219" s="197" t="s">
        <v>531</v>
      </c>
      <c r="AB219" s="197"/>
      <c r="AC219" s="197"/>
      <c r="AD219" s="197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99" t="str">
        <f>IF(C223&lt;0,"NO PAGAR","COBRAR'")</f>
        <v>NO PAGAR</v>
      </c>
      <c r="C225" s="199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99" t="str">
        <f>IF(Y224&lt;0,"NO PAGAR","COBRAR'")</f>
        <v>NO PAGAR</v>
      </c>
      <c r="Y225" s="199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0" t="s">
        <v>9</v>
      </c>
      <c r="C226" s="191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0" t="s">
        <v>9</v>
      </c>
      <c r="Y227" s="191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92" t="s">
        <v>7</v>
      </c>
      <c r="F235" s="193"/>
      <c r="G235" s="194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92" t="s">
        <v>7</v>
      </c>
      <c r="AB235" s="193"/>
      <c r="AC235" s="194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92" t="s">
        <v>7</v>
      </c>
      <c r="O237" s="193"/>
      <c r="P237" s="193"/>
      <c r="Q237" s="194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92" t="s">
        <v>7</v>
      </c>
      <c r="AK237" s="193"/>
      <c r="AL237" s="193"/>
      <c r="AM237" s="194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95" t="s">
        <v>29</v>
      </c>
      <c r="AD260" s="195"/>
      <c r="AE260" s="195"/>
    </row>
    <row r="261" spans="2:41">
      <c r="H261" s="196" t="s">
        <v>28</v>
      </c>
      <c r="I261" s="196"/>
      <c r="J261" s="196"/>
      <c r="V261" s="17"/>
      <c r="AC261" s="195"/>
      <c r="AD261" s="195"/>
      <c r="AE261" s="195"/>
    </row>
    <row r="262" spans="2:41">
      <c r="H262" s="196"/>
      <c r="I262" s="196"/>
      <c r="J262" s="196"/>
      <c r="V262" s="17"/>
      <c r="AC262" s="195"/>
      <c r="AD262" s="195"/>
      <c r="AE262" s="195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97" t="s">
        <v>593</v>
      </c>
      <c r="F266" s="197"/>
      <c r="G266" s="197"/>
      <c r="H266" s="197"/>
      <c r="V266" s="17"/>
      <c r="X266" s="23" t="s">
        <v>32</v>
      </c>
      <c r="Y266" s="20">
        <f>IF(B265="PAGADO",0,C270)</f>
        <v>-1680.7380000000007</v>
      </c>
      <c r="AA266" s="197" t="s">
        <v>593</v>
      </c>
      <c r="AB266" s="197"/>
      <c r="AC266" s="197"/>
      <c r="AD266" s="197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8" t="str">
        <f>IF(C270&lt;0,"NO PAGAR","COBRAR")</f>
        <v>NO PAGAR</v>
      </c>
      <c r="C271" s="19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0" t="s">
        <v>9</v>
      </c>
      <c r="C272" s="191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8" t="str">
        <f>IF(Y271&lt;0,"NO PAGAR","COBRAR")</f>
        <v>NO PAGAR</v>
      </c>
      <c r="Y272" s="19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0" t="s">
        <v>9</v>
      </c>
      <c r="Y273" s="191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92" t="s">
        <v>7</v>
      </c>
      <c r="F282" s="193"/>
      <c r="G282" s="194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92" t="s">
        <v>7</v>
      </c>
      <c r="AB282" s="193"/>
      <c r="AC282" s="194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92" t="s">
        <v>7</v>
      </c>
      <c r="O284" s="193"/>
      <c r="P284" s="193"/>
      <c r="Q284" s="194"/>
      <c r="R284" s="18">
        <f>SUM(R268:R283)</f>
        <v>190</v>
      </c>
      <c r="S284" s="3"/>
      <c r="V284" s="17"/>
      <c r="X284" s="12"/>
      <c r="Y284" s="10"/>
      <c r="AJ284" s="192" t="s">
        <v>7</v>
      </c>
      <c r="AK284" s="193"/>
      <c r="AL284" s="193"/>
      <c r="AM284" s="194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96" t="s">
        <v>30</v>
      </c>
      <c r="I306" s="196"/>
      <c r="J306" s="196"/>
      <c r="V306" s="17"/>
      <c r="AA306" s="196" t="s">
        <v>31</v>
      </c>
      <c r="AB306" s="196"/>
      <c r="AC306" s="196"/>
    </row>
    <row r="307" spans="2:41">
      <c r="H307" s="196"/>
      <c r="I307" s="196"/>
      <c r="J307" s="196"/>
      <c r="V307" s="17"/>
      <c r="AA307" s="196"/>
      <c r="AB307" s="196"/>
      <c r="AC307" s="196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97" t="s">
        <v>357</v>
      </c>
      <c r="F311" s="197"/>
      <c r="G311" s="197"/>
      <c r="H311" s="197"/>
      <c r="V311" s="17"/>
      <c r="X311" s="23" t="s">
        <v>32</v>
      </c>
      <c r="Y311" s="20">
        <f>IF(B1064="PAGADO",0,C315)</f>
        <v>-3648.456000000001</v>
      </c>
      <c r="AA311" s="197" t="s">
        <v>681</v>
      </c>
      <c r="AB311" s="197"/>
      <c r="AC311" s="197"/>
      <c r="AD311" s="197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9" t="str">
        <f>IF(C315&lt;0,"NO PAGAR","COBRAR'")</f>
        <v>NO PAGAR</v>
      </c>
      <c r="C317" s="199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9" t="str">
        <f>IF(Y316&lt;0,"NO PAGAR","COBRAR'")</f>
        <v>NO PAGAR</v>
      </c>
      <c r="Y317" s="199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0" t="s">
        <v>9</v>
      </c>
      <c r="C318" s="191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0" t="s">
        <v>9</v>
      </c>
      <c r="Y319" s="191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92" t="s">
        <v>7</v>
      </c>
      <c r="F327" s="193"/>
      <c r="G327" s="194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92" t="s">
        <v>7</v>
      </c>
      <c r="AB327" s="193"/>
      <c r="AC327" s="194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92" t="s">
        <v>7</v>
      </c>
      <c r="O329" s="193"/>
      <c r="P329" s="193"/>
      <c r="Q329" s="194"/>
      <c r="R329" s="18">
        <f>SUM(R313:R328)</f>
        <v>2680</v>
      </c>
      <c r="S329" s="3"/>
      <c r="V329" s="17"/>
      <c r="X329" s="12"/>
      <c r="Y329" s="10"/>
      <c r="AJ329" s="192" t="s">
        <v>7</v>
      </c>
      <c r="AK329" s="193"/>
      <c r="AL329" s="193"/>
      <c r="AM329" s="194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96" t="s">
        <v>28</v>
      </c>
      <c r="I354" s="196"/>
      <c r="J354" s="196"/>
      <c r="V354" s="17"/>
    </row>
    <row r="355" spans="2:40">
      <c r="H355" s="196"/>
      <c r="I355" s="196"/>
      <c r="J355" s="196"/>
      <c r="V355" s="17"/>
    </row>
    <row r="356" spans="2:40">
      <c r="V356" s="17"/>
      <c r="X356" s="209" t="s">
        <v>64</v>
      </c>
      <c r="AB356" s="203" t="s">
        <v>29</v>
      </c>
      <c r="AC356" s="203"/>
      <c r="AD356" s="203"/>
    </row>
    <row r="357" spans="2:40" ht="23.25">
      <c r="B357" s="22" t="s">
        <v>64</v>
      </c>
      <c r="V357" s="17"/>
      <c r="X357" s="209"/>
      <c r="AB357" s="203"/>
      <c r="AC357" s="203"/>
      <c r="AD357" s="203"/>
    </row>
    <row r="358" spans="2:40" ht="23.25">
      <c r="B358" s="23" t="s">
        <v>32</v>
      </c>
      <c r="C358" s="20">
        <f>IF(X311="PAGADO",0,Y316)</f>
        <v>-3968.3760000000011</v>
      </c>
      <c r="V358" s="17"/>
      <c r="X358" s="209"/>
      <c r="AB358" s="203"/>
      <c r="AC358" s="203"/>
      <c r="AD358" s="203"/>
    </row>
    <row r="359" spans="2:40" ht="23.25">
      <c r="B359" s="1" t="s">
        <v>0</v>
      </c>
      <c r="C359" s="19">
        <f>H375</f>
        <v>600</v>
      </c>
      <c r="E359" s="197" t="s">
        <v>593</v>
      </c>
      <c r="F359" s="197"/>
      <c r="G359" s="197"/>
      <c r="H359" s="197"/>
      <c r="V359" s="17"/>
      <c r="X359" s="23" t="s">
        <v>32</v>
      </c>
      <c r="Y359" s="20">
        <f>IF(B358="PAGADO",0,C363)</f>
        <v>-3418.3760000000011</v>
      </c>
      <c r="AA359" s="197" t="s">
        <v>681</v>
      </c>
      <c r="AB359" s="197"/>
      <c r="AC359" s="197"/>
      <c r="AD359" s="197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98" t="str">
        <f>IF(C363&lt;0,"NO PAGAR","COBRAR")</f>
        <v>NO PAGAR</v>
      </c>
      <c r="C364" s="19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90" t="s">
        <v>9</v>
      </c>
      <c r="C365" s="191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98" t="str">
        <f>IF(Y364&lt;0,"NO PAGAR","COBRAR")</f>
        <v>NO PAGAR</v>
      </c>
      <c r="Y365" s="198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0" t="s">
        <v>9</v>
      </c>
      <c r="Y366" s="191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92" t="s">
        <v>7</v>
      </c>
      <c r="AK371" s="193"/>
      <c r="AL371" s="193"/>
      <c r="AM371" s="194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92" t="s">
        <v>7</v>
      </c>
      <c r="AB374" s="193"/>
      <c r="AC374" s="194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92" t="s">
        <v>7</v>
      </c>
      <c r="F375" s="193"/>
      <c r="G375" s="194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92" t="s">
        <v>7</v>
      </c>
      <c r="O377" s="193"/>
      <c r="P377" s="193"/>
      <c r="Q377" s="194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96" t="s">
        <v>30</v>
      </c>
      <c r="I392" s="196"/>
      <c r="J392" s="196"/>
      <c r="V392" s="17"/>
      <c r="AA392" s="196" t="s">
        <v>31</v>
      </c>
      <c r="AB392" s="196"/>
      <c r="AC392" s="196"/>
    </row>
    <row r="393" spans="1:43">
      <c r="H393" s="196"/>
      <c r="I393" s="196"/>
      <c r="J393" s="196"/>
      <c r="V393" s="17"/>
      <c r="AA393" s="196"/>
      <c r="AB393" s="196"/>
      <c r="AC393" s="196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97" t="s">
        <v>80</v>
      </c>
      <c r="F397" s="197"/>
      <c r="G397" s="197"/>
      <c r="H397" s="197"/>
      <c r="V397" s="17"/>
      <c r="X397" s="23" t="s">
        <v>32</v>
      </c>
      <c r="Y397" s="20">
        <f>IF(B1157="PAGADO",0,C402)</f>
        <v>-3884.1160000000018</v>
      </c>
      <c r="AA397" s="197" t="s">
        <v>593</v>
      </c>
      <c r="AB397" s="197"/>
      <c r="AC397" s="197"/>
      <c r="AD397" s="197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99" t="str">
        <f>IF(Y402&lt;0,"NO PAGAR","COBRAR'")</f>
        <v>NO PAGAR</v>
      </c>
      <c r="Y403" s="199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99" t="str">
        <f>IF(C402&lt;0,"NO PAGAR","COBRAR'")</f>
        <v>NO PAGAR</v>
      </c>
      <c r="C404" s="199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0" t="s">
        <v>9</v>
      </c>
      <c r="C405" s="191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0" t="s">
        <v>9</v>
      </c>
      <c r="Y405" s="191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92" t="s">
        <v>7</v>
      </c>
      <c r="AK408" s="193"/>
      <c r="AL408" s="193"/>
      <c r="AM408" s="194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92" t="s">
        <v>7</v>
      </c>
      <c r="F413" s="193"/>
      <c r="G413" s="194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92" t="s">
        <v>7</v>
      </c>
      <c r="AB413" s="193"/>
      <c r="AC413" s="194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92" t="s">
        <v>7</v>
      </c>
      <c r="O415" s="193"/>
      <c r="P415" s="193"/>
      <c r="Q415" s="194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96" t="s">
        <v>28</v>
      </c>
      <c r="I438" s="196"/>
      <c r="J438" s="196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96"/>
      <c r="I439" s="196"/>
      <c r="J439" s="19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95" t="s">
        <v>29</v>
      </c>
      <c r="AC440" s="195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97" t="s">
        <v>616</v>
      </c>
      <c r="F443" s="197"/>
      <c r="G443" s="197"/>
      <c r="H443" s="197"/>
      <c r="V443" s="17"/>
      <c r="X443" s="23" t="s">
        <v>32</v>
      </c>
      <c r="Y443" s="20">
        <f>IF(B443="PAGADO",0,C448)</f>
        <v>-3182.3660000000018</v>
      </c>
      <c r="AA443" s="197" t="s">
        <v>357</v>
      </c>
      <c r="AB443" s="197"/>
      <c r="AC443" s="197"/>
      <c r="AD443" s="197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98" t="str">
        <f>IF(C448&lt;0,"NO PAGAR","COBRAR")</f>
        <v>NO PAGAR</v>
      </c>
      <c r="C449" s="198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98" t="str">
        <f>IF(Y448&lt;0,"NO PAGAR","COBRAR")</f>
        <v>NO PAGAR</v>
      </c>
      <c r="Y449" s="198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0" t="s">
        <v>9</v>
      </c>
      <c r="C450" s="191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0" t="s">
        <v>9</v>
      </c>
      <c r="Y450" s="191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92" t="s">
        <v>7</v>
      </c>
      <c r="AK454" s="193"/>
      <c r="AL454" s="193"/>
      <c r="AM454" s="194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92" t="s">
        <v>7</v>
      </c>
      <c r="F459" s="193"/>
      <c r="G459" s="194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92" t="s">
        <v>7</v>
      </c>
      <c r="AB459" s="193"/>
      <c r="AC459" s="194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92" t="s">
        <v>7</v>
      </c>
      <c r="O461" s="193"/>
      <c r="P461" s="193"/>
      <c r="Q461" s="194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96" t="s">
        <v>30</v>
      </c>
      <c r="I477" s="196"/>
      <c r="J477" s="196"/>
      <c r="V477" s="17"/>
      <c r="AA477" s="196" t="s">
        <v>31</v>
      </c>
      <c r="AB477" s="196"/>
      <c r="AC477" s="196"/>
    </row>
    <row r="478" spans="1:43">
      <c r="H478" s="196"/>
      <c r="I478" s="196"/>
      <c r="J478" s="196"/>
      <c r="V478" s="17"/>
      <c r="AA478" s="196"/>
      <c r="AB478" s="196"/>
      <c r="AC478" s="196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97" t="s">
        <v>357</v>
      </c>
      <c r="F482" s="197"/>
      <c r="G482" s="197"/>
      <c r="H482" s="197"/>
      <c r="V482" s="17"/>
      <c r="X482" s="23" t="s">
        <v>32</v>
      </c>
      <c r="Y482" s="20">
        <f>IF(B1254="PAGADO",0,C487)</f>
        <v>-4170.7470000000021</v>
      </c>
      <c r="AA482" s="197" t="s">
        <v>531</v>
      </c>
      <c r="AB482" s="197"/>
      <c r="AC482" s="197"/>
      <c r="AD482" s="197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9" t="str">
        <f>IF(Y487&lt;0,"NO PAGAR","COBRAR'")</f>
        <v>NO PAGAR</v>
      </c>
      <c r="Y488" s="199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99" t="str">
        <f>IF(C487&lt;0,"NO PAGAR","COBRAR'")</f>
        <v>NO PAGAR</v>
      </c>
      <c r="C489" s="199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0" t="s">
        <v>9</v>
      </c>
      <c r="C490" s="191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0" t="s">
        <v>9</v>
      </c>
      <c r="Y490" s="191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92" t="s">
        <v>7</v>
      </c>
      <c r="F498" s="193"/>
      <c r="G498" s="194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92" t="s">
        <v>7</v>
      </c>
      <c r="AB498" s="193"/>
      <c r="AC498" s="194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92" t="s">
        <v>7</v>
      </c>
      <c r="O500" s="193"/>
      <c r="P500" s="193"/>
      <c r="Q500" s="194"/>
      <c r="R500" s="18">
        <f>SUM(R484:R499)</f>
        <v>1705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95" t="s">
        <v>29</v>
      </c>
      <c r="AD524" s="195"/>
      <c r="AE524" s="195"/>
    </row>
    <row r="525" spans="2:31">
      <c r="H525" s="196" t="s">
        <v>28</v>
      </c>
      <c r="I525" s="196"/>
      <c r="J525" s="196"/>
      <c r="V525" s="17"/>
      <c r="AC525" s="195"/>
      <c r="AD525" s="195"/>
      <c r="AE525" s="195"/>
    </row>
    <row r="526" spans="2:31">
      <c r="H526" s="196"/>
      <c r="I526" s="196"/>
      <c r="J526" s="196"/>
      <c r="V526" s="17"/>
      <c r="AC526" s="195"/>
      <c r="AD526" s="195"/>
      <c r="AE526" s="195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97" t="s">
        <v>593</v>
      </c>
      <c r="F528" s="197"/>
      <c r="G528" s="197"/>
      <c r="H528" s="197"/>
      <c r="V528" s="17"/>
      <c r="X528" s="23" t="s">
        <v>32</v>
      </c>
      <c r="Y528" s="20">
        <f>IF(B528="PAGADO",0,C533)</f>
        <v>-2703.3370000000023</v>
      </c>
      <c r="AA528" s="197" t="s">
        <v>357</v>
      </c>
      <c r="AB528" s="197"/>
      <c r="AC528" s="197"/>
      <c r="AD528" s="197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1057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1044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1049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98" t="str">
        <f>IF(C533&lt;0,"NO PAGAR","COBRAR")</f>
        <v>NO PAGAR</v>
      </c>
      <c r="C534" s="19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98" t="str">
        <f>IF(Y533&lt;0,"NO PAGAR","COBRAR")</f>
        <v>NO PAGAR</v>
      </c>
      <c r="Y534" s="19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1031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1026</v>
      </c>
      <c r="C544" s="10">
        <v>281.19</v>
      </c>
      <c r="E544" s="192" t="s">
        <v>7</v>
      </c>
      <c r="F544" s="193"/>
      <c r="G544" s="194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92" t="s">
        <v>7</v>
      </c>
      <c r="AB544" s="193"/>
      <c r="AC544" s="194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92" t="s">
        <v>7</v>
      </c>
      <c r="O546" s="193"/>
      <c r="P546" s="193"/>
      <c r="Q546" s="194"/>
      <c r="R546" s="18">
        <f>SUM(R530:R545)</f>
        <v>526.5</v>
      </c>
      <c r="S546" s="3"/>
      <c r="V546" s="17"/>
      <c r="X546" s="12"/>
      <c r="Y546" s="10"/>
      <c r="AJ546" s="192" t="s">
        <v>7</v>
      </c>
      <c r="AK546" s="193"/>
      <c r="AL546" s="193"/>
      <c r="AM546" s="194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96" t="s">
        <v>30</v>
      </c>
      <c r="I564" s="196"/>
      <c r="J564" s="196"/>
      <c r="V564" s="17"/>
      <c r="AA564" s="196" t="s">
        <v>31</v>
      </c>
      <c r="AB564" s="196"/>
      <c r="AC564" s="196"/>
    </row>
    <row r="565" spans="1:43">
      <c r="H565" s="196"/>
      <c r="I565" s="196"/>
      <c r="J565" s="196"/>
      <c r="V565" s="17"/>
      <c r="AA565" s="196"/>
      <c r="AB565" s="196"/>
      <c r="AC565" s="196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97" t="s">
        <v>593</v>
      </c>
      <c r="F569" s="197"/>
      <c r="G569" s="197"/>
      <c r="H569" s="197"/>
      <c r="V569" s="17"/>
      <c r="X569" s="23" t="s">
        <v>32</v>
      </c>
      <c r="Y569" s="20">
        <f>IF(B1353="PAGADO",0,C574)</f>
        <v>-2187.0370000000021</v>
      </c>
      <c r="AA569" s="197" t="s">
        <v>357</v>
      </c>
      <c r="AB569" s="197"/>
      <c r="AC569" s="197"/>
      <c r="AD569" s="197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1077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1084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1091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99" t="str">
        <f>IF(Y574&lt;0,"NO PAGAR","COBRAR'")</f>
        <v>NO PAGAR</v>
      </c>
      <c r="Y575" s="19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99" t="str">
        <f>IF(C574&lt;0,"NO PAGAR","COBRAR'")</f>
        <v>NO PAGAR</v>
      </c>
      <c r="C576" s="199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0" t="s">
        <v>9</v>
      </c>
      <c r="C577" s="191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0" t="s">
        <v>9</v>
      </c>
      <c r="Y577" s="191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92" t="s">
        <v>7</v>
      </c>
      <c r="F585" s="193"/>
      <c r="G585" s="194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92" t="s">
        <v>7</v>
      </c>
      <c r="AB585" s="193"/>
      <c r="AC585" s="194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1075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92" t="s">
        <v>7</v>
      </c>
      <c r="O587" s="193"/>
      <c r="P587" s="193"/>
      <c r="Q587" s="194"/>
      <c r="R587" s="18">
        <f>SUM(R571:R586)</f>
        <v>1580</v>
      </c>
      <c r="S587" s="3"/>
      <c r="V587" s="17"/>
      <c r="X587" s="12"/>
      <c r="Y587" s="10"/>
      <c r="AJ587" s="192" t="s">
        <v>7</v>
      </c>
      <c r="AK587" s="193"/>
      <c r="AL587" s="193"/>
      <c r="AM587" s="194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1074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95" t="s">
        <v>29</v>
      </c>
      <c r="AD607" s="195"/>
      <c r="AE607" s="195"/>
    </row>
    <row r="608" spans="2:31">
      <c r="H608" s="196" t="s">
        <v>28</v>
      </c>
      <c r="I608" s="196"/>
      <c r="J608" s="196"/>
      <c r="V608" s="17"/>
      <c r="AC608" s="195"/>
      <c r="AD608" s="195"/>
      <c r="AE608" s="195"/>
    </row>
    <row r="609" spans="2:41">
      <c r="H609" s="196"/>
      <c r="I609" s="196"/>
      <c r="J609" s="196"/>
      <c r="V609" s="17"/>
      <c r="AC609" s="195"/>
      <c r="AD609" s="195"/>
      <c r="AE609" s="195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97" t="s">
        <v>357</v>
      </c>
      <c r="F611" s="197"/>
      <c r="G611" s="197"/>
      <c r="H611" s="197"/>
      <c r="V611" s="17"/>
      <c r="X611" s="23" t="s">
        <v>32</v>
      </c>
      <c r="Y611" s="20">
        <f>IF(B611="PAGADO",0,C616)</f>
        <v>-1752.9910000000023</v>
      </c>
      <c r="AA611" s="197" t="s">
        <v>254</v>
      </c>
      <c r="AB611" s="197"/>
      <c r="AC611" s="197"/>
      <c r="AD611" s="197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1119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1168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1129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1187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1130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1132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198" t="str">
        <f>IF(C616&lt;0,"NO PAGAR","COBRAR")</f>
        <v>NO PAGAR</v>
      </c>
      <c r="C617" s="198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98" t="str">
        <f>IF(Y616&lt;0,"NO PAGAR","COBRAR")</f>
        <v>NO PAGAR</v>
      </c>
      <c r="Y617" s="19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0" t="s">
        <v>9</v>
      </c>
      <c r="C618" s="191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0" t="s">
        <v>9</v>
      </c>
      <c r="Y618" s="191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1185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92" t="s">
        <v>7</v>
      </c>
      <c r="F627" s="193"/>
      <c r="G627" s="194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92" t="s">
        <v>7</v>
      </c>
      <c r="AB627" s="193"/>
      <c r="AC627" s="194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92" t="s">
        <v>7</v>
      </c>
      <c r="O629" s="193"/>
      <c r="P629" s="193"/>
      <c r="Q629" s="194"/>
      <c r="R629" s="18">
        <f>SUM(R613:R628)</f>
        <v>179</v>
      </c>
      <c r="S629" s="3"/>
      <c r="V629" s="17"/>
      <c r="X629" s="12"/>
      <c r="Y629" s="10"/>
      <c r="AJ629" s="192" t="s">
        <v>7</v>
      </c>
      <c r="AK629" s="193"/>
      <c r="AL629" s="193"/>
      <c r="AM629" s="194"/>
      <c r="AN629" s="18">
        <f>SUM(AN613:AN628)</f>
        <v>205</v>
      </c>
      <c r="AO629" s="3"/>
    </row>
    <row r="630" spans="2:41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96" t="s">
        <v>30</v>
      </c>
      <c r="I651" s="196"/>
      <c r="J651" s="196"/>
      <c r="V651" s="17"/>
      <c r="AA651" s="196" t="s">
        <v>31</v>
      </c>
      <c r="AB651" s="196"/>
      <c r="AC651" s="196"/>
    </row>
    <row r="652" spans="1:43">
      <c r="H652" s="196"/>
      <c r="I652" s="196"/>
      <c r="J652" s="196"/>
      <c r="V652" s="17"/>
      <c r="AA652" s="196"/>
      <c r="AB652" s="196"/>
      <c r="AC652" s="196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197" t="s">
        <v>357</v>
      </c>
      <c r="F656" s="197"/>
      <c r="G656" s="197"/>
      <c r="H656" s="197"/>
      <c r="V656" s="17"/>
      <c r="X656" s="23" t="s">
        <v>32</v>
      </c>
      <c r="Y656" s="20">
        <f>IF(B1446="PAGADO",0,C661)</f>
        <v>-2262.0810000000019</v>
      </c>
      <c r="AA656" s="197" t="s">
        <v>254</v>
      </c>
      <c r="AB656" s="197"/>
      <c r="AC656" s="197"/>
      <c r="AD656" s="197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1208</v>
      </c>
      <c r="G658" s="3" t="s">
        <v>1210</v>
      </c>
      <c r="H658" s="5">
        <v>330</v>
      </c>
      <c r="N658" s="25">
        <v>45155</v>
      </c>
      <c r="O658" s="3" t="s">
        <v>1227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1236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1208</v>
      </c>
      <c r="G659" s="3" t="s">
        <v>1210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433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1208</v>
      </c>
      <c r="G660" s="3" t="s">
        <v>1214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1222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1224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9" t="str">
        <f>IF(Y661&lt;0,"NO PAGAR","COBRAR'")</f>
        <v>NO PAGAR</v>
      </c>
      <c r="Y662" s="19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199" t="str">
        <f>IF(C661&lt;0,"NO PAGAR","COBRAR'")</f>
        <v>NO PAGAR</v>
      </c>
      <c r="C663" s="199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0" t="s">
        <v>9</v>
      </c>
      <c r="C664" s="191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92" t="s">
        <v>7</v>
      </c>
      <c r="F672" s="193"/>
      <c r="G672" s="194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92" t="s">
        <v>7</v>
      </c>
      <c r="AB672" s="193"/>
      <c r="AC672" s="194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1268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92" t="s">
        <v>7</v>
      </c>
      <c r="O674" s="193"/>
      <c r="P674" s="193"/>
      <c r="Q674" s="194"/>
      <c r="R674" s="18">
        <f>SUM(R658:R673)</f>
        <v>1500</v>
      </c>
      <c r="S674" s="3"/>
      <c r="V674" s="17"/>
      <c r="X674" s="12"/>
      <c r="Y674" s="10"/>
      <c r="AJ674" s="192" t="s">
        <v>7</v>
      </c>
      <c r="AK674" s="193"/>
      <c r="AL674" s="193"/>
      <c r="AM674" s="194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3">
        <v>0.75140046296296292</v>
      </c>
      <c r="AK675" s="181">
        <v>20230811</v>
      </c>
      <c r="AL675" s="181" t="s">
        <v>558</v>
      </c>
      <c r="AM675" s="181" t="s">
        <v>476</v>
      </c>
      <c r="AN675" s="184">
        <v>108.9</v>
      </c>
      <c r="AO675" s="182">
        <v>62227</v>
      </c>
      <c r="AP675" s="181">
        <v>85236</v>
      </c>
      <c r="AQ675" s="180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95" t="s">
        <v>29</v>
      </c>
      <c r="AD692" s="195"/>
      <c r="AE692" s="195"/>
    </row>
    <row r="693" spans="2:41">
      <c r="H693" s="196" t="s">
        <v>28</v>
      </c>
      <c r="I693" s="196"/>
      <c r="J693" s="196"/>
      <c r="V693" s="17"/>
      <c r="AC693" s="195"/>
      <c r="AD693" s="195"/>
      <c r="AE693" s="195"/>
    </row>
    <row r="694" spans="2:41">
      <c r="H694" s="196"/>
      <c r="I694" s="196"/>
      <c r="J694" s="196"/>
      <c r="V694" s="17"/>
      <c r="AC694" s="195"/>
      <c r="AD694" s="195"/>
      <c r="AE694" s="195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197" t="s">
        <v>357</v>
      </c>
      <c r="F698" s="197"/>
      <c r="G698" s="197"/>
      <c r="H698" s="197"/>
      <c r="V698" s="17"/>
      <c r="X698" s="23" t="s">
        <v>32</v>
      </c>
      <c r="Y698" s="20">
        <f>IF(B698="PAGADO",0,C703)</f>
        <v>-418.08100000000195</v>
      </c>
      <c r="AA698" s="197" t="s">
        <v>254</v>
      </c>
      <c r="AB698" s="197"/>
      <c r="AC698" s="197"/>
      <c r="AD698" s="197"/>
      <c r="AK698" s="207" t="s">
        <v>110</v>
      </c>
      <c r="AL698" s="207"/>
      <c r="AM698" s="207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1289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548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1396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548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1397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198" t="str">
        <f>IF(C703&lt;0,"NO PAGAR","COBRAR")</f>
        <v>NO PAGAR</v>
      </c>
      <c r="C704" s="198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198" t="str">
        <f>IF(Y703&lt;0,"NO PAGAR","COBRAR")</f>
        <v>NO PAGAR</v>
      </c>
      <c r="Y704" s="198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190" t="s">
        <v>9</v>
      </c>
      <c r="C705" s="191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0" t="s">
        <v>9</v>
      </c>
      <c r="Y705" s="191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1388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1351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1339</v>
      </c>
      <c r="C714" s="10">
        <f>R720</f>
        <v>193</v>
      </c>
      <c r="E714" s="192" t="s">
        <v>7</v>
      </c>
      <c r="F714" s="193"/>
      <c r="G714" s="194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92" t="s">
        <v>7</v>
      </c>
      <c r="AB714" s="193"/>
      <c r="AC714" s="194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92" t="s">
        <v>7</v>
      </c>
      <c r="O716" s="193"/>
      <c r="P716" s="193"/>
      <c r="Q716" s="194"/>
      <c r="R716" s="18">
        <f>SUM(R700:R715)</f>
        <v>270</v>
      </c>
      <c r="S716" s="3"/>
      <c r="V716" s="17"/>
      <c r="X716" s="12"/>
      <c r="Y716" s="10"/>
      <c r="AJ716" s="192" t="s">
        <v>7</v>
      </c>
      <c r="AK716" s="193"/>
      <c r="AL716" s="193"/>
      <c r="AM716" s="194"/>
      <c r="AN716" s="18">
        <f>SUM(AN700:AN715)</f>
        <v>1900</v>
      </c>
      <c r="AO716" s="3"/>
    </row>
    <row r="717" spans="2:41">
      <c r="B717" s="12"/>
      <c r="C717" s="10"/>
      <c r="N717" s="126" t="s">
        <v>558</v>
      </c>
      <c r="O717" s="126" t="s">
        <v>1332</v>
      </c>
      <c r="P717" s="127">
        <v>45159.66978009</v>
      </c>
      <c r="Q717" s="128">
        <v>27.427</v>
      </c>
      <c r="R717" s="128">
        <v>48</v>
      </c>
      <c r="S717" s="129" t="s">
        <v>80</v>
      </c>
      <c r="V717" s="17"/>
      <c r="X717" s="12"/>
      <c r="Y717" s="10"/>
    </row>
    <row r="718" spans="2:41">
      <c r="B718" s="12"/>
      <c r="C718" s="10"/>
      <c r="N718" s="126" t="s">
        <v>558</v>
      </c>
      <c r="O718" s="126" t="s">
        <v>470</v>
      </c>
      <c r="P718" s="127">
        <v>45156.669259260001</v>
      </c>
      <c r="Q718" s="128">
        <v>46.286999999999999</v>
      </c>
      <c r="R718" s="128">
        <v>81</v>
      </c>
      <c r="S718" s="129" t="s">
        <v>80</v>
      </c>
      <c r="V718" s="17"/>
      <c r="X718" s="12"/>
      <c r="Y718" s="10"/>
    </row>
    <row r="719" spans="2:41">
      <c r="B719" s="12"/>
      <c r="C719" s="10"/>
      <c r="E719" s="14"/>
      <c r="N719" s="126" t="s">
        <v>558</v>
      </c>
      <c r="O719" s="126" t="s">
        <v>470</v>
      </c>
      <c r="P719" s="127">
        <v>45168.325648149999</v>
      </c>
      <c r="Q719" s="128">
        <v>36.57</v>
      </c>
      <c r="R719" s="128">
        <v>64</v>
      </c>
      <c r="S719" s="129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8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196" t="s">
        <v>30</v>
      </c>
      <c r="I734" s="196"/>
      <c r="J734" s="196"/>
      <c r="V734" s="17"/>
      <c r="AA734" s="196" t="s">
        <v>31</v>
      </c>
      <c r="AB734" s="196"/>
      <c r="AC734" s="196"/>
    </row>
    <row r="735" spans="1:43">
      <c r="H735" s="196"/>
      <c r="I735" s="196"/>
      <c r="J735" s="196"/>
      <c r="V735" s="17"/>
      <c r="AA735" s="196"/>
      <c r="AB735" s="196"/>
      <c r="AC735" s="196"/>
    </row>
    <row r="736" spans="1:43">
      <c r="V736" s="17"/>
    </row>
    <row r="737" spans="2:41">
      <c r="V737" s="17"/>
    </row>
    <row r="738" spans="2:41" ht="23.25">
      <c r="B738" s="24" t="s">
        <v>69</v>
      </c>
      <c r="V738" s="17"/>
      <c r="X738" s="22" t="s">
        <v>69</v>
      </c>
    </row>
    <row r="739" spans="2:41" ht="23.25">
      <c r="B739" s="23" t="s">
        <v>32</v>
      </c>
      <c r="C739" s="20">
        <f>IF(X698="PAGADO",0,C703)</f>
        <v>-418.08100000000195</v>
      </c>
      <c r="E739" s="197" t="s">
        <v>20</v>
      </c>
      <c r="F739" s="197"/>
      <c r="G739" s="197"/>
      <c r="H739" s="197"/>
      <c r="V739" s="17"/>
      <c r="X739" s="23" t="s">
        <v>32</v>
      </c>
      <c r="Y739" s="20">
        <f>IF(B1539="PAGADO",0,C744)</f>
        <v>-1063.0810000000019</v>
      </c>
      <c r="AA739" s="197" t="s">
        <v>20</v>
      </c>
      <c r="AB739" s="197"/>
      <c r="AC739" s="197"/>
      <c r="AD739" s="197"/>
    </row>
    <row r="740" spans="2:41">
      <c r="B740" s="1" t="s">
        <v>0</v>
      </c>
      <c r="C740" s="19">
        <f>H755</f>
        <v>0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Y741" s="2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24</v>
      </c>
      <c r="C742" s="19">
        <f>IF(C739&gt;0,C739+C740,C740)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24</v>
      </c>
      <c r="Y742" s="19">
        <f>IF(Y739&gt;0,Y739+Y740,Y740)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C767</f>
        <v>1063.0810000000019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Y767</f>
        <v>1063.0810000000019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-1063.0810000000019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-1063.0810000000019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9" t="str">
        <f>IF(Y744&lt;0,"NO PAGAR","COBRAR'")</f>
        <v>NO PAGAR</v>
      </c>
      <c r="Y745" s="19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>
      <c r="B746" s="199" t="str">
        <f>IF(C744&lt;0,"NO PAGAR","COBRAR'")</f>
        <v>NO PAGAR</v>
      </c>
      <c r="C746" s="199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90" t="s">
        <v>9</v>
      </c>
      <c r="C747" s="191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0" t="s">
        <v>9</v>
      </c>
      <c r="Y747" s="191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IF(Y703&lt;0,"SALDO ADELANTADO","SALDO A FAVOR '")</f>
        <v>SALDO ADELANTADO</v>
      </c>
      <c r="C748" s="10">
        <f>IF(Y703&lt;=0,Y703*-1)</f>
        <v>1063.0810000000019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1063.0810000000019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92" t="s">
        <v>7</v>
      </c>
      <c r="F755" s="193"/>
      <c r="G755" s="194"/>
      <c r="H755" s="5">
        <f>SUM(H741:H754)</f>
        <v>0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92" t="s">
        <v>7</v>
      </c>
      <c r="AB755" s="193"/>
      <c r="AC755" s="194"/>
      <c r="AD755" s="5">
        <f>SUM(AD741:AD754)</f>
        <v>0</v>
      </c>
      <c r="AJ755" s="3"/>
      <c r="AK755" s="3"/>
      <c r="AL755" s="3"/>
      <c r="AM755" s="3"/>
      <c r="AN755" s="18"/>
      <c r="AO755" s="3"/>
    </row>
    <row r="756" spans="2:41">
      <c r="B756" s="11" t="s">
        <v>17</v>
      </c>
      <c r="C756" s="10"/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92" t="s">
        <v>7</v>
      </c>
      <c r="O757" s="193"/>
      <c r="P757" s="193"/>
      <c r="Q757" s="194"/>
      <c r="R757" s="18">
        <f>SUM(R741:R756)</f>
        <v>0</v>
      </c>
      <c r="S757" s="3"/>
      <c r="V757" s="17"/>
      <c r="X757" s="12"/>
      <c r="Y757" s="10"/>
      <c r="AJ757" s="192" t="s">
        <v>7</v>
      </c>
      <c r="AK757" s="193"/>
      <c r="AL757" s="193"/>
      <c r="AM757" s="194"/>
      <c r="AN757" s="18">
        <f>SUM(AN741:AN756)</f>
        <v>0</v>
      </c>
      <c r="AO757" s="3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E760" s="14"/>
      <c r="V760" s="17"/>
      <c r="X760" s="12"/>
      <c r="Y760" s="10"/>
      <c r="AA760" s="14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1"/>
      <c r="C766" s="10"/>
      <c r="V766" s="17"/>
      <c r="X766" s="11"/>
      <c r="Y766" s="10"/>
    </row>
    <row r="767" spans="2:41">
      <c r="B767" s="15" t="s">
        <v>18</v>
      </c>
      <c r="C767" s="16">
        <f>SUM(C748:C766)</f>
        <v>1063.0810000000019</v>
      </c>
      <c r="D767" t="s">
        <v>22</v>
      </c>
      <c r="E767" t="s">
        <v>21</v>
      </c>
      <c r="V767" s="17"/>
      <c r="X767" s="15" t="s">
        <v>18</v>
      </c>
      <c r="Y767" s="16">
        <f>SUM(Y748:Y766)</f>
        <v>1063.0810000000019</v>
      </c>
      <c r="Z767" t="s">
        <v>22</v>
      </c>
      <c r="AA767" t="s">
        <v>21</v>
      </c>
    </row>
    <row r="768" spans="2:41">
      <c r="E768" s="1" t="s">
        <v>19</v>
      </c>
      <c r="V768" s="17"/>
      <c r="AA768" s="1" t="s">
        <v>19</v>
      </c>
    </row>
    <row r="769" spans="8:31">
      <c r="V769" s="17"/>
    </row>
    <row r="770" spans="8:31">
      <c r="V770" s="17"/>
    </row>
    <row r="771" spans="8:31">
      <c r="V771" s="17"/>
    </row>
    <row r="772" spans="8:31">
      <c r="V772" s="17"/>
    </row>
    <row r="773" spans="8:31">
      <c r="V773" s="17"/>
    </row>
    <row r="774" spans="8:31">
      <c r="V774" s="17"/>
    </row>
    <row r="775" spans="8:31">
      <c r="V775" s="17"/>
    </row>
    <row r="776" spans="8:31">
      <c r="V776" s="17"/>
    </row>
    <row r="777" spans="8:31">
      <c r="V777" s="17"/>
    </row>
    <row r="778" spans="8:31">
      <c r="V778" s="17"/>
    </row>
    <row r="779" spans="8:31">
      <c r="V779" s="17"/>
    </row>
    <row r="780" spans="8:31">
      <c r="V780" s="17"/>
    </row>
    <row r="781" spans="8:31">
      <c r="V781" s="17"/>
      <c r="AC781" s="195" t="s">
        <v>29</v>
      </c>
      <c r="AD781" s="195"/>
      <c r="AE781" s="195"/>
    </row>
    <row r="782" spans="8:31">
      <c r="H782" s="196" t="s">
        <v>28</v>
      </c>
      <c r="I782" s="196"/>
      <c r="J782" s="196"/>
      <c r="V782" s="17"/>
      <c r="AC782" s="195"/>
      <c r="AD782" s="195"/>
      <c r="AE782" s="195"/>
    </row>
    <row r="783" spans="8:31">
      <c r="H783" s="196"/>
      <c r="I783" s="196"/>
      <c r="J783" s="196"/>
      <c r="V783" s="17"/>
      <c r="AC783" s="195"/>
      <c r="AD783" s="195"/>
      <c r="AE783" s="195"/>
    </row>
    <row r="784" spans="8:31">
      <c r="V784" s="17"/>
    </row>
    <row r="785" spans="2:41">
      <c r="V785" s="17"/>
    </row>
    <row r="786" spans="2:41" ht="23.25">
      <c r="B786" s="22" t="s">
        <v>70</v>
      </c>
      <c r="V786" s="17"/>
      <c r="X786" s="22" t="s">
        <v>70</v>
      </c>
    </row>
    <row r="787" spans="2:41" ht="23.25">
      <c r="B787" s="23" t="s">
        <v>32</v>
      </c>
      <c r="C787" s="20">
        <f>IF(X739="PAGADO",0,Y744)</f>
        <v>-1063.0810000000019</v>
      </c>
      <c r="E787" s="197" t="s">
        <v>20</v>
      </c>
      <c r="F787" s="197"/>
      <c r="G787" s="197"/>
      <c r="H787" s="197"/>
      <c r="V787" s="17"/>
      <c r="X787" s="23" t="s">
        <v>32</v>
      </c>
      <c r="Y787" s="20">
        <f>IF(B787="PAGADO",0,C792)</f>
        <v>-1063.0810000000019</v>
      </c>
      <c r="AA787" s="197" t="s">
        <v>20</v>
      </c>
      <c r="AB787" s="197"/>
      <c r="AC787" s="197"/>
      <c r="AD787" s="197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IF(Y787&gt;0,Y788+Y787,Y788)</f>
        <v>0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C814</f>
        <v>1063.0810000000019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Y814</f>
        <v>1063.0810000000019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25</v>
      </c>
      <c r="C792" s="21">
        <f>C790-C791</f>
        <v>-1063.0810000000019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8</v>
      </c>
      <c r="Y792" s="21">
        <f>Y790-Y791</f>
        <v>-1063.0810000000019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6.25">
      <c r="B793" s="198" t="str">
        <f>IF(C792&lt;0,"NO PAGAR","COBRAR")</f>
        <v>NO PAGAR</v>
      </c>
      <c r="C793" s="198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98" t="str">
        <f>IF(Y792&lt;0,"NO PAGAR","COBRAR")</f>
        <v>NO PAGAR</v>
      </c>
      <c r="Y793" s="198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90" t="s">
        <v>9</v>
      </c>
      <c r="C794" s="191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90" t="s">
        <v>9</v>
      </c>
      <c r="Y794" s="191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9" t="str">
        <f>IF(C828&lt;0,"SALDO A FAVOR","SALDO ADELANTAD0'")</f>
        <v>SALDO ADELANTAD0'</v>
      </c>
      <c r="C795" s="10">
        <f>IF(Y739&lt;=0,Y739*-1)</f>
        <v>1063.0810000000019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9" t="str">
        <f>IF(C792&lt;0,"SALDO ADELANTADO","SALDO A FAVOR'")</f>
        <v>SALDO ADELANTADO</v>
      </c>
      <c r="Y795" s="10">
        <f>IF(C792&lt;=0,C792*-1)</f>
        <v>1063.0810000000019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10</v>
      </c>
      <c r="C796" s="10">
        <f>R805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10</v>
      </c>
      <c r="Y796" s="10">
        <f>AN805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11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11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12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12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13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14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14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15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15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16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16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17</v>
      </c>
      <c r="C803" s="10"/>
      <c r="E803" s="192" t="s">
        <v>7</v>
      </c>
      <c r="F803" s="193"/>
      <c r="G803" s="194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17</v>
      </c>
      <c r="Y803" s="10"/>
      <c r="AA803" s="192" t="s">
        <v>7</v>
      </c>
      <c r="AB803" s="193"/>
      <c r="AC803" s="194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2"/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2"/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92" t="s">
        <v>7</v>
      </c>
      <c r="O805" s="193"/>
      <c r="P805" s="193"/>
      <c r="Q805" s="194"/>
      <c r="R805" s="18">
        <f>SUM(R789:R804)</f>
        <v>0</v>
      </c>
      <c r="S805" s="3"/>
      <c r="V805" s="17"/>
      <c r="X805" s="12"/>
      <c r="Y805" s="10"/>
      <c r="AJ805" s="192" t="s">
        <v>7</v>
      </c>
      <c r="AK805" s="193"/>
      <c r="AL805" s="193"/>
      <c r="AM805" s="194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1"/>
      <c r="C813" s="10"/>
      <c r="V813" s="17"/>
      <c r="X813" s="11"/>
      <c r="Y813" s="10"/>
    </row>
    <row r="814" spans="2:41">
      <c r="B814" s="15" t="s">
        <v>18</v>
      </c>
      <c r="C814" s="16">
        <f>SUM(C795:C813)</f>
        <v>1063.0810000000019</v>
      </c>
      <c r="V814" s="17"/>
      <c r="X814" s="15" t="s">
        <v>18</v>
      </c>
      <c r="Y814" s="16">
        <f>SUM(Y795:Y813)</f>
        <v>1063.0810000000019</v>
      </c>
    </row>
    <row r="815" spans="2:41">
      <c r="D815" t="s">
        <v>22</v>
      </c>
      <c r="E815" t="s">
        <v>21</v>
      </c>
      <c r="V815" s="17"/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1:43">
      <c r="V817" s="17"/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V826" s="17"/>
    </row>
    <row r="827" spans="1:43">
      <c r="H827" s="196" t="s">
        <v>30</v>
      </c>
      <c r="I827" s="196"/>
      <c r="J827" s="196"/>
      <c r="V827" s="17"/>
      <c r="AA827" s="196" t="s">
        <v>31</v>
      </c>
      <c r="AB827" s="196"/>
      <c r="AC827" s="196"/>
    </row>
    <row r="828" spans="1:43">
      <c r="H828" s="196"/>
      <c r="I828" s="196"/>
      <c r="J828" s="196"/>
      <c r="V828" s="17"/>
      <c r="AA828" s="196"/>
      <c r="AB828" s="196"/>
      <c r="AC828" s="196"/>
    </row>
    <row r="829" spans="1:43">
      <c r="V829" s="17"/>
    </row>
    <row r="830" spans="1:43">
      <c r="V830" s="17"/>
    </row>
    <row r="831" spans="1:43" ht="23.25">
      <c r="B831" s="24" t="s">
        <v>70</v>
      </c>
      <c r="V831" s="17"/>
      <c r="X831" s="22" t="s">
        <v>70</v>
      </c>
    </row>
    <row r="832" spans="1:43" ht="23.25">
      <c r="B832" s="23" t="s">
        <v>32</v>
      </c>
      <c r="C832" s="20">
        <f>IF(X787="PAGADO",0,C792)</f>
        <v>-1063.0810000000019</v>
      </c>
      <c r="E832" s="197" t="s">
        <v>20</v>
      </c>
      <c r="F832" s="197"/>
      <c r="G832" s="197"/>
      <c r="H832" s="197"/>
      <c r="V832" s="17"/>
      <c r="X832" s="23" t="s">
        <v>32</v>
      </c>
      <c r="Y832" s="20">
        <f>IF(B1632="PAGADO",0,C837)</f>
        <v>-1063.0810000000019</v>
      </c>
      <c r="AA832" s="197" t="s">
        <v>20</v>
      </c>
      <c r="AB832" s="197"/>
      <c r="AC832" s="197"/>
      <c r="AD832" s="197"/>
    </row>
    <row r="833" spans="2:41">
      <c r="B833" s="1" t="s">
        <v>0</v>
      </c>
      <c r="C833" s="19">
        <f>H848</f>
        <v>0</v>
      </c>
      <c r="E833" s="2" t="s">
        <v>1</v>
      </c>
      <c r="F833" s="2" t="s">
        <v>2</v>
      </c>
      <c r="G833" s="2" t="s">
        <v>3</v>
      </c>
      <c r="H833" s="2" t="s">
        <v>4</v>
      </c>
      <c r="N833" s="2" t="s">
        <v>1</v>
      </c>
      <c r="O833" s="2" t="s">
        <v>5</v>
      </c>
      <c r="P833" s="2" t="s">
        <v>4</v>
      </c>
      <c r="Q833" s="2" t="s">
        <v>6</v>
      </c>
      <c r="R833" s="2" t="s">
        <v>7</v>
      </c>
      <c r="S833" s="3"/>
      <c r="V833" s="17"/>
      <c r="X833" s="1" t="s">
        <v>0</v>
      </c>
      <c r="Y833" s="19">
        <f>AD848</f>
        <v>0</v>
      </c>
      <c r="AA833" s="2" t="s">
        <v>1</v>
      </c>
      <c r="AB833" s="2" t="s">
        <v>2</v>
      </c>
      <c r="AC833" s="2" t="s">
        <v>3</v>
      </c>
      <c r="AD833" s="2" t="s">
        <v>4</v>
      </c>
      <c r="AJ833" s="2" t="s">
        <v>1</v>
      </c>
      <c r="AK833" s="2" t="s">
        <v>5</v>
      </c>
      <c r="AL833" s="2" t="s">
        <v>4</v>
      </c>
      <c r="AM833" s="2" t="s">
        <v>6</v>
      </c>
      <c r="AN833" s="2" t="s">
        <v>7</v>
      </c>
      <c r="AO833" s="3"/>
    </row>
    <row r="834" spans="2:41">
      <c r="C834" s="2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Y834" s="2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24</v>
      </c>
      <c r="C835" s="19">
        <f>IF(C832&gt;0,C832+C833,C833)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24</v>
      </c>
      <c r="Y835" s="19">
        <f>IF(Y832&gt;0,Y832+Y833,Y833)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9</v>
      </c>
      <c r="C836" s="20">
        <f>C860</f>
        <v>1063.0810000000019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9</v>
      </c>
      <c r="Y836" s="20">
        <f>Y860</f>
        <v>1063.0810000000019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6" t="s">
        <v>26</v>
      </c>
      <c r="C837" s="21">
        <f>C835-C836</f>
        <v>-1063.0810000000019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6" t="s">
        <v>27</v>
      </c>
      <c r="Y837" s="21">
        <f>Y835-Y836</f>
        <v>-1063.0810000000019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ht="23.25">
      <c r="B838" s="6"/>
      <c r="C838" s="7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99" t="str">
        <f>IF(Y837&lt;0,"NO PAGAR","COBRAR'")</f>
        <v>NO PAGAR</v>
      </c>
      <c r="Y838" s="199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199" t="str">
        <f>IF(C837&lt;0,"NO PAGAR","COBRAR'")</f>
        <v>NO PAGAR</v>
      </c>
      <c r="C839" s="199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6"/>
      <c r="Y839" s="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90" t="s">
        <v>9</v>
      </c>
      <c r="C840" s="191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0" t="s">
        <v>9</v>
      </c>
      <c r="Y840" s="191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9" t="str">
        <f>IF(Y792&lt;0,"SALDO ADELANTADO","SALDO A FAVOR '")</f>
        <v>SALDO ADELANTADO</v>
      </c>
      <c r="C841" s="10">
        <f>IF(Y792&lt;=0,Y792*-1)</f>
        <v>1063.0810000000019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9" t="str">
        <f>IF(C837&lt;0,"SALDO ADELANTADO","SALDO A FAVOR'")</f>
        <v>SALDO ADELANTADO</v>
      </c>
      <c r="Y841" s="10">
        <f>IF(C837&lt;=0,C837*-1)</f>
        <v>1063.0810000000019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10</v>
      </c>
      <c r="C842" s="10">
        <f>R850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10</v>
      </c>
      <c r="Y842" s="10">
        <f>AN850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11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11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12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12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13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13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14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14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15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15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16</v>
      </c>
      <c r="C848" s="10"/>
      <c r="E848" s="192" t="s">
        <v>7</v>
      </c>
      <c r="F848" s="193"/>
      <c r="G848" s="194"/>
      <c r="H848" s="5">
        <f>SUM(H834:H847)</f>
        <v>0</v>
      </c>
      <c r="N848" s="3"/>
      <c r="O848" s="3"/>
      <c r="P848" s="3"/>
      <c r="Q848" s="3"/>
      <c r="R848" s="18"/>
      <c r="S848" s="3"/>
      <c r="V848" s="17"/>
      <c r="X848" s="11" t="s">
        <v>16</v>
      </c>
      <c r="Y848" s="10"/>
      <c r="AA848" s="192" t="s">
        <v>7</v>
      </c>
      <c r="AB848" s="193"/>
      <c r="AC848" s="194"/>
      <c r="AD848" s="5">
        <f>SUM(AD834:AD847)</f>
        <v>0</v>
      </c>
      <c r="AJ848" s="3"/>
      <c r="AK848" s="3"/>
      <c r="AL848" s="3"/>
      <c r="AM848" s="3"/>
      <c r="AN848" s="18"/>
      <c r="AO848" s="3"/>
    </row>
    <row r="849" spans="2:41">
      <c r="B849" s="11" t="s">
        <v>17</v>
      </c>
      <c r="C849" s="10"/>
      <c r="E849" s="13"/>
      <c r="F849" s="13"/>
      <c r="G849" s="13"/>
      <c r="N849" s="3"/>
      <c r="O849" s="3"/>
      <c r="P849" s="3"/>
      <c r="Q849" s="3"/>
      <c r="R849" s="18"/>
      <c r="S849" s="3"/>
      <c r="V849" s="17"/>
      <c r="X849" s="11" t="s">
        <v>17</v>
      </c>
      <c r="Y849" s="10"/>
      <c r="AA849" s="13"/>
      <c r="AB849" s="13"/>
      <c r="AC849" s="13"/>
      <c r="AJ849" s="3"/>
      <c r="AK849" s="3"/>
      <c r="AL849" s="3"/>
      <c r="AM849" s="3"/>
      <c r="AN849" s="18"/>
      <c r="AO849" s="3"/>
    </row>
    <row r="850" spans="2:41">
      <c r="B850" s="12"/>
      <c r="C850" s="10"/>
      <c r="N850" s="192" t="s">
        <v>7</v>
      </c>
      <c r="O850" s="193"/>
      <c r="P850" s="193"/>
      <c r="Q850" s="194"/>
      <c r="R850" s="18">
        <f>SUM(R834:R849)</f>
        <v>0</v>
      </c>
      <c r="S850" s="3"/>
      <c r="V850" s="17"/>
      <c r="X850" s="12"/>
      <c r="Y850" s="10"/>
      <c r="AJ850" s="192" t="s">
        <v>7</v>
      </c>
      <c r="AK850" s="193"/>
      <c r="AL850" s="193"/>
      <c r="AM850" s="194"/>
      <c r="AN850" s="18">
        <f>SUM(AN834:AN849)</f>
        <v>0</v>
      </c>
      <c r="AO850" s="3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E853" s="14"/>
      <c r="V853" s="17"/>
      <c r="X853" s="12"/>
      <c r="Y853" s="10"/>
      <c r="AA853" s="14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1"/>
      <c r="C859" s="10"/>
      <c r="V859" s="17"/>
      <c r="X859" s="11"/>
      <c r="Y859" s="10"/>
    </row>
    <row r="860" spans="2:41">
      <c r="B860" s="15" t="s">
        <v>18</v>
      </c>
      <c r="C860" s="16">
        <f>SUM(C841:C859)</f>
        <v>1063.0810000000019</v>
      </c>
      <c r="D860" t="s">
        <v>22</v>
      </c>
      <c r="E860" t="s">
        <v>21</v>
      </c>
      <c r="V860" s="17"/>
      <c r="X860" s="15" t="s">
        <v>18</v>
      </c>
      <c r="Y860" s="16">
        <f>SUM(Y841:Y859)</f>
        <v>1063.0810000000019</v>
      </c>
      <c r="Z860" t="s">
        <v>22</v>
      </c>
      <c r="AA860" t="s">
        <v>21</v>
      </c>
    </row>
    <row r="861" spans="2:41">
      <c r="E861" s="1" t="s">
        <v>19</v>
      </c>
      <c r="V861" s="17"/>
      <c r="AA861" s="1" t="s">
        <v>19</v>
      </c>
    </row>
    <row r="862" spans="2:41">
      <c r="V862" s="17"/>
    </row>
    <row r="863" spans="2:41">
      <c r="V863" s="17"/>
    </row>
    <row r="864" spans="2:41">
      <c r="V864" s="17"/>
    </row>
    <row r="865" spans="2:31">
      <c r="V865" s="17"/>
    </row>
    <row r="866" spans="2:31">
      <c r="V866" s="17"/>
    </row>
    <row r="867" spans="2:31">
      <c r="V867" s="17"/>
    </row>
    <row r="868" spans="2:31">
      <c r="V868" s="17"/>
    </row>
    <row r="869" spans="2:31">
      <c r="V869" s="17"/>
    </row>
    <row r="870" spans="2:31">
      <c r="V870" s="17"/>
    </row>
    <row r="871" spans="2:31">
      <c r="V871" s="17"/>
    </row>
    <row r="872" spans="2:31">
      <c r="V872" s="17"/>
    </row>
    <row r="873" spans="2:31">
      <c r="V873" s="17"/>
    </row>
    <row r="874" spans="2:31">
      <c r="V874" s="17"/>
    </row>
    <row r="875" spans="2:31">
      <c r="V875" s="17"/>
      <c r="AC875" s="195" t="s">
        <v>29</v>
      </c>
      <c r="AD875" s="195"/>
      <c r="AE875" s="195"/>
    </row>
    <row r="876" spans="2:31">
      <c r="H876" s="196" t="s">
        <v>28</v>
      </c>
      <c r="I876" s="196"/>
      <c r="J876" s="196"/>
      <c r="V876" s="17"/>
      <c r="AC876" s="195"/>
      <c r="AD876" s="195"/>
      <c r="AE876" s="195"/>
    </row>
    <row r="877" spans="2:31">
      <c r="H877" s="196"/>
      <c r="I877" s="196"/>
      <c r="J877" s="196"/>
      <c r="V877" s="17"/>
      <c r="AC877" s="195"/>
      <c r="AD877" s="195"/>
      <c r="AE877" s="195"/>
    </row>
    <row r="878" spans="2:31">
      <c r="V878" s="17"/>
    </row>
    <row r="879" spans="2:31">
      <c r="V879" s="17"/>
    </row>
    <row r="880" spans="2:31" ht="23.25">
      <c r="B880" s="22" t="s">
        <v>71</v>
      </c>
      <c r="V880" s="17"/>
      <c r="X880" s="22" t="s">
        <v>71</v>
      </c>
    </row>
    <row r="881" spans="2:41" ht="23.25">
      <c r="B881" s="23" t="s">
        <v>32</v>
      </c>
      <c r="C881" s="20">
        <f>IF(X832="PAGADO",0,Y837)</f>
        <v>-1063.0810000000019</v>
      </c>
      <c r="E881" s="197" t="s">
        <v>20</v>
      </c>
      <c r="F881" s="197"/>
      <c r="G881" s="197"/>
      <c r="H881" s="197"/>
      <c r="V881" s="17"/>
      <c r="X881" s="23" t="s">
        <v>32</v>
      </c>
      <c r="Y881" s="20">
        <f>IF(B881="PAGADO",0,C886)</f>
        <v>-1063.0810000000019</v>
      </c>
      <c r="AA881" s="197" t="s">
        <v>20</v>
      </c>
      <c r="AB881" s="197"/>
      <c r="AC881" s="197"/>
      <c r="AD881" s="197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IF(Y881&gt;0,Y882+Y881,Y882)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C908</f>
        <v>1063.0810000000019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Y908</f>
        <v>1063.0810000000019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25</v>
      </c>
      <c r="C886" s="21">
        <f>C884-C885</f>
        <v>-1063.0810000000019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8</v>
      </c>
      <c r="Y886" s="21">
        <f>Y884-Y885</f>
        <v>-1063.0810000000019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6.25">
      <c r="B887" s="198" t="str">
        <f>IF(C886&lt;0,"NO PAGAR","COBRAR")</f>
        <v>NO PAGAR</v>
      </c>
      <c r="C887" s="198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98" t="str">
        <f>IF(Y886&lt;0,"NO PAGAR","COBRAR")</f>
        <v>NO PAGAR</v>
      </c>
      <c r="Y887" s="19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90" t="s">
        <v>9</v>
      </c>
      <c r="C888" s="191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90" t="s">
        <v>9</v>
      </c>
      <c r="Y888" s="191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IF(C922&lt;0,"SALDO A FAVOR","SALDO ADELANTAD0'")</f>
        <v>SALDO ADELANTAD0'</v>
      </c>
      <c r="C889" s="10">
        <f>IF(Y837&lt;=0,Y837*-1)</f>
        <v>1063.0810000000019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IF(C886&lt;0,"SALDO ADELANTADO","SALDO A FAVOR'")</f>
        <v>SALDO ADELANTADO</v>
      </c>
      <c r="Y889" s="10">
        <f>IF(C886&lt;=0,C886*-1)</f>
        <v>1063.0810000000019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R899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AN899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92" t="s">
        <v>7</v>
      </c>
      <c r="F897" s="193"/>
      <c r="G897" s="194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92" t="s">
        <v>7</v>
      </c>
      <c r="AB897" s="193"/>
      <c r="AC897" s="194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2"/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2"/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192" t="s">
        <v>7</v>
      </c>
      <c r="O899" s="193"/>
      <c r="P899" s="193"/>
      <c r="Q899" s="194"/>
      <c r="R899" s="18">
        <f>SUM(R883:R898)</f>
        <v>0</v>
      </c>
      <c r="S899" s="3"/>
      <c r="V899" s="17"/>
      <c r="X899" s="12"/>
      <c r="Y899" s="10"/>
      <c r="AJ899" s="192" t="s">
        <v>7</v>
      </c>
      <c r="AK899" s="193"/>
      <c r="AL899" s="193"/>
      <c r="AM899" s="194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1063.0810000000019</v>
      </c>
      <c r="V908" s="17"/>
      <c r="X908" s="15" t="s">
        <v>18</v>
      </c>
      <c r="Y908" s="16">
        <f>SUM(Y889:Y907)</f>
        <v>1063.0810000000019</v>
      </c>
    </row>
    <row r="909" spans="2:41">
      <c r="D909" t="s">
        <v>22</v>
      </c>
      <c r="E909" t="s">
        <v>21</v>
      </c>
      <c r="V909" s="17"/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V920" s="17"/>
    </row>
    <row r="921" spans="1:43">
      <c r="H921" s="196" t="s">
        <v>30</v>
      </c>
      <c r="I921" s="196"/>
      <c r="J921" s="196"/>
      <c r="V921" s="17"/>
      <c r="AA921" s="196" t="s">
        <v>31</v>
      </c>
      <c r="AB921" s="196"/>
      <c r="AC921" s="196"/>
    </row>
    <row r="922" spans="1:43">
      <c r="H922" s="196"/>
      <c r="I922" s="196"/>
      <c r="J922" s="196"/>
      <c r="V922" s="17"/>
      <c r="AA922" s="196"/>
      <c r="AB922" s="196"/>
      <c r="AC922" s="196"/>
    </row>
    <row r="923" spans="1:43">
      <c r="V923" s="17"/>
    </row>
    <row r="924" spans="1:43">
      <c r="V924" s="17"/>
    </row>
    <row r="925" spans="1:43" ht="23.25">
      <c r="B925" s="24" t="s">
        <v>73</v>
      </c>
      <c r="V925" s="17"/>
      <c r="X925" s="22" t="s">
        <v>71</v>
      </c>
    </row>
    <row r="926" spans="1:43" ht="23.25">
      <c r="B926" s="23" t="s">
        <v>32</v>
      </c>
      <c r="C926" s="20">
        <f>IF(X881="PAGADO",0,C886)</f>
        <v>-1063.0810000000019</v>
      </c>
      <c r="E926" s="197" t="s">
        <v>20</v>
      </c>
      <c r="F926" s="197"/>
      <c r="G926" s="197"/>
      <c r="H926" s="197"/>
      <c r="V926" s="17"/>
      <c r="X926" s="23" t="s">
        <v>32</v>
      </c>
      <c r="Y926" s="20">
        <f>IF(B1726="PAGADO",0,C931)</f>
        <v>-1063.0810000000019</v>
      </c>
      <c r="AA926" s="197" t="s">
        <v>20</v>
      </c>
      <c r="AB926" s="197"/>
      <c r="AC926" s="197"/>
      <c r="AD926" s="197"/>
    </row>
    <row r="927" spans="1:43">
      <c r="B927" s="1" t="s">
        <v>0</v>
      </c>
      <c r="C927" s="19">
        <f>H942</f>
        <v>0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0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1:43">
      <c r="C928" s="2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Y928" s="2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24</v>
      </c>
      <c r="C929" s="19">
        <f>IF(C926&gt;0,C926+C927,C927)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24</v>
      </c>
      <c r="Y929" s="19">
        <f>IF(Y926&gt;0,Y926+Y927,Y927)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9</v>
      </c>
      <c r="C930" s="20">
        <f>C954</f>
        <v>1063.0810000000019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9</v>
      </c>
      <c r="Y930" s="20">
        <f>Y954</f>
        <v>1063.0810000000019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6" t="s">
        <v>26</v>
      </c>
      <c r="C931" s="21">
        <f>C929-C930</f>
        <v>-1063.0810000000019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6" t="s">
        <v>27</v>
      </c>
      <c r="Y931" s="21">
        <f>Y929-Y930</f>
        <v>-1063.0810000000019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ht="23.25">
      <c r="B932" s="6"/>
      <c r="C932" s="7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99" t="str">
        <f>IF(Y931&lt;0,"NO PAGAR","COBRAR'")</f>
        <v>NO PAGAR</v>
      </c>
      <c r="Y932" s="199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199" t="str">
        <f>IF(C931&lt;0,"NO PAGAR","COBRAR'")</f>
        <v>NO PAGAR</v>
      </c>
      <c r="C933" s="199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6"/>
      <c r="Y933" s="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90" t="s">
        <v>9</v>
      </c>
      <c r="C934" s="191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0" t="s">
        <v>9</v>
      </c>
      <c r="Y934" s="191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9" t="str">
        <f>IF(Y886&lt;0,"SALDO ADELANTADO","SALDO A FAVOR '")</f>
        <v>SALDO ADELANTADO</v>
      </c>
      <c r="C935" s="10">
        <f>IF(Y886&lt;=0,Y886*-1)</f>
        <v>1063.0810000000019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9" t="str">
        <f>IF(C931&lt;0,"SALDO ADELANTADO","SALDO A FAVOR'")</f>
        <v>SALDO ADELANTADO</v>
      </c>
      <c r="Y935" s="10">
        <f>IF(C931&lt;=0,C931*-1)</f>
        <v>1063.0810000000019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10</v>
      </c>
      <c r="C936" s="10">
        <f>R944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10</v>
      </c>
      <c r="Y936" s="10">
        <f>AN944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11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11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12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12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13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13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14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14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15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15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16</v>
      </c>
      <c r="C942" s="10"/>
      <c r="E942" s="192" t="s">
        <v>7</v>
      </c>
      <c r="F942" s="193"/>
      <c r="G942" s="194"/>
      <c r="H942" s="5">
        <f>SUM(H928:H941)</f>
        <v>0</v>
      </c>
      <c r="N942" s="3"/>
      <c r="O942" s="3"/>
      <c r="P942" s="3"/>
      <c r="Q942" s="3"/>
      <c r="R942" s="18"/>
      <c r="S942" s="3"/>
      <c r="V942" s="17"/>
      <c r="X942" s="11" t="s">
        <v>16</v>
      </c>
      <c r="Y942" s="10"/>
      <c r="AA942" s="192" t="s">
        <v>7</v>
      </c>
      <c r="AB942" s="193"/>
      <c r="AC942" s="194"/>
      <c r="AD942" s="5">
        <f>SUM(AD928:AD941)</f>
        <v>0</v>
      </c>
      <c r="AJ942" s="3"/>
      <c r="AK942" s="3"/>
      <c r="AL942" s="3"/>
      <c r="AM942" s="3"/>
      <c r="AN942" s="18"/>
      <c r="AO942" s="3"/>
    </row>
    <row r="943" spans="2:41">
      <c r="B943" s="11" t="s">
        <v>17</v>
      </c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1" t="s">
        <v>17</v>
      </c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>
      <c r="B944" s="12"/>
      <c r="C944" s="10"/>
      <c r="N944" s="192" t="s">
        <v>7</v>
      </c>
      <c r="O944" s="193"/>
      <c r="P944" s="193"/>
      <c r="Q944" s="194"/>
      <c r="R944" s="18">
        <f>SUM(R928:R943)</f>
        <v>0</v>
      </c>
      <c r="S944" s="3"/>
      <c r="V944" s="17"/>
      <c r="X944" s="12"/>
      <c r="Y944" s="10"/>
      <c r="AJ944" s="192" t="s">
        <v>7</v>
      </c>
      <c r="AK944" s="193"/>
      <c r="AL944" s="193"/>
      <c r="AM944" s="194"/>
      <c r="AN944" s="18">
        <f>SUM(AN928:AN943)</f>
        <v>0</v>
      </c>
      <c r="AO944" s="3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E947" s="14"/>
      <c r="V947" s="17"/>
      <c r="X947" s="12"/>
      <c r="Y947" s="10"/>
      <c r="AA947" s="14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2"/>
      <c r="C951" s="10"/>
      <c r="V951" s="17"/>
      <c r="X951" s="12"/>
      <c r="Y951" s="10"/>
    </row>
    <row r="952" spans="2:27">
      <c r="B952" s="12"/>
      <c r="C952" s="10"/>
      <c r="V952" s="17"/>
      <c r="X952" s="12"/>
      <c r="Y952" s="10"/>
    </row>
    <row r="953" spans="2:27">
      <c r="B953" s="11"/>
      <c r="C953" s="10"/>
      <c r="V953" s="17"/>
      <c r="X953" s="11"/>
      <c r="Y953" s="10"/>
    </row>
    <row r="954" spans="2:27">
      <c r="B954" s="15" t="s">
        <v>18</v>
      </c>
      <c r="C954" s="16">
        <f>SUM(C935:C953)</f>
        <v>1063.0810000000019</v>
      </c>
      <c r="D954" t="s">
        <v>22</v>
      </c>
      <c r="E954" t="s">
        <v>21</v>
      </c>
      <c r="V954" s="17"/>
      <c r="X954" s="15" t="s">
        <v>18</v>
      </c>
      <c r="Y954" s="16">
        <f>SUM(Y935:Y953)</f>
        <v>1063.0810000000019</v>
      </c>
      <c r="Z954" t="s">
        <v>22</v>
      </c>
      <c r="AA954" t="s">
        <v>21</v>
      </c>
    </row>
    <row r="955" spans="2:27">
      <c r="E955" s="1" t="s">
        <v>19</v>
      </c>
      <c r="V955" s="17"/>
      <c r="AA955" s="1" t="s">
        <v>19</v>
      </c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  <c r="AC968" s="195" t="s">
        <v>29</v>
      </c>
      <c r="AD968" s="195"/>
      <c r="AE968" s="195"/>
    </row>
    <row r="969" spans="2:41">
      <c r="H969" s="196" t="s">
        <v>28</v>
      </c>
      <c r="I969" s="196"/>
      <c r="J969" s="196"/>
      <c r="V969" s="17"/>
      <c r="AC969" s="195"/>
      <c r="AD969" s="195"/>
      <c r="AE969" s="195"/>
    </row>
    <row r="970" spans="2:41">
      <c r="H970" s="196"/>
      <c r="I970" s="196"/>
      <c r="J970" s="196"/>
      <c r="V970" s="17"/>
      <c r="AC970" s="195"/>
      <c r="AD970" s="195"/>
      <c r="AE970" s="195"/>
    </row>
    <row r="971" spans="2:41">
      <c r="V971" s="17"/>
    </row>
    <row r="972" spans="2:41">
      <c r="V972" s="17"/>
    </row>
    <row r="973" spans="2:41" ht="23.25">
      <c r="B973" s="22" t="s">
        <v>72</v>
      </c>
      <c r="V973" s="17"/>
      <c r="X973" s="22" t="s">
        <v>74</v>
      </c>
    </row>
    <row r="974" spans="2:41" ht="23.25">
      <c r="B974" s="23" t="s">
        <v>32</v>
      </c>
      <c r="C974" s="20">
        <f>IF(X926="PAGADO",0,Y931)</f>
        <v>-1063.0810000000019</v>
      </c>
      <c r="E974" s="197" t="s">
        <v>20</v>
      </c>
      <c r="F974" s="197"/>
      <c r="G974" s="197"/>
      <c r="H974" s="197"/>
      <c r="V974" s="17"/>
      <c r="X974" s="23" t="s">
        <v>32</v>
      </c>
      <c r="Y974" s="20">
        <f>IF(B974="PAGADO",0,C979)</f>
        <v>-1063.0810000000019</v>
      </c>
      <c r="AA974" s="197" t="s">
        <v>20</v>
      </c>
      <c r="AB974" s="197"/>
      <c r="AC974" s="197"/>
      <c r="AD974" s="197"/>
    </row>
    <row r="975" spans="2:41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2:41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0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0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C1001</f>
        <v>1063.0810000000019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Y1001</f>
        <v>1063.0810000000019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25</v>
      </c>
      <c r="C979" s="21">
        <f>C977-C978</f>
        <v>-1063.0810000000019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8</v>
      </c>
      <c r="Y979" s="21">
        <f>Y977-Y978</f>
        <v>-1063.0810000000019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6.25">
      <c r="B980" s="198" t="str">
        <f>IF(C979&lt;0,"NO PAGAR","COBRAR")</f>
        <v>NO PAGAR</v>
      </c>
      <c r="C980" s="198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98" t="str">
        <f>IF(Y979&lt;0,"NO PAGAR","COBRAR")</f>
        <v>NO PAGAR</v>
      </c>
      <c r="Y980" s="198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90" t="s">
        <v>9</v>
      </c>
      <c r="C981" s="191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90" t="s">
        <v>9</v>
      </c>
      <c r="Y981" s="191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9" t="str">
        <f>IF(C1015&lt;0,"SALDO A FAVOR","SALDO ADELANTAD0'")</f>
        <v>SALDO ADELANTAD0'</v>
      </c>
      <c r="C982" s="10">
        <f>IF(Y926&lt;=0,Y926*-1)</f>
        <v>1063.0810000000019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9" t="str">
        <f>IF(C979&lt;0,"SALDO ADELANTADO","SALDO A FAVOR'")</f>
        <v>SALDO ADELANTADO</v>
      </c>
      <c r="Y982" s="10">
        <f>IF(C979&lt;=0,C979*-1)</f>
        <v>1063.0810000000019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10</v>
      </c>
      <c r="C983" s="10">
        <f>R992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10</v>
      </c>
      <c r="Y983" s="10">
        <f>AN992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11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11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12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12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13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13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14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14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15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15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16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16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17</v>
      </c>
      <c r="C990" s="10"/>
      <c r="E990" s="192" t="s">
        <v>7</v>
      </c>
      <c r="F990" s="193"/>
      <c r="G990" s="194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17</v>
      </c>
      <c r="Y990" s="10"/>
      <c r="AA990" s="192" t="s">
        <v>7</v>
      </c>
      <c r="AB990" s="193"/>
      <c r="AC990" s="194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2"/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2"/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92" t="s">
        <v>7</v>
      </c>
      <c r="O992" s="193"/>
      <c r="P992" s="193"/>
      <c r="Q992" s="194"/>
      <c r="R992" s="18">
        <f>SUM(R976:R991)</f>
        <v>0</v>
      </c>
      <c r="S992" s="3"/>
      <c r="V992" s="17"/>
      <c r="X992" s="12"/>
      <c r="Y992" s="10"/>
      <c r="AJ992" s="192" t="s">
        <v>7</v>
      </c>
      <c r="AK992" s="193"/>
      <c r="AL992" s="193"/>
      <c r="AM992" s="194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1"/>
      <c r="C1000" s="10"/>
      <c r="V1000" s="17"/>
      <c r="X1000" s="11"/>
      <c r="Y1000" s="10"/>
    </row>
    <row r="1001" spans="2:27">
      <c r="B1001" s="15" t="s">
        <v>18</v>
      </c>
      <c r="C1001" s="16">
        <f>SUM(C982:C1000)</f>
        <v>1063.0810000000019</v>
      </c>
      <c r="V1001" s="17"/>
      <c r="X1001" s="15" t="s">
        <v>18</v>
      </c>
      <c r="Y1001" s="16">
        <f>SUM(Y982:Y1000)</f>
        <v>1063.0810000000019</v>
      </c>
    </row>
    <row r="1002" spans="2:27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1:43">
      <c r="V1009" s="17"/>
    </row>
    <row r="1010" spans="1:43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V1013" s="17"/>
    </row>
    <row r="1014" spans="1:43">
      <c r="H1014" s="196" t="s">
        <v>30</v>
      </c>
      <c r="I1014" s="196"/>
      <c r="J1014" s="196"/>
      <c r="V1014" s="17"/>
      <c r="AA1014" s="196" t="s">
        <v>31</v>
      </c>
      <c r="AB1014" s="196"/>
      <c r="AC1014" s="196"/>
    </row>
    <row r="1015" spans="1:43">
      <c r="H1015" s="196"/>
      <c r="I1015" s="196"/>
      <c r="J1015" s="196"/>
      <c r="V1015" s="17"/>
      <c r="AA1015" s="196"/>
      <c r="AB1015" s="196"/>
      <c r="AC1015" s="196"/>
    </row>
    <row r="1016" spans="1:43">
      <c r="V1016" s="17"/>
    </row>
    <row r="1017" spans="1:43">
      <c r="V1017" s="17"/>
    </row>
    <row r="1018" spans="1:43" ht="23.25">
      <c r="B1018" s="24" t="s">
        <v>72</v>
      </c>
      <c r="V1018" s="17"/>
      <c r="X1018" s="22" t="s">
        <v>72</v>
      </c>
    </row>
    <row r="1019" spans="1:43" ht="23.25">
      <c r="B1019" s="23" t="s">
        <v>32</v>
      </c>
      <c r="C1019" s="20">
        <f>IF(X974="PAGADO",0,C979)</f>
        <v>-1063.0810000000019</v>
      </c>
      <c r="E1019" s="197" t="s">
        <v>20</v>
      </c>
      <c r="F1019" s="197"/>
      <c r="G1019" s="197"/>
      <c r="H1019" s="197"/>
      <c r="V1019" s="17"/>
      <c r="X1019" s="23" t="s">
        <v>32</v>
      </c>
      <c r="Y1019" s="20">
        <f>IF(B1819="PAGADO",0,C1024)</f>
        <v>-1063.0810000000019</v>
      </c>
      <c r="AA1019" s="197" t="s">
        <v>20</v>
      </c>
      <c r="AB1019" s="197"/>
      <c r="AC1019" s="197"/>
      <c r="AD1019" s="197"/>
    </row>
    <row r="1020" spans="1:43">
      <c r="B1020" s="1" t="s">
        <v>0</v>
      </c>
      <c r="C1020" s="19">
        <f>H1035</f>
        <v>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>
      <c r="C1021" s="2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>
      <c r="B1022" s="1" t="s">
        <v>24</v>
      </c>
      <c r="C1022" s="19">
        <f>IF(C1019&gt;0,C1019+C1020,C1020)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9</v>
      </c>
      <c r="C1023" s="20">
        <f>C1047</f>
        <v>1063.0810000000019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Y1047</f>
        <v>1063.0810000000019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6" t="s">
        <v>26</v>
      </c>
      <c r="C1024" s="21">
        <f>C1022-C1023</f>
        <v>-1063.0810000000019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-1063.0810000000019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99" t="str">
        <f>IF(Y1024&lt;0,"NO PAGAR","COBRAR'")</f>
        <v>NO PAGAR</v>
      </c>
      <c r="Y1025" s="199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199" t="str">
        <f>IF(C1024&lt;0,"NO PAGAR","COBRAR'")</f>
        <v>NO PAGAR</v>
      </c>
      <c r="C1026" s="199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90" t="s">
        <v>9</v>
      </c>
      <c r="C1027" s="191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0" t="s">
        <v>9</v>
      </c>
      <c r="Y1027" s="191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9" t="str">
        <f>IF(Y979&lt;0,"SALDO ADELANTADO","SALDO A FAVOR '")</f>
        <v>SALDO ADELANTADO</v>
      </c>
      <c r="C1028" s="10">
        <f>IF(Y979&lt;=0,Y979*-1)</f>
        <v>1063.0810000000019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ADELANTADO</v>
      </c>
      <c r="Y1028" s="10">
        <f>IF(C1024&lt;=0,C1024*-1)</f>
        <v>1063.0810000000019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16</v>
      </c>
      <c r="C1035" s="10"/>
      <c r="E1035" s="192" t="s">
        <v>7</v>
      </c>
      <c r="F1035" s="193"/>
      <c r="G1035" s="194"/>
      <c r="H1035" s="5">
        <f>SUM(H1021:H1034)</f>
        <v>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192" t="s">
        <v>7</v>
      </c>
      <c r="AB1035" s="193"/>
      <c r="AC1035" s="194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>
      <c r="B1037" s="12"/>
      <c r="C1037" s="10"/>
      <c r="N1037" s="192" t="s">
        <v>7</v>
      </c>
      <c r="O1037" s="193"/>
      <c r="P1037" s="193"/>
      <c r="Q1037" s="194"/>
      <c r="R1037" s="18">
        <f>SUM(R1021:R1036)</f>
        <v>0</v>
      </c>
      <c r="S1037" s="3"/>
      <c r="V1037" s="17"/>
      <c r="X1037" s="12"/>
      <c r="Y1037" s="10"/>
      <c r="AJ1037" s="192" t="s">
        <v>7</v>
      </c>
      <c r="AK1037" s="193"/>
      <c r="AL1037" s="193"/>
      <c r="AM1037" s="194"/>
      <c r="AN1037" s="18">
        <f>SUM(AN1021:AN1036)</f>
        <v>0</v>
      </c>
      <c r="AO1037" s="3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E1040" s="14"/>
      <c r="V1040" s="17"/>
      <c r="X1040" s="12"/>
      <c r="Y1040" s="10"/>
      <c r="AA1040" s="14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1"/>
      <c r="C1046" s="10"/>
      <c r="V1046" s="17"/>
      <c r="X1046" s="11"/>
      <c r="Y1046" s="10"/>
    </row>
    <row r="1047" spans="2:27">
      <c r="B1047" s="15" t="s">
        <v>18</v>
      </c>
      <c r="C1047" s="16">
        <f>SUM(C1028:C1046)</f>
        <v>1063.0810000000019</v>
      </c>
      <c r="D1047" t="s">
        <v>22</v>
      </c>
      <c r="E1047" t="s">
        <v>21</v>
      </c>
      <c r="V1047" s="17"/>
      <c r="X1047" s="15" t="s">
        <v>18</v>
      </c>
      <c r="Y1047" s="16">
        <f>SUM(Y1028:Y1046)</f>
        <v>1063.0810000000019</v>
      </c>
      <c r="Z1047" t="s">
        <v>22</v>
      </c>
      <c r="AA1047" t="s">
        <v>21</v>
      </c>
    </row>
    <row r="1048" spans="2:27">
      <c r="E1048" s="1" t="s">
        <v>19</v>
      </c>
      <c r="V1048" s="17"/>
      <c r="AA1048" s="1" t="s">
        <v>19</v>
      </c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</sheetData>
  <mergeCells count="291">
    <mergeCell ref="E990:G990"/>
    <mergeCell ref="AA990:AC990"/>
    <mergeCell ref="N992:Q992"/>
    <mergeCell ref="AJ992:AM992"/>
    <mergeCell ref="H1014:J1015"/>
    <mergeCell ref="AA1014:AC1015"/>
    <mergeCell ref="E974:H974"/>
    <mergeCell ref="AA974:AD974"/>
    <mergeCell ref="B980:C980"/>
    <mergeCell ref="X980:Y980"/>
    <mergeCell ref="B981:C981"/>
    <mergeCell ref="X981:Y981"/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  <mergeCell ref="AA942:AC942"/>
    <mergeCell ref="N944:Q944"/>
    <mergeCell ref="AJ944:AM944"/>
    <mergeCell ref="AC968:AE970"/>
    <mergeCell ref="H969:J970"/>
    <mergeCell ref="E926:H926"/>
    <mergeCell ref="AA926:AD926"/>
    <mergeCell ref="X932:Y932"/>
    <mergeCell ref="B933:C933"/>
    <mergeCell ref="B934:C934"/>
    <mergeCell ref="X934:Y934"/>
    <mergeCell ref="E942:G942"/>
    <mergeCell ref="E897:G897"/>
    <mergeCell ref="AA897:AC897"/>
    <mergeCell ref="N899:Q899"/>
    <mergeCell ref="AJ899:AM899"/>
    <mergeCell ref="H921:J922"/>
    <mergeCell ref="AA921:AC922"/>
    <mergeCell ref="E881:H881"/>
    <mergeCell ref="AA881:AD881"/>
    <mergeCell ref="B887:C887"/>
    <mergeCell ref="X887:Y887"/>
    <mergeCell ref="B888:C888"/>
    <mergeCell ref="X888:Y888"/>
    <mergeCell ref="E848:G848"/>
    <mergeCell ref="AA848:AC848"/>
    <mergeCell ref="N850:Q850"/>
    <mergeCell ref="AJ850:AM850"/>
    <mergeCell ref="AC875:AE877"/>
    <mergeCell ref="H876:J877"/>
    <mergeCell ref="E832:H832"/>
    <mergeCell ref="AA832:AD832"/>
    <mergeCell ref="X838:Y838"/>
    <mergeCell ref="B839:C839"/>
    <mergeCell ref="B840:C840"/>
    <mergeCell ref="X840:Y840"/>
    <mergeCell ref="E803:G803"/>
    <mergeCell ref="AA803:AC803"/>
    <mergeCell ref="N805:Q805"/>
    <mergeCell ref="AJ805:AM805"/>
    <mergeCell ref="H827:J828"/>
    <mergeCell ref="AA827:AC828"/>
    <mergeCell ref="E787:H787"/>
    <mergeCell ref="AA787:AD787"/>
    <mergeCell ref="B793:C793"/>
    <mergeCell ref="X793:Y793"/>
    <mergeCell ref="B794:C794"/>
    <mergeCell ref="X794:Y794"/>
    <mergeCell ref="E755:G755"/>
    <mergeCell ref="AA755:AC755"/>
    <mergeCell ref="N757:Q757"/>
    <mergeCell ref="AJ757:AM757"/>
    <mergeCell ref="AC781:AE783"/>
    <mergeCell ref="H782:J783"/>
    <mergeCell ref="E739:H739"/>
    <mergeCell ref="AA739:AD739"/>
    <mergeCell ref="X745:Y745"/>
    <mergeCell ref="B746:C746"/>
    <mergeCell ref="B747:C747"/>
    <mergeCell ref="X747:Y74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60"/>
  <sheetViews>
    <sheetView topLeftCell="AF703" zoomScale="93" zoomScaleNormal="93" workbookViewId="0">
      <selection activeCell="AJ692" sqref="AJ692:AP711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97" t="s">
        <v>79</v>
      </c>
      <c r="F8" s="197"/>
      <c r="G8" s="197"/>
      <c r="H8" s="197"/>
      <c r="V8" s="17"/>
      <c r="X8" s="23" t="s">
        <v>32</v>
      </c>
      <c r="Y8" s="20">
        <f>IF(B8="PAGADO",0,C13)</f>
        <v>0</v>
      </c>
      <c r="AA8" s="197" t="s">
        <v>148</v>
      </c>
      <c r="AB8" s="197"/>
      <c r="AC8" s="197"/>
      <c r="AD8" s="197"/>
      <c r="AK8" s="207" t="s">
        <v>110</v>
      </c>
      <c r="AL8" s="207"/>
      <c r="AM8" s="20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92" t="s">
        <v>7</v>
      </c>
      <c r="AB24" s="193"/>
      <c r="AC24" s="194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97" t="s">
        <v>79</v>
      </c>
      <c r="F53" s="197"/>
      <c r="G53" s="197"/>
      <c r="H53" s="197"/>
      <c r="V53" s="17"/>
      <c r="X53" s="23" t="s">
        <v>32</v>
      </c>
      <c r="Y53" s="20">
        <f>IF(B53="PAGADO",0,C58)</f>
        <v>251.97000000000011</v>
      </c>
      <c r="AA53" s="197" t="s">
        <v>148</v>
      </c>
      <c r="AB53" s="197"/>
      <c r="AC53" s="197"/>
      <c r="AD53" s="197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92" t="s">
        <v>7</v>
      </c>
      <c r="F69" s="193"/>
      <c r="G69" s="194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95" t="s">
        <v>29</v>
      </c>
      <c r="AD97" s="195"/>
      <c r="AE97" s="195"/>
    </row>
    <row r="98" spans="2:41">
      <c r="H98" s="196" t="s">
        <v>28</v>
      </c>
      <c r="I98" s="196"/>
      <c r="J98" s="196"/>
      <c r="V98" s="17"/>
      <c r="AC98" s="195"/>
      <c r="AD98" s="195"/>
      <c r="AE98" s="195"/>
    </row>
    <row r="99" spans="2:41">
      <c r="H99" s="196"/>
      <c r="I99" s="196"/>
      <c r="J99" s="196"/>
      <c r="V99" s="17"/>
      <c r="AC99" s="195"/>
      <c r="AD99" s="195"/>
      <c r="AE99" s="19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97" t="s">
        <v>79</v>
      </c>
      <c r="F103" s="197"/>
      <c r="G103" s="197"/>
      <c r="H103" s="197"/>
      <c r="V103" s="17"/>
      <c r="X103" s="23" t="s">
        <v>156</v>
      </c>
      <c r="Y103" s="20">
        <f>IF(B103="PAGADO",0,C108)</f>
        <v>1501.97</v>
      </c>
      <c r="AA103" s="197" t="s">
        <v>79</v>
      </c>
      <c r="AB103" s="197"/>
      <c r="AC103" s="197"/>
      <c r="AD103" s="197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98" t="str">
        <f>IF(C108&lt;0,"NO PAGAR","COBRAR")</f>
        <v>COBRAR</v>
      </c>
      <c r="C109" s="198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98" t="str">
        <f>IF(Y108&lt;0,"NO PAGAR","COBRAR")</f>
        <v>COBRAR</v>
      </c>
      <c r="Y109" s="19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0" t="s">
        <v>9</v>
      </c>
      <c r="C110" s="191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2" t="s">
        <v>7</v>
      </c>
      <c r="F119" s="193"/>
      <c r="G119" s="194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2" t="s">
        <v>7</v>
      </c>
      <c r="O121" s="193"/>
      <c r="P121" s="193"/>
      <c r="Q121" s="194"/>
      <c r="R121" s="18">
        <f>SUM(R105:R120)</f>
        <v>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96" t="s">
        <v>30</v>
      </c>
      <c r="I130" s="196"/>
      <c r="J130" s="196"/>
      <c r="V130" s="17"/>
      <c r="AA130" s="196" t="s">
        <v>31</v>
      </c>
      <c r="AB130" s="196"/>
      <c r="AC130" s="196"/>
    </row>
    <row r="131" spans="2:41">
      <c r="H131" s="196"/>
      <c r="I131" s="196"/>
      <c r="J131" s="196"/>
      <c r="V131" s="17"/>
      <c r="AA131" s="196"/>
      <c r="AB131" s="196"/>
      <c r="AC131" s="196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97" t="s">
        <v>148</v>
      </c>
      <c r="F135" s="197"/>
      <c r="G135" s="197"/>
      <c r="H135" s="197"/>
      <c r="V135" s="17"/>
      <c r="X135" s="23" t="s">
        <v>32</v>
      </c>
      <c r="Y135" s="20">
        <f>IF(B135="PAGADO",0,C140)</f>
        <v>0</v>
      </c>
      <c r="AA135" s="197" t="s">
        <v>356</v>
      </c>
      <c r="AB135" s="197"/>
      <c r="AC135" s="197"/>
      <c r="AD135" s="197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99" t="str">
        <f>IF(Y140&lt;0,"NO PAGAR","COBRAR'")</f>
        <v>COBRAR'</v>
      </c>
      <c r="Y141" s="199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99" t="str">
        <f>IF(C140&lt;0,"NO PAGAR","COBRAR'")</f>
        <v>COBRAR'</v>
      </c>
      <c r="C142" s="199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0" t="s">
        <v>9</v>
      </c>
      <c r="C143" s="191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0" t="s">
        <v>9</v>
      </c>
      <c r="Y143" s="191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92" t="s">
        <v>7</v>
      </c>
      <c r="F151" s="193"/>
      <c r="G151" s="194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92" t="s">
        <v>7</v>
      </c>
      <c r="AB151" s="193"/>
      <c r="AC151" s="194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92" t="s">
        <v>7</v>
      </c>
      <c r="O153" s="193"/>
      <c r="P153" s="193"/>
      <c r="Q153" s="194"/>
      <c r="R153" s="18">
        <f>SUM(R137:R152)</f>
        <v>0</v>
      </c>
      <c r="S153" s="3"/>
      <c r="V153" s="17"/>
      <c r="X153" s="12"/>
      <c r="Y153" s="10"/>
      <c r="AJ153" s="192" t="s">
        <v>7</v>
      </c>
      <c r="AK153" s="193"/>
      <c r="AL153" s="193"/>
      <c r="AM153" s="194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95" t="s">
        <v>29</v>
      </c>
      <c r="AD169" s="195"/>
      <c r="AE169" s="195"/>
    </row>
    <row r="170" spans="2:41">
      <c r="H170" s="196" t="s">
        <v>28</v>
      </c>
      <c r="I170" s="196"/>
      <c r="J170" s="196"/>
      <c r="V170" s="17"/>
      <c r="AC170" s="195"/>
      <c r="AD170" s="195"/>
      <c r="AE170" s="195"/>
    </row>
    <row r="171" spans="2:41">
      <c r="H171" s="196"/>
      <c r="I171" s="196"/>
      <c r="J171" s="196"/>
      <c r="V171" s="17"/>
      <c r="AC171" s="195"/>
      <c r="AD171" s="195"/>
      <c r="AE171" s="19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97" t="s">
        <v>79</v>
      </c>
      <c r="F175" s="197"/>
      <c r="G175" s="197"/>
      <c r="H175" s="197"/>
      <c r="V175" s="17"/>
      <c r="X175" s="23" t="s">
        <v>32</v>
      </c>
      <c r="Y175" s="20">
        <f>IF(B175="PAGADO",0,C180)</f>
        <v>0</v>
      </c>
      <c r="AA175" s="197" t="s">
        <v>356</v>
      </c>
      <c r="AB175" s="197"/>
      <c r="AC175" s="197"/>
      <c r="AD175" s="197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98" t="str">
        <f>IF(C180&lt;0,"NO PAGAR","COBRAR")</f>
        <v>COBRAR</v>
      </c>
      <c r="C181" s="198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8" t="str">
        <f>IF(Y180&lt;0,"NO PAGAR","COBRAR")</f>
        <v>NO PAGAR</v>
      </c>
      <c r="Y181" s="19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0" t="s">
        <v>9</v>
      </c>
      <c r="C182" s="191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0" t="s">
        <v>9</v>
      </c>
      <c r="Y182" s="191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92" t="s">
        <v>7</v>
      </c>
      <c r="F191" s="193"/>
      <c r="G191" s="194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92" t="s">
        <v>7</v>
      </c>
      <c r="AB191" s="193"/>
      <c r="AC191" s="194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92" t="s">
        <v>7</v>
      </c>
      <c r="O193" s="193"/>
      <c r="P193" s="193"/>
      <c r="Q193" s="194"/>
      <c r="R193" s="18">
        <f>SUM(R177:R192)</f>
        <v>400</v>
      </c>
      <c r="S193" s="3"/>
      <c r="V193" s="17"/>
      <c r="X193" s="12"/>
      <c r="Y193" s="10"/>
      <c r="AJ193" s="192" t="s">
        <v>7</v>
      </c>
      <c r="AK193" s="193"/>
      <c r="AL193" s="193"/>
      <c r="AM193" s="194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96" t="s">
        <v>30</v>
      </c>
      <c r="I207" s="196"/>
      <c r="J207" s="196"/>
      <c r="V207" s="17"/>
      <c r="AA207" s="196" t="s">
        <v>31</v>
      </c>
      <c r="AB207" s="196"/>
      <c r="AC207" s="196"/>
    </row>
    <row r="208" spans="1:43">
      <c r="H208" s="196"/>
      <c r="I208" s="196"/>
      <c r="J208" s="196"/>
      <c r="V208" s="17"/>
      <c r="AA208" s="196"/>
      <c r="AB208" s="196"/>
      <c r="AC208" s="196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97" t="s">
        <v>356</v>
      </c>
      <c r="F212" s="197"/>
      <c r="G212" s="197"/>
      <c r="H212" s="197"/>
      <c r="V212" s="17"/>
      <c r="X212" s="23" t="s">
        <v>130</v>
      </c>
      <c r="Y212" s="20">
        <f>IF(B212="PAGADO",0,C217)</f>
        <v>0</v>
      </c>
      <c r="AA212" s="197" t="s">
        <v>545</v>
      </c>
      <c r="AB212" s="197"/>
      <c r="AC212" s="197"/>
      <c r="AD212" s="197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99" t="str">
        <f>IF(Y217&lt;0,"NO PAGAR","COBRAR'")</f>
        <v>COBRAR'</v>
      </c>
      <c r="Y218" s="199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99" t="str">
        <f>IF(C217&lt;0,"NO PAGAR","COBRAR'")</f>
        <v>COBRAR'</v>
      </c>
      <c r="C219" s="199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0" t="s">
        <v>9</v>
      </c>
      <c r="C220" s="191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0" t="s">
        <v>9</v>
      </c>
      <c r="Y220" s="191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92" t="s">
        <v>7</v>
      </c>
      <c r="F228" s="193"/>
      <c r="G228" s="194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92" t="s">
        <v>7</v>
      </c>
      <c r="AB228" s="193"/>
      <c r="AC228" s="194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92" t="s">
        <v>7</v>
      </c>
      <c r="O230" s="193"/>
      <c r="P230" s="193"/>
      <c r="Q230" s="194"/>
      <c r="R230" s="18">
        <f>SUM(R214:R229)</f>
        <v>0</v>
      </c>
      <c r="S230" s="3"/>
      <c r="V230" s="17"/>
      <c r="X230" s="12"/>
      <c r="Y230" s="10"/>
      <c r="AJ230" s="192" t="s">
        <v>7</v>
      </c>
      <c r="AK230" s="193"/>
      <c r="AL230" s="193"/>
      <c r="AM230" s="194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95" t="s">
        <v>29</v>
      </c>
      <c r="AD253" s="195"/>
      <c r="AE253" s="195"/>
    </row>
    <row r="254" spans="5:31">
      <c r="H254" s="196" t="s">
        <v>28</v>
      </c>
      <c r="I254" s="196"/>
      <c r="J254" s="196"/>
      <c r="V254" s="17"/>
      <c r="AC254" s="195"/>
      <c r="AD254" s="195"/>
      <c r="AE254" s="195"/>
    </row>
    <row r="255" spans="5:31">
      <c r="H255" s="196"/>
      <c r="I255" s="196"/>
      <c r="J255" s="196"/>
      <c r="V255" s="17"/>
      <c r="AC255" s="195"/>
      <c r="AD255" s="195"/>
      <c r="AE255" s="19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97" t="s">
        <v>545</v>
      </c>
      <c r="F259" s="197"/>
      <c r="G259" s="197"/>
      <c r="H259" s="197"/>
      <c r="V259" s="17"/>
      <c r="X259" s="23" t="s">
        <v>32</v>
      </c>
      <c r="Y259" s="20">
        <f>IF(B259="PAGADO",0,C264)</f>
        <v>0</v>
      </c>
      <c r="AA259" s="197" t="s">
        <v>600</v>
      </c>
      <c r="AB259" s="197"/>
      <c r="AC259" s="197"/>
      <c r="AD259" s="197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98" t="str">
        <f>IF(C264&lt;0,"NO PAGAR","COBRAR")</f>
        <v>COBRAR</v>
      </c>
      <c r="C265" s="198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98" t="str">
        <f>IF(Y264&lt;0,"NO PAGAR","COBRAR")</f>
        <v>COBRAR</v>
      </c>
      <c r="Y265" s="198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0" t="s">
        <v>9</v>
      </c>
      <c r="C266" s="191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0" t="s">
        <v>9</v>
      </c>
      <c r="Y266" s="191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92" t="s">
        <v>7</v>
      </c>
      <c r="F275" s="193"/>
      <c r="G275" s="194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92" t="s">
        <v>7</v>
      </c>
      <c r="AB275" s="193"/>
      <c r="AC275" s="194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92" t="s">
        <v>7</v>
      </c>
      <c r="O277" s="193"/>
      <c r="P277" s="193"/>
      <c r="Q277" s="194"/>
      <c r="R277" s="18">
        <f>SUM(R261:R276)</f>
        <v>100</v>
      </c>
      <c r="S277" s="3"/>
      <c r="V277" s="17"/>
      <c r="X277" s="12"/>
      <c r="Y277" s="10"/>
      <c r="AJ277" s="192" t="s">
        <v>7</v>
      </c>
      <c r="AK277" s="193"/>
      <c r="AL277" s="193"/>
      <c r="AM277" s="194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96" t="s">
        <v>30</v>
      </c>
      <c r="I299" s="196"/>
      <c r="J299" s="196"/>
      <c r="V299" s="17"/>
      <c r="AA299" s="196" t="s">
        <v>31</v>
      </c>
      <c r="AB299" s="196"/>
      <c r="AC299" s="196"/>
    </row>
    <row r="300" spans="1:43">
      <c r="H300" s="196"/>
      <c r="I300" s="196"/>
      <c r="J300" s="196"/>
      <c r="V300" s="17"/>
      <c r="AA300" s="196"/>
      <c r="AB300" s="196"/>
      <c r="AC300" s="196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97" t="s">
        <v>356</v>
      </c>
      <c r="F304" s="197"/>
      <c r="G304" s="197"/>
      <c r="H304" s="197"/>
      <c r="V304" s="17"/>
      <c r="X304" s="23" t="s">
        <v>32</v>
      </c>
      <c r="Y304" s="20">
        <f>IF(B1060="PAGADO",0,C309)</f>
        <v>240</v>
      </c>
      <c r="AA304" s="197" t="s">
        <v>677</v>
      </c>
      <c r="AB304" s="197"/>
      <c r="AC304" s="197"/>
      <c r="AD304" s="197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9" t="str">
        <f>IF(Y309&lt;0,"NO PAGAR","COBRAR'")</f>
        <v>COBRAR'</v>
      </c>
      <c r="Y310" s="199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99" t="str">
        <f>IF(C309&lt;0,"NO PAGAR","COBRAR'")</f>
        <v>COBRAR'</v>
      </c>
      <c r="C311" s="199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0" t="s">
        <v>9</v>
      </c>
      <c r="C312" s="191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0" t="s">
        <v>9</v>
      </c>
      <c r="Y312" s="191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92" t="s">
        <v>7</v>
      </c>
      <c r="F320" s="193"/>
      <c r="G320" s="194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92" t="s">
        <v>7</v>
      </c>
      <c r="AB320" s="193"/>
      <c r="AC320" s="194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92" t="s">
        <v>7</v>
      </c>
      <c r="O322" s="193"/>
      <c r="P322" s="193"/>
      <c r="Q322" s="194"/>
      <c r="R322" s="18">
        <f>SUM(R306:R321)</f>
        <v>2552.6999999999998</v>
      </c>
      <c r="S322" s="3"/>
      <c r="V322" s="17"/>
      <c r="X322" s="11"/>
      <c r="Y322" s="10"/>
      <c r="AJ322" s="192" t="s">
        <v>7</v>
      </c>
      <c r="AK322" s="193"/>
      <c r="AL322" s="193"/>
      <c r="AM322" s="194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96" t="s">
        <v>28</v>
      </c>
      <c r="I347" s="196"/>
      <c r="J347" s="196"/>
      <c r="V347" s="17"/>
    </row>
    <row r="348" spans="2:30">
      <c r="H348" s="196"/>
      <c r="I348" s="196"/>
      <c r="J348" s="196"/>
      <c r="V348" s="17"/>
    </row>
    <row r="349" spans="2:30">
      <c r="V349" s="17"/>
      <c r="X349" s="209" t="s">
        <v>64</v>
      </c>
      <c r="AB349" s="203" t="s">
        <v>29</v>
      </c>
      <c r="AC349" s="203"/>
      <c r="AD349" s="203"/>
    </row>
    <row r="350" spans="2:30">
      <c r="V350" s="17"/>
      <c r="X350" s="209"/>
      <c r="AB350" s="203"/>
      <c r="AC350" s="203"/>
      <c r="AD350" s="203"/>
    </row>
    <row r="351" spans="2:30" ht="23.25">
      <c r="B351" s="22" t="s">
        <v>64</v>
      </c>
      <c r="V351" s="17"/>
      <c r="X351" s="209"/>
      <c r="AB351" s="203"/>
      <c r="AC351" s="203"/>
      <c r="AD351" s="203"/>
    </row>
    <row r="352" spans="2:30" ht="23.25">
      <c r="B352" s="23" t="s">
        <v>130</v>
      </c>
      <c r="C352" s="20">
        <f>IF(X304="PAGADO",0,Y309)</f>
        <v>229.98</v>
      </c>
      <c r="E352" s="197" t="s">
        <v>545</v>
      </c>
      <c r="F352" s="197"/>
      <c r="G352" s="197"/>
      <c r="H352" s="197"/>
      <c r="V352" s="17"/>
      <c r="X352" s="23" t="s">
        <v>130</v>
      </c>
      <c r="Y352" s="20">
        <f>IF(B352="PAGADO",0,C357)</f>
        <v>0</v>
      </c>
      <c r="AA352" s="197" t="s">
        <v>677</v>
      </c>
      <c r="AB352" s="197"/>
      <c r="AC352" s="197"/>
      <c r="AD352" s="197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98" t="str">
        <f>IF(C357&lt;0,"NO PAGAR","COBRAR")</f>
        <v>COBRAR</v>
      </c>
      <c r="C358" s="198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98" t="str">
        <f>IF(Y357&lt;0,"NO PAGAR","COBRAR")</f>
        <v>COBRAR</v>
      </c>
      <c r="Y358" s="198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90" t="s">
        <v>9</v>
      </c>
      <c r="C359" s="191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0" t="s">
        <v>9</v>
      </c>
      <c r="Y359" s="191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92" t="s">
        <v>7</v>
      </c>
      <c r="AK363" s="193"/>
      <c r="AL363" s="193"/>
      <c r="AM363" s="194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92" t="s">
        <v>7</v>
      </c>
      <c r="F368" s="193"/>
      <c r="G368" s="194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92" t="s">
        <v>7</v>
      </c>
      <c r="AB368" s="193"/>
      <c r="AC368" s="194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92" t="s">
        <v>7</v>
      </c>
      <c r="O370" s="193"/>
      <c r="P370" s="193"/>
      <c r="Q370" s="194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96" t="s">
        <v>30</v>
      </c>
      <c r="I386" s="196"/>
      <c r="J386" s="196"/>
      <c r="V386" s="17"/>
      <c r="AA386" s="196" t="s">
        <v>31</v>
      </c>
      <c r="AB386" s="196"/>
      <c r="AC386" s="196"/>
    </row>
    <row r="387" spans="2:41">
      <c r="H387" s="196"/>
      <c r="I387" s="196"/>
      <c r="J387" s="196"/>
      <c r="V387" s="17"/>
      <c r="AA387" s="196"/>
      <c r="AB387" s="196"/>
      <c r="AC387" s="196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97" t="s">
        <v>545</v>
      </c>
      <c r="F391" s="197"/>
      <c r="G391" s="197"/>
      <c r="H391" s="197"/>
      <c r="V391" s="17"/>
      <c r="X391" s="23" t="s">
        <v>32</v>
      </c>
      <c r="Y391" s="20">
        <f>IF(B391="PAGADO",0,C396)</f>
        <v>0</v>
      </c>
      <c r="AA391" s="197" t="s">
        <v>841</v>
      </c>
      <c r="AB391" s="197"/>
      <c r="AC391" s="197"/>
      <c r="AD391" s="197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9" t="str">
        <f>IF(Y396&lt;0,"NO PAGAR","COBRAR'")</f>
        <v>COBRAR'</v>
      </c>
      <c r="Y397" s="19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99" t="str">
        <f>IF(C396&lt;0,"NO PAGAR","COBRAR'")</f>
        <v>COBRAR'</v>
      </c>
      <c r="C398" s="199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0" t="s">
        <v>9</v>
      </c>
      <c r="C399" s="191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0" t="s">
        <v>9</v>
      </c>
      <c r="Y399" s="191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92" t="s">
        <v>7</v>
      </c>
      <c r="AK402" s="193"/>
      <c r="AL402" s="193"/>
      <c r="AM402" s="194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92" t="s">
        <v>7</v>
      </c>
      <c r="F407" s="193"/>
      <c r="G407" s="194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92" t="s">
        <v>7</v>
      </c>
      <c r="AB407" s="193"/>
      <c r="AC407" s="194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92" t="s">
        <v>7</v>
      </c>
      <c r="O409" s="193"/>
      <c r="P409" s="193"/>
      <c r="Q409" s="194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95" t="s">
        <v>29</v>
      </c>
      <c r="AD431" s="195"/>
      <c r="AE431" s="195"/>
    </row>
    <row r="432" spans="8:31">
      <c r="H432" s="196" t="s">
        <v>28</v>
      </c>
      <c r="I432" s="196"/>
      <c r="J432" s="196"/>
      <c r="V432" s="17"/>
      <c r="AC432" s="195"/>
      <c r="AD432" s="195"/>
      <c r="AE432" s="195"/>
    </row>
    <row r="433" spans="2:41">
      <c r="H433" s="196"/>
      <c r="I433" s="196"/>
      <c r="J433" s="196"/>
      <c r="V433" s="17"/>
      <c r="AC433" s="195"/>
      <c r="AD433" s="195"/>
      <c r="AE433" s="19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97" t="s">
        <v>356</v>
      </c>
      <c r="F437" s="197"/>
      <c r="G437" s="197"/>
      <c r="H437" s="197"/>
      <c r="V437" s="17"/>
      <c r="X437" s="23" t="s">
        <v>32</v>
      </c>
      <c r="Y437" s="20">
        <f>IF(B437="PAGADO",0,C442)</f>
        <v>0</v>
      </c>
      <c r="AA437" s="197" t="s">
        <v>356</v>
      </c>
      <c r="AB437" s="197"/>
      <c r="AC437" s="197"/>
      <c r="AD437" s="197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98" t="str">
        <f>IF(C442&lt;0,"NO PAGAR","COBRAR")</f>
        <v>COBRAR</v>
      </c>
      <c r="C443" s="198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98" t="str">
        <f>IF(Y442&lt;0,"NO PAGAR","COBRAR")</f>
        <v>NO PAGAR</v>
      </c>
      <c r="Y443" s="19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0" t="s">
        <v>9</v>
      </c>
      <c r="C444" s="191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0" t="s">
        <v>9</v>
      </c>
      <c r="Y444" s="191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92" t="s">
        <v>7</v>
      </c>
      <c r="AK452" s="193"/>
      <c r="AL452" s="193"/>
      <c r="AM452" s="194"/>
      <c r="AN452" s="18">
        <f>SUM(AN436:AN451)</f>
        <v>600</v>
      </c>
      <c r="AO452" s="3"/>
    </row>
    <row r="453" spans="2:42">
      <c r="B453" s="11" t="s">
        <v>17</v>
      </c>
      <c r="C453" s="10"/>
      <c r="E453" s="192" t="s">
        <v>7</v>
      </c>
      <c r="F453" s="193"/>
      <c r="G453" s="194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92" t="s">
        <v>7</v>
      </c>
      <c r="AB453" s="193"/>
      <c r="AC453" s="194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92" t="s">
        <v>7</v>
      </c>
      <c r="O455" s="193"/>
      <c r="P455" s="193"/>
      <c r="Q455" s="194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96" t="s">
        <v>30</v>
      </c>
      <c r="I471" s="196"/>
      <c r="J471" s="196"/>
      <c r="V471" s="17"/>
      <c r="AA471" s="196" t="s">
        <v>31</v>
      </c>
      <c r="AB471" s="196"/>
      <c r="AC471" s="196"/>
    </row>
    <row r="472" spans="1:43">
      <c r="H472" s="196"/>
      <c r="I472" s="196"/>
      <c r="J472" s="196"/>
      <c r="V472" s="17"/>
      <c r="AA472" s="196"/>
      <c r="AB472" s="196"/>
      <c r="AC472" s="19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97" t="s">
        <v>545</v>
      </c>
      <c r="F474" s="197"/>
      <c r="G474" s="197"/>
      <c r="H474" s="197"/>
      <c r="V474" s="17"/>
      <c r="X474" s="23" t="s">
        <v>130</v>
      </c>
      <c r="Y474" s="20">
        <f>IF(B474="PAGADO",0,C479)</f>
        <v>0</v>
      </c>
      <c r="AA474" s="197" t="s">
        <v>545</v>
      </c>
      <c r="AB474" s="197"/>
      <c r="AC474" s="197"/>
      <c r="AD474" s="197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99" t="str">
        <f>IF(Y479&lt;0,"NO PAGAR","COBRAR'")</f>
        <v>COBRAR'</v>
      </c>
      <c r="Y480" s="199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99" t="str">
        <f>IF(C479&lt;0,"NO PAGAR","COBRAR'")</f>
        <v>COBRAR'</v>
      </c>
      <c r="C481" s="199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0" t="s">
        <v>9</v>
      </c>
      <c r="C482" s="191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92" t="s">
        <v>7</v>
      </c>
      <c r="F490" s="193"/>
      <c r="G490" s="194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2" t="s">
        <v>7</v>
      </c>
      <c r="O492" s="193"/>
      <c r="P492" s="193"/>
      <c r="Q492" s="194"/>
      <c r="R492" s="18">
        <f>SUM(R476:R491)</f>
        <v>25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95" t="s">
        <v>29</v>
      </c>
      <c r="AD516" s="195"/>
      <c r="AE516" s="195"/>
    </row>
    <row r="517" spans="2:41" ht="15.75" customHeight="1">
      <c r="H517" s="196" t="s">
        <v>28</v>
      </c>
      <c r="I517" s="196"/>
      <c r="J517" s="196"/>
      <c r="V517" s="17"/>
      <c r="AC517" s="195"/>
      <c r="AD517" s="195"/>
      <c r="AE517" s="195"/>
    </row>
    <row r="518" spans="2:41">
      <c r="H518" s="196"/>
      <c r="I518" s="196"/>
      <c r="J518" s="196"/>
      <c r="V518" s="17"/>
      <c r="AC518" s="195"/>
      <c r="AD518" s="195"/>
      <c r="AE518" s="195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97" t="s">
        <v>545</v>
      </c>
      <c r="F520" s="197"/>
      <c r="G520" s="197"/>
      <c r="H520" s="197"/>
      <c r="V520" s="17"/>
      <c r="X520" s="23" t="s">
        <v>32</v>
      </c>
      <c r="Y520" s="20">
        <f>IF(B520="PAGADO",0,C525)</f>
        <v>-1429.17</v>
      </c>
      <c r="AA520" s="197" t="s">
        <v>1051</v>
      </c>
      <c r="AB520" s="197"/>
      <c r="AC520" s="197"/>
      <c r="AD520" s="197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1045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1054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1055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98" t="str">
        <f>IF(C525&lt;0,"NO PAGAR","COBRAR")</f>
        <v>NO PAGAR</v>
      </c>
      <c r="C526" s="19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98" t="str">
        <f>IF(Y525&lt;0,"NO PAGAR","COBRAR")</f>
        <v>NO PAGAR</v>
      </c>
      <c r="Y526" s="198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1031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1026</v>
      </c>
      <c r="C536" s="10">
        <v>255.53</v>
      </c>
      <c r="E536" s="192" t="s">
        <v>7</v>
      </c>
      <c r="F536" s="193"/>
      <c r="G536" s="194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92" t="s">
        <v>7</v>
      </c>
      <c r="AB536" s="193"/>
      <c r="AC536" s="194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92" t="s">
        <v>7</v>
      </c>
      <c r="O538" s="193"/>
      <c r="P538" s="193"/>
      <c r="Q538" s="194"/>
      <c r="R538" s="18">
        <f>SUM(R522:R537)</f>
        <v>1064.5</v>
      </c>
      <c r="S538" s="3"/>
      <c r="V538" s="17"/>
      <c r="X538" s="12"/>
      <c r="Y538" s="10"/>
      <c r="AJ538" s="192" t="s">
        <v>7</v>
      </c>
      <c r="AK538" s="193"/>
      <c r="AL538" s="193"/>
      <c r="AM538" s="194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96" t="s">
        <v>30</v>
      </c>
      <c r="I556" s="196"/>
      <c r="J556" s="196"/>
      <c r="V556" s="17"/>
      <c r="AA556" s="196" t="s">
        <v>31</v>
      </c>
      <c r="AB556" s="196"/>
      <c r="AC556" s="196"/>
    </row>
    <row r="557" spans="1:43">
      <c r="H557" s="196"/>
      <c r="I557" s="196"/>
      <c r="J557" s="196"/>
      <c r="V557" s="17"/>
      <c r="AA557" s="196"/>
      <c r="AB557" s="196"/>
      <c r="AC557" s="196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97" t="s">
        <v>356</v>
      </c>
      <c r="F561" s="197"/>
      <c r="G561" s="197"/>
      <c r="H561" s="197"/>
      <c r="V561" s="17"/>
      <c r="X561" s="23" t="s">
        <v>32</v>
      </c>
      <c r="Y561" s="20">
        <f>IF(B561="PAGADO",0,C566)</f>
        <v>0</v>
      </c>
      <c r="AA561" s="197" t="s">
        <v>356</v>
      </c>
      <c r="AB561" s="197"/>
      <c r="AC561" s="197"/>
      <c r="AD561" s="197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1065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9" t="str">
        <f>IF(Y566&lt;0,"NO PAGAR","COBRAR'")</f>
        <v>COBRAR'</v>
      </c>
      <c r="Y567" s="199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99" t="str">
        <f>IF(C566&lt;0,"NO PAGAR","COBRAR'")</f>
        <v>COBRAR'</v>
      </c>
      <c r="C568" s="199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0" t="s">
        <v>9</v>
      </c>
      <c r="C569" s="191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0" t="s">
        <v>9</v>
      </c>
      <c r="Y569" s="19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92" t="s">
        <v>7</v>
      </c>
      <c r="F577" s="193"/>
      <c r="G577" s="194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92" t="s">
        <v>7</v>
      </c>
      <c r="AB577" s="193"/>
      <c r="AC577" s="194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1075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92" t="s">
        <v>7</v>
      </c>
      <c r="O579" s="193"/>
      <c r="P579" s="193"/>
      <c r="Q579" s="194"/>
      <c r="R579" s="18">
        <f>SUM(R563:R578)</f>
        <v>0</v>
      </c>
      <c r="S579" s="3"/>
      <c r="V579" s="17"/>
      <c r="X579" s="12"/>
      <c r="Y579" s="10"/>
      <c r="AJ579" s="192" t="s">
        <v>7</v>
      </c>
      <c r="AK579" s="193"/>
      <c r="AL579" s="193"/>
      <c r="AM579" s="194"/>
      <c r="AN579" s="18">
        <f>SUM(AN563:AN578)</f>
        <v>0</v>
      </c>
      <c r="AO579" s="3"/>
    </row>
    <row r="580" spans="2:41" ht="15.75" thickBot="1">
      <c r="B580" s="12"/>
      <c r="C580" s="10"/>
      <c r="N580" t="s">
        <v>1074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1074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1074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1074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1074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95" t="s">
        <v>29</v>
      </c>
      <c r="AD599" s="195"/>
      <c r="AE599" s="195"/>
    </row>
    <row r="600" spans="2:41">
      <c r="H600" s="196" t="s">
        <v>28</v>
      </c>
      <c r="I600" s="196"/>
      <c r="J600" s="196"/>
      <c r="V600" s="17"/>
      <c r="AC600" s="195"/>
      <c r="AD600" s="195"/>
      <c r="AE600" s="195"/>
    </row>
    <row r="601" spans="2:41">
      <c r="H601" s="196"/>
      <c r="I601" s="196"/>
      <c r="J601" s="196"/>
      <c r="V601" s="17"/>
      <c r="AC601" s="195"/>
      <c r="AD601" s="195"/>
      <c r="AE601" s="195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97" t="s">
        <v>545</v>
      </c>
      <c r="F605" s="197"/>
      <c r="G605" s="197"/>
      <c r="H605" s="197"/>
      <c r="V605" s="17"/>
      <c r="X605" s="23" t="s">
        <v>32</v>
      </c>
      <c r="Y605" s="20">
        <f>IF(B605="PAGADO",0,C610)</f>
        <v>-867.90000000000009</v>
      </c>
      <c r="AA605" s="197" t="s">
        <v>79</v>
      </c>
      <c r="AB605" s="197"/>
      <c r="AC605" s="197"/>
      <c r="AD605" s="197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1101</v>
      </c>
      <c r="G607" s="3" t="s">
        <v>89</v>
      </c>
      <c r="H607" s="5">
        <v>135</v>
      </c>
      <c r="N607" s="25">
        <v>45140</v>
      </c>
      <c r="O607" s="3" t="s">
        <v>1106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1101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1101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98" t="str">
        <f>IF(C610&lt;0,"NO PAGAR","COBRAR")</f>
        <v>NO PAGAR</v>
      </c>
      <c r="C611" s="198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98" t="str">
        <f>IF(Y610&lt;0,"NO PAGAR","COBRAR")</f>
        <v>NO PAGAR</v>
      </c>
      <c r="Y611" s="19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0" t="s">
        <v>9</v>
      </c>
      <c r="C612" s="191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0" t="s">
        <v>9</v>
      </c>
      <c r="Y612" s="19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1103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1183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1193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92" t="s">
        <v>7</v>
      </c>
      <c r="F621" s="193"/>
      <c r="G621" s="194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92" t="s">
        <v>7</v>
      </c>
      <c r="AB621" s="193"/>
      <c r="AC621" s="194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92" t="s">
        <v>7</v>
      </c>
      <c r="O623" s="193"/>
      <c r="P623" s="193"/>
      <c r="Q623" s="194"/>
      <c r="R623" s="18">
        <f>SUM(R607:R622)</f>
        <v>1800</v>
      </c>
      <c r="S623" s="3"/>
      <c r="V623" s="17"/>
      <c r="X623" s="12"/>
      <c r="Y623" s="10"/>
      <c r="AJ623" s="192" t="s">
        <v>7</v>
      </c>
      <c r="AK623" s="193"/>
      <c r="AL623" s="193"/>
      <c r="AM623" s="194"/>
      <c r="AN623" s="18">
        <f>SUM(AN607:AN622)</f>
        <v>800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96" t="s">
        <v>30</v>
      </c>
      <c r="I645" s="196"/>
      <c r="J645" s="196"/>
      <c r="V645" s="17"/>
      <c r="AA645" s="196" t="s">
        <v>31</v>
      </c>
      <c r="AB645" s="196"/>
      <c r="AC645" s="196"/>
    </row>
    <row r="646" spans="1:43">
      <c r="H646" s="196"/>
      <c r="I646" s="196"/>
      <c r="J646" s="196"/>
      <c r="V646" s="17"/>
      <c r="AA646" s="196"/>
      <c r="AB646" s="196"/>
      <c r="AC646" s="196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197" t="s">
        <v>545</v>
      </c>
      <c r="F650" s="197"/>
      <c r="G650" s="197"/>
      <c r="H650" s="197"/>
      <c r="V650" s="17"/>
      <c r="X650" s="23" t="s">
        <v>130</v>
      </c>
      <c r="Y650" s="20">
        <f>IF(B650="PAGADO",0,C655)</f>
        <v>0</v>
      </c>
      <c r="AA650" s="197" t="s">
        <v>545</v>
      </c>
      <c r="AB650" s="197"/>
      <c r="AC650" s="197"/>
      <c r="AD650" s="197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1204</v>
      </c>
      <c r="G652" s="3" t="s">
        <v>1205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1204</v>
      </c>
      <c r="AC652" s="3" t="s">
        <v>1205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1226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1204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518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518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1208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9" t="str">
        <f>IF(Y655&lt;0,"NO PAGAR","COBRAR'")</f>
        <v>COBRAR'</v>
      </c>
      <c r="Y656" s="199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199" t="str">
        <f>IF(C655&lt;0,"NO PAGAR","COBRAR'")</f>
        <v>COBRAR'</v>
      </c>
      <c r="C657" s="199"/>
      <c r="E657" s="4">
        <v>45116</v>
      </c>
      <c r="F657" s="3" t="s">
        <v>1208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0" t="s">
        <v>9</v>
      </c>
      <c r="C658" s="191"/>
      <c r="E658" s="4">
        <v>45119</v>
      </c>
      <c r="F658" s="3" t="s">
        <v>1209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0" t="s">
        <v>9</v>
      </c>
      <c r="Y658" s="191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1208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1208</v>
      </c>
      <c r="G660" s="3" t="s">
        <v>1210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1208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1208</v>
      </c>
      <c r="G662" s="3" t="s">
        <v>1210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1224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1224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92" t="s">
        <v>7</v>
      </c>
      <c r="F666" s="193"/>
      <c r="G666" s="194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92" t="s">
        <v>7</v>
      </c>
      <c r="AB666" s="193"/>
      <c r="AC666" s="194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1268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92" t="s">
        <v>7</v>
      </c>
      <c r="O668" s="193"/>
      <c r="P668" s="193"/>
      <c r="Q668" s="194"/>
      <c r="R668" s="18">
        <f>SUM(R652:R667)</f>
        <v>300</v>
      </c>
      <c r="S668" s="3"/>
      <c r="V668" s="17"/>
      <c r="X668" s="12"/>
      <c r="Y668" s="10"/>
      <c r="AJ668" s="192" t="s">
        <v>7</v>
      </c>
      <c r="AK668" s="193"/>
      <c r="AL668" s="193"/>
      <c r="AM668" s="194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3">
        <v>0.69174768518518526</v>
      </c>
      <c r="AK669" s="181">
        <v>20230801</v>
      </c>
      <c r="AL669" s="181" t="s">
        <v>466</v>
      </c>
      <c r="AM669" s="181" t="s">
        <v>476</v>
      </c>
      <c r="AN669" s="181">
        <v>152</v>
      </c>
      <c r="AO669" s="182">
        <v>86857</v>
      </c>
      <c r="AP669" s="181">
        <v>585956</v>
      </c>
    </row>
    <row r="670" spans="2:42" ht="15.75" thickBot="1">
      <c r="B670" s="12"/>
      <c r="C670" s="10"/>
      <c r="V670" s="17"/>
      <c r="X670" s="12"/>
      <c r="Y670" s="10"/>
      <c r="AJ670" s="183">
        <v>0.70434027777777775</v>
      </c>
      <c r="AK670" s="181">
        <v>20230807</v>
      </c>
      <c r="AL670" s="181" t="s">
        <v>466</v>
      </c>
      <c r="AM670" s="181" t="s">
        <v>476</v>
      </c>
      <c r="AN670" s="181">
        <v>150.01</v>
      </c>
      <c r="AO670" s="182">
        <v>85721</v>
      </c>
      <c r="AP670" s="181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3">
        <v>0.76175925925925936</v>
      </c>
      <c r="AK671" s="181">
        <v>20230810</v>
      </c>
      <c r="AL671" s="181" t="s">
        <v>466</v>
      </c>
      <c r="AM671" s="181" t="s">
        <v>476</v>
      </c>
      <c r="AN671" s="181">
        <v>50.02</v>
      </c>
      <c r="AO671" s="182">
        <v>28581</v>
      </c>
      <c r="AP671" s="181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195" t="s">
        <v>29</v>
      </c>
      <c r="AD688" s="195"/>
      <c r="AE688" s="195"/>
    </row>
    <row r="689" spans="2:41">
      <c r="H689" s="196" t="s">
        <v>28</v>
      </c>
      <c r="I689" s="196"/>
      <c r="J689" s="196"/>
      <c r="V689" s="17"/>
      <c r="AC689" s="195"/>
      <c r="AD689" s="195"/>
      <c r="AE689" s="195"/>
    </row>
    <row r="690" spans="2:41">
      <c r="H690" s="196"/>
      <c r="I690" s="196"/>
      <c r="J690" s="196"/>
      <c r="V690" s="17"/>
      <c r="AC690" s="195"/>
      <c r="AD690" s="195"/>
      <c r="AE690" s="195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197" t="s">
        <v>545</v>
      </c>
      <c r="F692" s="197"/>
      <c r="G692" s="197"/>
      <c r="H692" s="197"/>
      <c r="V692" s="17"/>
      <c r="X692" s="23" t="s">
        <v>32</v>
      </c>
      <c r="Y692" s="20">
        <f>IF(B692="PAGADO",0,C697)</f>
        <v>-566.41000000000008</v>
      </c>
      <c r="AA692" s="197" t="s">
        <v>356</v>
      </c>
      <c r="AB692" s="197"/>
      <c r="AC692" s="197"/>
      <c r="AD692" s="197"/>
      <c r="AK692" s="212" t="s">
        <v>10</v>
      </c>
      <c r="AL692" s="212"/>
      <c r="AM692" s="212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631</v>
      </c>
      <c r="G694" s="3" t="s">
        <v>1297</v>
      </c>
      <c r="H694" s="5">
        <v>270</v>
      </c>
      <c r="N694" s="4">
        <v>45169</v>
      </c>
      <c r="O694" s="3" t="s">
        <v>1296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492</v>
      </c>
      <c r="AC694" s="3" t="s">
        <v>200</v>
      </c>
      <c r="AD694" s="5">
        <v>75</v>
      </c>
      <c r="AJ694" s="25">
        <v>45175</v>
      </c>
      <c r="AK694" s="3" t="s">
        <v>433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1224</v>
      </c>
      <c r="G695" s="3" t="s">
        <v>1096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1287</v>
      </c>
      <c r="AD695" s="5">
        <v>580</v>
      </c>
      <c r="AJ695" s="25">
        <v>45182</v>
      </c>
      <c r="AK695" s="3" t="s">
        <v>1391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198" t="str">
        <f>IF(C697&lt;0,"NO PAGAR","COBRAR")</f>
        <v>NO PAGAR</v>
      </c>
      <c r="C698" s="198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98" t="str">
        <f>IF(Y697&lt;0,"NO PAGAR","COBRAR")</f>
        <v>NO PAGAR</v>
      </c>
      <c r="Y698" s="198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90" t="s">
        <v>9</v>
      </c>
      <c r="C699" s="191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0" t="s">
        <v>9</v>
      </c>
      <c r="Y699" s="191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1367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1339</v>
      </c>
      <c r="C708" s="10">
        <f>R715</f>
        <v>337.31</v>
      </c>
      <c r="E708" s="192" t="s">
        <v>7</v>
      </c>
      <c r="F708" s="193"/>
      <c r="G708" s="194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2" t="s">
        <v>7</v>
      </c>
      <c r="AB708" s="193"/>
      <c r="AC708" s="194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192" t="s">
        <v>7</v>
      </c>
      <c r="O710" s="193"/>
      <c r="P710" s="193"/>
      <c r="Q710" s="194"/>
      <c r="R710" s="18">
        <f>SUM(R694:R709)</f>
        <v>500</v>
      </c>
      <c r="S710" s="3"/>
      <c r="V710" s="17"/>
      <c r="X710" s="12"/>
      <c r="Y710" s="10"/>
      <c r="AJ710" s="192" t="s">
        <v>7</v>
      </c>
      <c r="AK710" s="193"/>
      <c r="AL710" s="193"/>
      <c r="AM710" s="194"/>
      <c r="AN710" s="18">
        <f>SUM(AN694:AN709)</f>
        <v>1270.54</v>
      </c>
      <c r="AO710" s="3"/>
    </row>
    <row r="711" spans="2:41">
      <c r="B711" s="12"/>
      <c r="C711" s="10"/>
      <c r="N711" s="126" t="s">
        <v>466</v>
      </c>
      <c r="O711" s="126" t="s">
        <v>470</v>
      </c>
      <c r="P711" s="127">
        <v>45155.833333330003</v>
      </c>
      <c r="Q711" s="128">
        <v>42.854999999999997</v>
      </c>
      <c r="R711" s="128">
        <v>75</v>
      </c>
      <c r="S711" s="129" t="s">
        <v>756</v>
      </c>
      <c r="V711" s="17"/>
      <c r="X711" s="12"/>
      <c r="Y711" s="10"/>
    </row>
    <row r="712" spans="2:41">
      <c r="B712" s="12"/>
      <c r="C712" s="10"/>
      <c r="N712" s="126" t="s">
        <v>466</v>
      </c>
      <c r="O712" s="126" t="s">
        <v>470</v>
      </c>
      <c r="P712" s="127">
        <v>45156.793287040004</v>
      </c>
      <c r="Q712" s="128">
        <v>38.856000000000002</v>
      </c>
      <c r="R712" s="128">
        <v>68</v>
      </c>
      <c r="S712" s="129" t="s">
        <v>756</v>
      </c>
      <c r="V712" s="17"/>
      <c r="X712" s="12"/>
      <c r="Y712" s="10"/>
    </row>
    <row r="713" spans="2:41">
      <c r="B713" s="12"/>
      <c r="C713" s="10"/>
      <c r="E713" s="14"/>
      <c r="N713" s="126" t="s">
        <v>466</v>
      </c>
      <c r="O713" s="126" t="s">
        <v>470</v>
      </c>
      <c r="P713" s="127">
        <v>45162.506863429997</v>
      </c>
      <c r="Q713" s="128">
        <v>34.286000000000001</v>
      </c>
      <c r="R713" s="128">
        <v>60</v>
      </c>
      <c r="S713" s="129" t="s">
        <v>148</v>
      </c>
      <c r="V713" s="17"/>
      <c r="X713" s="12"/>
      <c r="Y713" s="10"/>
      <c r="AA713" s="14"/>
    </row>
    <row r="714" spans="2:41">
      <c r="B714" s="12"/>
      <c r="C714" s="10"/>
      <c r="N714" s="126" t="s">
        <v>466</v>
      </c>
      <c r="O714" s="126" t="s">
        <v>470</v>
      </c>
      <c r="P714" s="127">
        <v>45167.549710649997</v>
      </c>
      <c r="Q714" s="128">
        <v>76.75</v>
      </c>
      <c r="R714" s="128">
        <v>134.31</v>
      </c>
      <c r="S714" s="129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8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196" t="s">
        <v>30</v>
      </c>
      <c r="I730" s="196"/>
      <c r="J730" s="196"/>
      <c r="V730" s="17"/>
      <c r="AA730" s="196" t="s">
        <v>31</v>
      </c>
      <c r="AB730" s="196"/>
      <c r="AC730" s="196"/>
    </row>
    <row r="731" spans="1:43">
      <c r="H731" s="196"/>
      <c r="I731" s="196"/>
      <c r="J731" s="196"/>
      <c r="V731" s="17"/>
      <c r="AA731" s="196"/>
      <c r="AB731" s="196"/>
      <c r="AC731" s="196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32</v>
      </c>
      <c r="C735" s="20">
        <f>IF(X692="PAGADO",0,C697)</f>
        <v>-566.41000000000008</v>
      </c>
      <c r="E735" s="197" t="s">
        <v>20</v>
      </c>
      <c r="F735" s="197"/>
      <c r="G735" s="197"/>
      <c r="H735" s="197"/>
      <c r="V735" s="17"/>
      <c r="X735" s="23" t="s">
        <v>32</v>
      </c>
      <c r="Y735" s="20">
        <f>IF(B1535="PAGADO",0,C740)</f>
        <v>-1000</v>
      </c>
      <c r="AA735" s="197" t="s">
        <v>20</v>
      </c>
      <c r="AB735" s="197"/>
      <c r="AC735" s="197"/>
      <c r="AD735" s="197"/>
    </row>
    <row r="736" spans="1:43">
      <c r="B736" s="1" t="s">
        <v>0</v>
      </c>
      <c r="C736" s="19">
        <f>H751</f>
        <v>0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Y737" s="2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" t="s">
        <v>24</v>
      </c>
      <c r="C738" s="19">
        <f>IF(C735&gt;0,C735+C736,C736)</f>
        <v>0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C763</f>
        <v>1000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Y763</f>
        <v>1000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-1000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-1000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99" t="str">
        <f>IF(Y740&lt;0,"NO PAGAR","COBRAR'")</f>
        <v>NO PAGAR</v>
      </c>
      <c r="Y741" s="199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ht="23.25">
      <c r="B742" s="199" t="str">
        <f>IF(C740&lt;0,"NO PAGAR","COBRAR'")</f>
        <v>NO PAGAR</v>
      </c>
      <c r="C742" s="199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90" t="s">
        <v>9</v>
      </c>
      <c r="C743" s="191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0" t="s">
        <v>9</v>
      </c>
      <c r="Y743" s="191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ADELANTADO</v>
      </c>
      <c r="Y744" s="10">
        <f>IF(C740&lt;=0,C740*-1)</f>
        <v>1000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192" t="s">
        <v>7</v>
      </c>
      <c r="F751" s="193"/>
      <c r="G751" s="194"/>
      <c r="H751" s="5">
        <f>SUM(H737:H750)</f>
        <v>0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192" t="s">
        <v>7</v>
      </c>
      <c r="AB751" s="193"/>
      <c r="AC751" s="194"/>
      <c r="AD751" s="5">
        <f>SUM(AD737:AD750)</f>
        <v>0</v>
      </c>
      <c r="AJ751" s="3"/>
      <c r="AK751" s="3"/>
      <c r="AL751" s="3"/>
      <c r="AM751" s="3"/>
      <c r="AN751" s="18"/>
      <c r="AO751" s="3"/>
    </row>
    <row r="752" spans="2:41">
      <c r="B752" s="11" t="s">
        <v>17</v>
      </c>
      <c r="C752" s="10"/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192" t="s">
        <v>7</v>
      </c>
      <c r="O753" s="193"/>
      <c r="P753" s="193"/>
      <c r="Q753" s="194"/>
      <c r="R753" s="18">
        <f>SUM(R737:R752)</f>
        <v>0</v>
      </c>
      <c r="S753" s="3"/>
      <c r="V753" s="17"/>
      <c r="X753" s="12"/>
      <c r="Y753" s="10"/>
      <c r="AJ753" s="192" t="s">
        <v>7</v>
      </c>
      <c r="AK753" s="193"/>
      <c r="AL753" s="193"/>
      <c r="AM753" s="194"/>
      <c r="AN753" s="18">
        <f>SUM(AN737:AN752)</f>
        <v>0</v>
      </c>
      <c r="AO753" s="3"/>
    </row>
    <row r="754" spans="2:41">
      <c r="B754" s="12"/>
      <c r="C754" s="10"/>
      <c r="V754" s="17"/>
      <c r="X754" s="12"/>
      <c r="Y754" s="10"/>
    </row>
    <row r="755" spans="2:41">
      <c r="B755" s="12"/>
      <c r="C755" s="10"/>
      <c r="V755" s="17"/>
      <c r="X755" s="12"/>
      <c r="Y755" s="10"/>
    </row>
    <row r="756" spans="2:41">
      <c r="B756" s="12"/>
      <c r="C756" s="10"/>
      <c r="E756" s="14"/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1"/>
      <c r="C762" s="10"/>
      <c r="V762" s="17"/>
      <c r="X762" s="11"/>
      <c r="Y762" s="10"/>
    </row>
    <row r="763" spans="2:41">
      <c r="B763" s="15" t="s">
        <v>18</v>
      </c>
      <c r="C763" s="16">
        <f>SUM(C744:C762)</f>
        <v>1000</v>
      </c>
      <c r="D763" t="s">
        <v>22</v>
      </c>
      <c r="E763" t="s">
        <v>21</v>
      </c>
      <c r="V763" s="17"/>
      <c r="X763" s="15" t="s">
        <v>18</v>
      </c>
      <c r="Y763" s="16">
        <f>SUM(Y744:Y762)</f>
        <v>1000</v>
      </c>
      <c r="Z763" t="s">
        <v>22</v>
      </c>
      <c r="AA763" t="s">
        <v>21</v>
      </c>
    </row>
    <row r="764" spans="2:41">
      <c r="E764" s="1" t="s">
        <v>19</v>
      </c>
      <c r="V764" s="17"/>
      <c r="AA764" s="1" t="s">
        <v>19</v>
      </c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</row>
    <row r="777" spans="2:41">
      <c r="V777" s="17"/>
      <c r="AC777" s="195" t="s">
        <v>29</v>
      </c>
      <c r="AD777" s="195"/>
      <c r="AE777" s="195"/>
    </row>
    <row r="778" spans="2:41">
      <c r="H778" s="196" t="s">
        <v>28</v>
      </c>
      <c r="I778" s="196"/>
      <c r="J778" s="196"/>
      <c r="V778" s="17"/>
      <c r="AC778" s="195"/>
      <c r="AD778" s="195"/>
      <c r="AE778" s="195"/>
    </row>
    <row r="779" spans="2:41">
      <c r="H779" s="196"/>
      <c r="I779" s="196"/>
      <c r="J779" s="196"/>
      <c r="V779" s="17"/>
      <c r="AC779" s="195"/>
      <c r="AD779" s="195"/>
      <c r="AE779" s="195"/>
    </row>
    <row r="780" spans="2:41">
      <c r="V780" s="17"/>
    </row>
    <row r="781" spans="2:41">
      <c r="V781" s="17"/>
    </row>
    <row r="782" spans="2:41" ht="23.25">
      <c r="B782" s="22" t="s">
        <v>70</v>
      </c>
      <c r="V782" s="17"/>
      <c r="X782" s="22" t="s">
        <v>70</v>
      </c>
    </row>
    <row r="783" spans="2:41" ht="23.25">
      <c r="B783" s="23" t="s">
        <v>32</v>
      </c>
      <c r="C783" s="20">
        <f>IF(X735="PAGADO",0,Y740)</f>
        <v>-1000</v>
      </c>
      <c r="E783" s="197" t="s">
        <v>20</v>
      </c>
      <c r="F783" s="197"/>
      <c r="G783" s="197"/>
      <c r="H783" s="197"/>
      <c r="V783" s="17"/>
      <c r="X783" s="23" t="s">
        <v>32</v>
      </c>
      <c r="Y783" s="20">
        <f>IF(B783="PAGADO",0,C788)</f>
        <v>-1000</v>
      </c>
      <c r="AA783" s="197" t="s">
        <v>20</v>
      </c>
      <c r="AB783" s="197"/>
      <c r="AC783" s="197"/>
      <c r="AD783" s="197"/>
    </row>
    <row r="784" spans="2:41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IF(Y783&gt;0,Y784+Y783,Y784)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C810</f>
        <v>1000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Y810</f>
        <v>1000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25</v>
      </c>
      <c r="C788" s="21">
        <f>C786-C787</f>
        <v>-1000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8</v>
      </c>
      <c r="Y788" s="21">
        <f>Y786-Y787</f>
        <v>-1000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6.25">
      <c r="B789" s="198" t="str">
        <f>IF(C788&lt;0,"NO PAGAR","COBRAR")</f>
        <v>NO PAGAR</v>
      </c>
      <c r="C789" s="198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8" t="str">
        <f>IF(Y788&lt;0,"NO PAGAR","COBRAR")</f>
        <v>NO PAGAR</v>
      </c>
      <c r="Y789" s="19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90" t="s">
        <v>9</v>
      </c>
      <c r="C790" s="191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90" t="s">
        <v>9</v>
      </c>
      <c r="Y790" s="191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9" t="str">
        <f>IF(C824&lt;0,"SALDO A FAVOR","SALDO ADELANTAD0'")</f>
        <v>SALDO ADELANTAD0'</v>
      </c>
      <c r="C791" s="10">
        <f>IF(Y735&lt;=0,Y735*-1)</f>
        <v>1000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IF(C788&lt;0,"SALDO ADELANTADO","SALDO A FAVOR'")</f>
        <v>SALDO ADELANTADO</v>
      </c>
      <c r="Y791" s="10">
        <f>IF(C788&lt;=0,C788*-1)</f>
        <v>1000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10</v>
      </c>
      <c r="C792" s="10">
        <f>R801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AN801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16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17</v>
      </c>
      <c r="C799" s="10"/>
      <c r="E799" s="192" t="s">
        <v>7</v>
      </c>
      <c r="F799" s="193"/>
      <c r="G799" s="194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92" t="s">
        <v>7</v>
      </c>
      <c r="AB799" s="193"/>
      <c r="AC799" s="194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2"/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2"/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92" t="s">
        <v>7</v>
      </c>
      <c r="O801" s="193"/>
      <c r="P801" s="193"/>
      <c r="Q801" s="194"/>
      <c r="R801" s="18">
        <f>SUM(R785:R800)</f>
        <v>0</v>
      </c>
      <c r="S801" s="3"/>
      <c r="V801" s="17"/>
      <c r="X801" s="12"/>
      <c r="Y801" s="10"/>
      <c r="AJ801" s="192" t="s">
        <v>7</v>
      </c>
      <c r="AK801" s="193"/>
      <c r="AL801" s="193"/>
      <c r="AM801" s="194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1"/>
      <c r="C809" s="10"/>
      <c r="V809" s="17"/>
      <c r="X809" s="11"/>
      <c r="Y809" s="10"/>
    </row>
    <row r="810" spans="2:41">
      <c r="B810" s="15" t="s">
        <v>18</v>
      </c>
      <c r="C810" s="16">
        <f>SUM(C791:C809)</f>
        <v>1000</v>
      </c>
      <c r="V810" s="17"/>
      <c r="X810" s="15" t="s">
        <v>18</v>
      </c>
      <c r="Y810" s="16">
        <f>SUM(Y791:Y809)</f>
        <v>1000</v>
      </c>
    </row>
    <row r="811" spans="2:41">
      <c r="D811" t="s">
        <v>22</v>
      </c>
      <c r="E811" t="s">
        <v>21</v>
      </c>
      <c r="V811" s="17"/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V822" s="17"/>
    </row>
    <row r="823" spans="1:43">
      <c r="H823" s="196" t="s">
        <v>30</v>
      </c>
      <c r="I823" s="196"/>
      <c r="J823" s="196"/>
      <c r="V823" s="17"/>
      <c r="AA823" s="196" t="s">
        <v>31</v>
      </c>
      <c r="AB823" s="196"/>
      <c r="AC823" s="196"/>
    </row>
    <row r="824" spans="1:43">
      <c r="H824" s="196"/>
      <c r="I824" s="196"/>
      <c r="J824" s="196"/>
      <c r="V824" s="17"/>
      <c r="AA824" s="196"/>
      <c r="AB824" s="196"/>
      <c r="AC824" s="196"/>
    </row>
    <row r="825" spans="1:43">
      <c r="V825" s="17"/>
    </row>
    <row r="826" spans="1:43">
      <c r="V826" s="17"/>
    </row>
    <row r="827" spans="1:43" ht="23.25">
      <c r="B827" s="24" t="s">
        <v>70</v>
      </c>
      <c r="V827" s="17"/>
      <c r="X827" s="22" t="s">
        <v>70</v>
      </c>
    </row>
    <row r="828" spans="1:43" ht="23.25">
      <c r="B828" s="23" t="s">
        <v>32</v>
      </c>
      <c r="C828" s="20">
        <f>IF(X783="PAGADO",0,C788)</f>
        <v>-1000</v>
      </c>
      <c r="E828" s="197" t="s">
        <v>20</v>
      </c>
      <c r="F828" s="197"/>
      <c r="G828" s="197"/>
      <c r="H828" s="197"/>
      <c r="V828" s="17"/>
      <c r="X828" s="23" t="s">
        <v>32</v>
      </c>
      <c r="Y828" s="20">
        <f>IF(B1628="PAGADO",0,C833)</f>
        <v>-1000</v>
      </c>
      <c r="AA828" s="197" t="s">
        <v>20</v>
      </c>
      <c r="AB828" s="197"/>
      <c r="AC828" s="197"/>
      <c r="AD828" s="197"/>
    </row>
    <row r="829" spans="1:43">
      <c r="B829" s="1" t="s">
        <v>0</v>
      </c>
      <c r="C829" s="19">
        <f>H844</f>
        <v>0</v>
      </c>
      <c r="E829" s="2" t="s">
        <v>1</v>
      </c>
      <c r="F829" s="2" t="s">
        <v>2</v>
      </c>
      <c r="G829" s="2" t="s">
        <v>3</v>
      </c>
      <c r="H829" s="2" t="s">
        <v>4</v>
      </c>
      <c r="N829" s="2" t="s">
        <v>1</v>
      </c>
      <c r="O829" s="2" t="s">
        <v>5</v>
      </c>
      <c r="P829" s="2" t="s">
        <v>4</v>
      </c>
      <c r="Q829" s="2" t="s">
        <v>6</v>
      </c>
      <c r="R829" s="2" t="s">
        <v>7</v>
      </c>
      <c r="S829" s="3"/>
      <c r="V829" s="17"/>
      <c r="X829" s="1" t="s">
        <v>0</v>
      </c>
      <c r="Y829" s="19">
        <f>AD844</f>
        <v>0</v>
      </c>
      <c r="AA829" s="2" t="s">
        <v>1</v>
      </c>
      <c r="AB829" s="2" t="s">
        <v>2</v>
      </c>
      <c r="AC829" s="2" t="s">
        <v>3</v>
      </c>
      <c r="AD829" s="2" t="s">
        <v>4</v>
      </c>
      <c r="AJ829" s="2" t="s">
        <v>1</v>
      </c>
      <c r="AK829" s="2" t="s">
        <v>5</v>
      </c>
      <c r="AL829" s="2" t="s">
        <v>4</v>
      </c>
      <c r="AM829" s="2" t="s">
        <v>6</v>
      </c>
      <c r="AN829" s="2" t="s">
        <v>7</v>
      </c>
      <c r="AO829" s="3"/>
    </row>
    <row r="830" spans="1:43">
      <c r="C830" s="2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Y830" s="2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>
      <c r="B831" s="1" t="s">
        <v>24</v>
      </c>
      <c r="C831" s="19">
        <f>IF(C828&gt;0,C828+C829,C829)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24</v>
      </c>
      <c r="Y831" s="19">
        <f>IF(Y828&gt;0,Y828+Y829,Y829)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1" t="s">
        <v>9</v>
      </c>
      <c r="C832" s="20">
        <f>C856</f>
        <v>1000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" t="s">
        <v>9</v>
      </c>
      <c r="Y832" s="20">
        <f>Y856</f>
        <v>1000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6" t="s">
        <v>26</v>
      </c>
      <c r="C833" s="21">
        <f>C831-C832</f>
        <v>-1000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6" t="s">
        <v>27</v>
      </c>
      <c r="Y833" s="21">
        <f>Y831-Y832</f>
        <v>-1000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>
      <c r="B834" s="6"/>
      <c r="C834" s="7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99" t="str">
        <f>IF(Y833&lt;0,"NO PAGAR","COBRAR'")</f>
        <v>NO PAGAR</v>
      </c>
      <c r="Y834" s="199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>
      <c r="B835" s="199" t="str">
        <f>IF(C833&lt;0,"NO PAGAR","COBRAR'")</f>
        <v>NO PAGAR</v>
      </c>
      <c r="C835" s="199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/>
      <c r="Y835" s="8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90" t="s">
        <v>9</v>
      </c>
      <c r="C836" s="191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90" t="s">
        <v>9</v>
      </c>
      <c r="Y836" s="191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9" t="str">
        <f>IF(Y788&lt;0,"SALDO ADELANTADO","SALDO A FAVOR '")</f>
        <v>SALDO ADELANTADO</v>
      </c>
      <c r="C837" s="10">
        <f>IF(Y788&lt;=0,Y788*-1)</f>
        <v>1000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9" t="str">
        <f>IF(C833&lt;0,"SALDO ADELANTADO","SALDO A FAVOR'")</f>
        <v>SALDO ADELANTADO</v>
      </c>
      <c r="Y837" s="10">
        <f>IF(C833&lt;=0,C833*-1)</f>
        <v>1000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10</v>
      </c>
      <c r="C838" s="10">
        <f>R846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10</v>
      </c>
      <c r="Y838" s="10">
        <f>AN846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11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11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12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12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13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13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14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14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15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15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16</v>
      </c>
      <c r="C844" s="10"/>
      <c r="E844" s="192" t="s">
        <v>7</v>
      </c>
      <c r="F844" s="193"/>
      <c r="G844" s="194"/>
      <c r="H844" s="5">
        <f>SUM(H830:H843)</f>
        <v>0</v>
      </c>
      <c r="N844" s="3"/>
      <c r="O844" s="3"/>
      <c r="P844" s="3"/>
      <c r="Q844" s="3"/>
      <c r="R844" s="18"/>
      <c r="S844" s="3"/>
      <c r="V844" s="17"/>
      <c r="X844" s="11" t="s">
        <v>16</v>
      </c>
      <c r="Y844" s="10"/>
      <c r="AA844" s="192" t="s">
        <v>7</v>
      </c>
      <c r="AB844" s="193"/>
      <c r="AC844" s="194"/>
      <c r="AD844" s="5">
        <f>SUM(AD830:AD843)</f>
        <v>0</v>
      </c>
      <c r="AJ844" s="3"/>
      <c r="AK844" s="3"/>
      <c r="AL844" s="3"/>
      <c r="AM844" s="3"/>
      <c r="AN844" s="18"/>
      <c r="AO844" s="3"/>
    </row>
    <row r="845" spans="2:41">
      <c r="B845" s="11" t="s">
        <v>17</v>
      </c>
      <c r="C845" s="10"/>
      <c r="E845" s="13"/>
      <c r="F845" s="13"/>
      <c r="G845" s="13"/>
      <c r="N845" s="3"/>
      <c r="O845" s="3"/>
      <c r="P845" s="3"/>
      <c r="Q845" s="3"/>
      <c r="R845" s="18"/>
      <c r="S845" s="3"/>
      <c r="V845" s="17"/>
      <c r="X845" s="11" t="s">
        <v>17</v>
      </c>
      <c r="Y845" s="10"/>
      <c r="AA845" s="13"/>
      <c r="AB845" s="13"/>
      <c r="AC845" s="13"/>
      <c r="AJ845" s="3"/>
      <c r="AK845" s="3"/>
      <c r="AL845" s="3"/>
      <c r="AM845" s="3"/>
      <c r="AN845" s="18"/>
      <c r="AO845" s="3"/>
    </row>
    <row r="846" spans="2:41">
      <c r="B846" s="12"/>
      <c r="C846" s="10"/>
      <c r="N846" s="192" t="s">
        <v>7</v>
      </c>
      <c r="O846" s="193"/>
      <c r="P846" s="193"/>
      <c r="Q846" s="194"/>
      <c r="R846" s="18">
        <f>SUM(R830:R845)</f>
        <v>0</v>
      </c>
      <c r="S846" s="3"/>
      <c r="V846" s="17"/>
      <c r="X846" s="12"/>
      <c r="Y846" s="10"/>
      <c r="AJ846" s="192" t="s">
        <v>7</v>
      </c>
      <c r="AK846" s="193"/>
      <c r="AL846" s="193"/>
      <c r="AM846" s="194"/>
      <c r="AN846" s="18">
        <f>SUM(AN830:AN845)</f>
        <v>0</v>
      </c>
      <c r="AO846" s="3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E849" s="14"/>
      <c r="V849" s="17"/>
      <c r="X849" s="12"/>
      <c r="Y849" s="10"/>
      <c r="AA849" s="14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1"/>
      <c r="C855" s="10"/>
      <c r="V855" s="17"/>
      <c r="X855" s="11"/>
      <c r="Y855" s="10"/>
    </row>
    <row r="856" spans="2:27">
      <c r="B856" s="15" t="s">
        <v>18</v>
      </c>
      <c r="C856" s="16">
        <f>SUM(C837:C855)</f>
        <v>1000</v>
      </c>
      <c r="D856" t="s">
        <v>22</v>
      </c>
      <c r="E856" t="s">
        <v>21</v>
      </c>
      <c r="V856" s="17"/>
      <c r="X856" s="15" t="s">
        <v>18</v>
      </c>
      <c r="Y856" s="16">
        <f>SUM(Y837:Y855)</f>
        <v>1000</v>
      </c>
      <c r="Z856" t="s">
        <v>22</v>
      </c>
      <c r="AA856" t="s">
        <v>21</v>
      </c>
    </row>
    <row r="857" spans="2:27">
      <c r="E857" s="1" t="s">
        <v>19</v>
      </c>
      <c r="V857" s="17"/>
      <c r="AA857" s="1" t="s">
        <v>19</v>
      </c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  <c r="AC871" s="195" t="s">
        <v>29</v>
      </c>
      <c r="AD871" s="195"/>
      <c r="AE871" s="195"/>
    </row>
    <row r="872" spans="2:41">
      <c r="H872" s="196" t="s">
        <v>28</v>
      </c>
      <c r="I872" s="196"/>
      <c r="J872" s="196"/>
      <c r="V872" s="17"/>
      <c r="AC872" s="195"/>
      <c r="AD872" s="195"/>
      <c r="AE872" s="195"/>
    </row>
    <row r="873" spans="2:41">
      <c r="H873" s="196"/>
      <c r="I873" s="196"/>
      <c r="J873" s="196"/>
      <c r="V873" s="17"/>
      <c r="AC873" s="195"/>
      <c r="AD873" s="195"/>
      <c r="AE873" s="195"/>
    </row>
    <row r="874" spans="2:41">
      <c r="V874" s="17"/>
    </row>
    <row r="875" spans="2:41">
      <c r="V875" s="17"/>
    </row>
    <row r="876" spans="2:41" ht="23.25">
      <c r="B876" s="22" t="s">
        <v>71</v>
      </c>
      <c r="V876" s="17"/>
      <c r="X876" s="22" t="s">
        <v>71</v>
      </c>
    </row>
    <row r="877" spans="2:41" ht="23.25">
      <c r="B877" s="23" t="s">
        <v>32</v>
      </c>
      <c r="C877" s="20">
        <f>IF(X828="PAGADO",0,Y833)</f>
        <v>-1000</v>
      </c>
      <c r="E877" s="197" t="s">
        <v>20</v>
      </c>
      <c r="F877" s="197"/>
      <c r="G877" s="197"/>
      <c r="H877" s="197"/>
      <c r="V877" s="17"/>
      <c r="X877" s="23" t="s">
        <v>32</v>
      </c>
      <c r="Y877" s="20">
        <f>IF(B877="PAGADO",0,C882)</f>
        <v>-1000</v>
      </c>
      <c r="AA877" s="197" t="s">
        <v>20</v>
      </c>
      <c r="AB877" s="197"/>
      <c r="AC877" s="197"/>
      <c r="AD877" s="197"/>
    </row>
    <row r="878" spans="2:41">
      <c r="B878" s="1" t="s">
        <v>0</v>
      </c>
      <c r="C878" s="19">
        <f>H893</f>
        <v>0</v>
      </c>
      <c r="E878" s="2" t="s">
        <v>1</v>
      </c>
      <c r="F878" s="2" t="s">
        <v>2</v>
      </c>
      <c r="G878" s="2" t="s">
        <v>3</v>
      </c>
      <c r="H878" s="2" t="s">
        <v>4</v>
      </c>
      <c r="N878" s="2" t="s">
        <v>1</v>
      </c>
      <c r="O878" s="2" t="s">
        <v>5</v>
      </c>
      <c r="P878" s="2" t="s">
        <v>4</v>
      </c>
      <c r="Q878" s="2" t="s">
        <v>6</v>
      </c>
      <c r="R878" s="2" t="s">
        <v>7</v>
      </c>
      <c r="S878" s="3"/>
      <c r="V878" s="17"/>
      <c r="X878" s="1" t="s">
        <v>0</v>
      </c>
      <c r="Y878" s="19">
        <f>AD893</f>
        <v>0</v>
      </c>
      <c r="AA878" s="2" t="s">
        <v>1</v>
      </c>
      <c r="AB878" s="2" t="s">
        <v>2</v>
      </c>
      <c r="AC878" s="2" t="s">
        <v>3</v>
      </c>
      <c r="AD878" s="2" t="s">
        <v>4</v>
      </c>
      <c r="AJ878" s="2" t="s">
        <v>1</v>
      </c>
      <c r="AK878" s="2" t="s">
        <v>5</v>
      </c>
      <c r="AL878" s="2" t="s">
        <v>4</v>
      </c>
      <c r="AM878" s="2" t="s">
        <v>6</v>
      </c>
      <c r="AN878" s="2" t="s">
        <v>7</v>
      </c>
      <c r="AO878" s="3"/>
    </row>
    <row r="879" spans="2:41">
      <c r="C879" s="2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Y879" s="2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24</v>
      </c>
      <c r="C880" s="19">
        <f>IF(C877&gt;0,C877+C878,C878)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24</v>
      </c>
      <c r="Y880" s="19">
        <f>IF(Y877&gt;0,Y878+Y877,Y878)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9</v>
      </c>
      <c r="C881" s="20">
        <f>C904</f>
        <v>1000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9</v>
      </c>
      <c r="Y881" s="20">
        <f>Y904</f>
        <v>1000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6" t="s">
        <v>25</v>
      </c>
      <c r="C882" s="21">
        <f>C880-C881</f>
        <v>-1000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 t="s">
        <v>8</v>
      </c>
      <c r="Y882" s="21">
        <f>Y880-Y881</f>
        <v>-1000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6.25">
      <c r="B883" s="198" t="str">
        <f>IF(C882&lt;0,"NO PAGAR","COBRAR")</f>
        <v>NO PAGAR</v>
      </c>
      <c r="C883" s="198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8" t="str">
        <f>IF(Y882&lt;0,"NO PAGAR","COBRAR")</f>
        <v>NO PAGAR</v>
      </c>
      <c r="Y883" s="19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90" t="s">
        <v>9</v>
      </c>
      <c r="C884" s="191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90" t="s">
        <v>9</v>
      </c>
      <c r="Y884" s="191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IF(C918&lt;0,"SALDO A FAVOR","SALDO ADELANTAD0'")</f>
        <v>SALDO ADELANTAD0'</v>
      </c>
      <c r="C885" s="10">
        <f>IF(Y833&lt;=0,Y833*-1)</f>
        <v>1000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IF(C882&lt;0,"SALDO ADELANTADO","SALDO A FAVOR'")</f>
        <v>SALDO ADELANTADO</v>
      </c>
      <c r="Y885" s="10">
        <f>IF(C882&lt;=0,C882*-1)</f>
        <v>1000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R895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AN895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92" t="s">
        <v>7</v>
      </c>
      <c r="F893" s="193"/>
      <c r="G893" s="194"/>
      <c r="H893" s="5">
        <f>SUM(H879:H892)</f>
        <v>0</v>
      </c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92" t="s">
        <v>7</v>
      </c>
      <c r="AB893" s="193"/>
      <c r="AC893" s="194"/>
      <c r="AD893" s="5">
        <f>SUM(AD879:AD892)</f>
        <v>0</v>
      </c>
      <c r="AJ893" s="3"/>
      <c r="AK893" s="3"/>
      <c r="AL893" s="3"/>
      <c r="AM893" s="3"/>
      <c r="AN893" s="18"/>
      <c r="AO893" s="3"/>
    </row>
    <row r="894" spans="2:41">
      <c r="B894" s="12"/>
      <c r="C894" s="10"/>
      <c r="E894" s="13"/>
      <c r="F894" s="13"/>
      <c r="G894" s="13"/>
      <c r="N894" s="3"/>
      <c r="O894" s="3"/>
      <c r="P894" s="3"/>
      <c r="Q894" s="3"/>
      <c r="R894" s="18"/>
      <c r="S894" s="3"/>
      <c r="V894" s="17"/>
      <c r="X894" s="12"/>
      <c r="Y894" s="10"/>
      <c r="AA894" s="13"/>
      <c r="AB894" s="13"/>
      <c r="AC894" s="13"/>
      <c r="AJ894" s="3"/>
      <c r="AK894" s="3"/>
      <c r="AL894" s="3"/>
      <c r="AM894" s="3"/>
      <c r="AN894" s="18"/>
      <c r="AO894" s="3"/>
    </row>
    <row r="895" spans="2:41">
      <c r="B895" s="12"/>
      <c r="C895" s="10"/>
      <c r="N895" s="192" t="s">
        <v>7</v>
      </c>
      <c r="O895" s="193"/>
      <c r="P895" s="193"/>
      <c r="Q895" s="194"/>
      <c r="R895" s="18">
        <f>SUM(R879:R894)</f>
        <v>0</v>
      </c>
      <c r="S895" s="3"/>
      <c r="V895" s="17"/>
      <c r="X895" s="12"/>
      <c r="Y895" s="10"/>
      <c r="AJ895" s="192" t="s">
        <v>7</v>
      </c>
      <c r="AK895" s="193"/>
      <c r="AL895" s="193"/>
      <c r="AM895" s="194"/>
      <c r="AN895" s="18">
        <f>SUM(AN879:AN894)</f>
        <v>0</v>
      </c>
      <c r="AO895" s="3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E898" s="14"/>
      <c r="V898" s="17"/>
      <c r="X898" s="12"/>
      <c r="Y898" s="10"/>
      <c r="AA898" s="14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1000</v>
      </c>
      <c r="V904" s="17"/>
      <c r="X904" s="15" t="s">
        <v>18</v>
      </c>
      <c r="Y904" s="16">
        <f>SUM(Y885:Y903)</f>
        <v>1000</v>
      </c>
    </row>
    <row r="905" spans="2:27">
      <c r="D905" t="s">
        <v>22</v>
      </c>
      <c r="E905" t="s">
        <v>21</v>
      </c>
      <c r="V905" s="17"/>
      <c r="Z905" t="s">
        <v>22</v>
      </c>
      <c r="AA905" t="s">
        <v>21</v>
      </c>
    </row>
    <row r="906" spans="2:27">
      <c r="E906" s="1" t="s">
        <v>19</v>
      </c>
      <c r="V906" s="17"/>
      <c r="AA906" s="1" t="s">
        <v>19</v>
      </c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V916" s="17"/>
    </row>
    <row r="917" spans="1:43">
      <c r="H917" s="196" t="s">
        <v>30</v>
      </c>
      <c r="I917" s="196"/>
      <c r="J917" s="196"/>
      <c r="V917" s="17"/>
      <c r="AA917" s="196" t="s">
        <v>31</v>
      </c>
      <c r="AB917" s="196"/>
      <c r="AC917" s="196"/>
    </row>
    <row r="918" spans="1:43">
      <c r="H918" s="196"/>
      <c r="I918" s="196"/>
      <c r="J918" s="196"/>
      <c r="V918" s="17"/>
      <c r="AA918" s="196"/>
      <c r="AB918" s="196"/>
      <c r="AC918" s="196"/>
    </row>
    <row r="919" spans="1:43">
      <c r="V919" s="17"/>
    </row>
    <row r="920" spans="1:43">
      <c r="V920" s="17"/>
    </row>
    <row r="921" spans="1:43" ht="23.25">
      <c r="B921" s="24" t="s">
        <v>73</v>
      </c>
      <c r="V921" s="17"/>
      <c r="X921" s="22" t="s">
        <v>71</v>
      </c>
    </row>
    <row r="922" spans="1:43" ht="23.25">
      <c r="B922" s="23" t="s">
        <v>32</v>
      </c>
      <c r="C922" s="20">
        <f>IF(X877="PAGADO",0,C882)</f>
        <v>-1000</v>
      </c>
      <c r="E922" s="197" t="s">
        <v>20</v>
      </c>
      <c r="F922" s="197"/>
      <c r="G922" s="197"/>
      <c r="H922" s="197"/>
      <c r="V922" s="17"/>
      <c r="X922" s="23" t="s">
        <v>32</v>
      </c>
      <c r="Y922" s="20">
        <f>IF(B1722="PAGADO",0,C927)</f>
        <v>-1000</v>
      </c>
      <c r="AA922" s="197" t="s">
        <v>20</v>
      </c>
      <c r="AB922" s="197"/>
      <c r="AC922" s="197"/>
      <c r="AD922" s="197"/>
    </row>
    <row r="923" spans="1:43">
      <c r="B923" s="1" t="s">
        <v>0</v>
      </c>
      <c r="C923" s="19">
        <f>H938</f>
        <v>0</v>
      </c>
      <c r="E923" s="2" t="s">
        <v>1</v>
      </c>
      <c r="F923" s="2" t="s">
        <v>2</v>
      </c>
      <c r="G923" s="2" t="s">
        <v>3</v>
      </c>
      <c r="H923" s="2" t="s">
        <v>4</v>
      </c>
      <c r="N923" s="2" t="s">
        <v>1</v>
      </c>
      <c r="O923" s="2" t="s">
        <v>5</v>
      </c>
      <c r="P923" s="2" t="s">
        <v>4</v>
      </c>
      <c r="Q923" s="2" t="s">
        <v>6</v>
      </c>
      <c r="R923" s="2" t="s">
        <v>7</v>
      </c>
      <c r="S923" s="3"/>
      <c r="V923" s="17"/>
      <c r="X923" s="1" t="s">
        <v>0</v>
      </c>
      <c r="Y923" s="19">
        <f>AD938</f>
        <v>0</v>
      </c>
      <c r="AA923" s="2" t="s">
        <v>1</v>
      </c>
      <c r="AB923" s="2" t="s">
        <v>2</v>
      </c>
      <c r="AC923" s="2" t="s">
        <v>3</v>
      </c>
      <c r="AD923" s="2" t="s">
        <v>4</v>
      </c>
      <c r="AJ923" s="2" t="s">
        <v>1</v>
      </c>
      <c r="AK923" s="2" t="s">
        <v>5</v>
      </c>
      <c r="AL923" s="2" t="s">
        <v>4</v>
      </c>
      <c r="AM923" s="2" t="s">
        <v>6</v>
      </c>
      <c r="AN923" s="2" t="s">
        <v>7</v>
      </c>
      <c r="AO923" s="3"/>
    </row>
    <row r="924" spans="1:43">
      <c r="C924" s="2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Y924" s="2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24</v>
      </c>
      <c r="C925" s="19">
        <f>IF(C922&gt;0,C922+C923,C923)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24</v>
      </c>
      <c r="Y925" s="19">
        <f>IF(Y922&gt;0,Y922+Y923,Y923)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9</v>
      </c>
      <c r="C926" s="20">
        <f>C950</f>
        <v>1000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9</v>
      </c>
      <c r="Y926" s="20">
        <f>Y950</f>
        <v>1000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6" t="s">
        <v>26</v>
      </c>
      <c r="C927" s="21">
        <f>C925-C926</f>
        <v>-1000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6" t="s">
        <v>27</v>
      </c>
      <c r="Y927" s="21">
        <f>Y925-Y926</f>
        <v>-1000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6"/>
      <c r="C928" s="7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99" t="str">
        <f>IF(Y927&lt;0,"NO PAGAR","COBRAR'")</f>
        <v>NO PAGAR</v>
      </c>
      <c r="Y928" s="199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199" t="str">
        <f>IF(C927&lt;0,"NO PAGAR","COBRAR'")</f>
        <v>NO PAGAR</v>
      </c>
      <c r="C929" s="199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/>
      <c r="Y929" s="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90" t="s">
        <v>9</v>
      </c>
      <c r="C930" s="191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90" t="s">
        <v>9</v>
      </c>
      <c r="Y930" s="191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9" t="str">
        <f>IF(Y882&lt;0,"SALDO ADELANTADO","SALDO A FAVOR '")</f>
        <v>SALDO ADELANTADO</v>
      </c>
      <c r="C931" s="10">
        <f>IF(Y882&lt;=0,Y882*-1)</f>
        <v>1000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9" t="str">
        <f>IF(C927&lt;0,"SALDO ADELANTADO","SALDO A FAVOR'")</f>
        <v>SALDO ADELANTADO</v>
      </c>
      <c r="Y931" s="10">
        <f>IF(C927&lt;=0,C927*-1)</f>
        <v>1000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10</v>
      </c>
      <c r="C932" s="10">
        <f>R940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10</v>
      </c>
      <c r="Y932" s="10">
        <f>AN940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11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11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12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12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13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13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14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14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15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15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16</v>
      </c>
      <c r="C938" s="10"/>
      <c r="E938" s="192" t="s">
        <v>7</v>
      </c>
      <c r="F938" s="193"/>
      <c r="G938" s="194"/>
      <c r="H938" s="5">
        <f>SUM(H924:H937)</f>
        <v>0</v>
      </c>
      <c r="N938" s="3"/>
      <c r="O938" s="3"/>
      <c r="P938" s="3"/>
      <c r="Q938" s="3"/>
      <c r="R938" s="18"/>
      <c r="S938" s="3"/>
      <c r="V938" s="17"/>
      <c r="X938" s="11" t="s">
        <v>16</v>
      </c>
      <c r="Y938" s="10"/>
      <c r="AA938" s="192" t="s">
        <v>7</v>
      </c>
      <c r="AB938" s="193"/>
      <c r="AC938" s="194"/>
      <c r="AD938" s="5">
        <f>SUM(AD924:AD937)</f>
        <v>0</v>
      </c>
      <c r="AJ938" s="3"/>
      <c r="AK938" s="3"/>
      <c r="AL938" s="3"/>
      <c r="AM938" s="3"/>
      <c r="AN938" s="18"/>
      <c r="AO938" s="3"/>
    </row>
    <row r="939" spans="2:41">
      <c r="B939" s="11" t="s">
        <v>17</v>
      </c>
      <c r="C939" s="10"/>
      <c r="E939" s="13"/>
      <c r="F939" s="13"/>
      <c r="G939" s="13"/>
      <c r="N939" s="3"/>
      <c r="O939" s="3"/>
      <c r="P939" s="3"/>
      <c r="Q939" s="3"/>
      <c r="R939" s="18"/>
      <c r="S939" s="3"/>
      <c r="V939" s="17"/>
      <c r="X939" s="11" t="s">
        <v>17</v>
      </c>
      <c r="Y939" s="10"/>
      <c r="AA939" s="13"/>
      <c r="AB939" s="13"/>
      <c r="AC939" s="13"/>
      <c r="AJ939" s="3"/>
      <c r="AK939" s="3"/>
      <c r="AL939" s="3"/>
      <c r="AM939" s="3"/>
      <c r="AN939" s="18"/>
      <c r="AO939" s="3"/>
    </row>
    <row r="940" spans="2:41">
      <c r="B940" s="12"/>
      <c r="C940" s="10"/>
      <c r="N940" s="192" t="s">
        <v>7</v>
      </c>
      <c r="O940" s="193"/>
      <c r="P940" s="193"/>
      <c r="Q940" s="194"/>
      <c r="R940" s="18">
        <f>SUM(R924:R939)</f>
        <v>0</v>
      </c>
      <c r="S940" s="3"/>
      <c r="V940" s="17"/>
      <c r="X940" s="12"/>
      <c r="Y940" s="10"/>
      <c r="AJ940" s="192" t="s">
        <v>7</v>
      </c>
      <c r="AK940" s="193"/>
      <c r="AL940" s="193"/>
      <c r="AM940" s="194"/>
      <c r="AN940" s="18">
        <f>SUM(AN924:AN939)</f>
        <v>0</v>
      </c>
      <c r="AO940" s="3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E943" s="14"/>
      <c r="V943" s="17"/>
      <c r="X943" s="12"/>
      <c r="Y943" s="10"/>
      <c r="AA943" s="14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1"/>
      <c r="C949" s="10"/>
      <c r="V949" s="17"/>
      <c r="X949" s="11"/>
      <c r="Y949" s="10"/>
    </row>
    <row r="950" spans="2:27">
      <c r="B950" s="15" t="s">
        <v>18</v>
      </c>
      <c r="C950" s="16">
        <f>SUM(C931:C949)</f>
        <v>1000</v>
      </c>
      <c r="D950" t="s">
        <v>22</v>
      </c>
      <c r="E950" t="s">
        <v>21</v>
      </c>
      <c r="V950" s="17"/>
      <c r="X950" s="15" t="s">
        <v>18</v>
      </c>
      <c r="Y950" s="16">
        <f>SUM(Y931:Y949)</f>
        <v>1000</v>
      </c>
      <c r="Z950" t="s">
        <v>22</v>
      </c>
      <c r="AA950" t="s">
        <v>21</v>
      </c>
    </row>
    <row r="951" spans="2:27">
      <c r="E951" s="1" t="s">
        <v>19</v>
      </c>
      <c r="V951" s="17"/>
      <c r="AA951" s="1" t="s">
        <v>19</v>
      </c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  <c r="AC964" s="195" t="s">
        <v>29</v>
      </c>
      <c r="AD964" s="195"/>
      <c r="AE964" s="195"/>
    </row>
    <row r="965" spans="2:41">
      <c r="H965" s="196" t="s">
        <v>28</v>
      </c>
      <c r="I965" s="196"/>
      <c r="J965" s="196"/>
      <c r="V965" s="17"/>
      <c r="AC965" s="195"/>
      <c r="AD965" s="195"/>
      <c r="AE965" s="195"/>
    </row>
    <row r="966" spans="2:41">
      <c r="H966" s="196"/>
      <c r="I966" s="196"/>
      <c r="J966" s="196"/>
      <c r="V966" s="17"/>
      <c r="AC966" s="195"/>
      <c r="AD966" s="195"/>
      <c r="AE966" s="195"/>
    </row>
    <row r="967" spans="2:41">
      <c r="V967" s="17"/>
    </row>
    <row r="968" spans="2:41">
      <c r="V968" s="17"/>
    </row>
    <row r="969" spans="2:41" ht="23.25">
      <c r="B969" s="22" t="s">
        <v>72</v>
      </c>
      <c r="V969" s="17"/>
      <c r="X969" s="22" t="s">
        <v>74</v>
      </c>
    </row>
    <row r="970" spans="2:41" ht="23.25">
      <c r="B970" s="23" t="s">
        <v>32</v>
      </c>
      <c r="C970" s="20">
        <f>IF(X922="PAGADO",0,Y927)</f>
        <v>-1000</v>
      </c>
      <c r="E970" s="197" t="s">
        <v>20</v>
      </c>
      <c r="F970" s="197"/>
      <c r="G970" s="197"/>
      <c r="H970" s="197"/>
      <c r="V970" s="17"/>
      <c r="X970" s="23" t="s">
        <v>32</v>
      </c>
      <c r="Y970" s="20">
        <f>IF(B970="PAGADO",0,C975)</f>
        <v>-1000</v>
      </c>
      <c r="AA970" s="197" t="s">
        <v>20</v>
      </c>
      <c r="AB970" s="197"/>
      <c r="AC970" s="197"/>
      <c r="AD970" s="197"/>
    </row>
    <row r="971" spans="2:41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2:41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9</v>
      </c>
      <c r="C974" s="20">
        <f>C997</f>
        <v>1000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Y997</f>
        <v>1000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6" t="s">
        <v>25</v>
      </c>
      <c r="C975" s="21">
        <f>C973-C974</f>
        <v>-1000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8</v>
      </c>
      <c r="Y975" s="21">
        <f>Y973-Y974</f>
        <v>-1000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ht="26.25">
      <c r="B976" s="198" t="str">
        <f>IF(C975&lt;0,"NO PAGAR","COBRAR")</f>
        <v>NO PAGAR</v>
      </c>
      <c r="C976" s="198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8" t="str">
        <f>IF(Y975&lt;0,"NO PAGAR","COBRAR")</f>
        <v>NO PAGAR</v>
      </c>
      <c r="Y976" s="198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90" t="s">
        <v>9</v>
      </c>
      <c r="C977" s="191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90" t="s">
        <v>9</v>
      </c>
      <c r="Y977" s="191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9" t="str">
        <f>IF(C1011&lt;0,"SALDO A FAVOR","SALDO ADELANTAD0'")</f>
        <v>SALDO ADELANTAD0'</v>
      </c>
      <c r="C978" s="10">
        <f>IF(Y922&lt;=0,Y922*-1)</f>
        <v>1000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IF(C975&lt;0,"SALDO ADELANTADO","SALDO A FAVOR'")</f>
        <v>SALDO ADELANTADO</v>
      </c>
      <c r="Y978" s="10">
        <f>IF(C975&lt;=0,C975*-1)</f>
        <v>1000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10</v>
      </c>
      <c r="C979" s="10">
        <f>R988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AN988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16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17</v>
      </c>
      <c r="C986" s="10"/>
      <c r="E986" s="192" t="s">
        <v>7</v>
      </c>
      <c r="F986" s="193"/>
      <c r="G986" s="194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92" t="s">
        <v>7</v>
      </c>
      <c r="AB986" s="193"/>
      <c r="AC986" s="194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2"/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2"/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92" t="s">
        <v>7</v>
      </c>
      <c r="O988" s="193"/>
      <c r="P988" s="193"/>
      <c r="Q988" s="194"/>
      <c r="R988" s="18">
        <f>SUM(R972:R987)</f>
        <v>0</v>
      </c>
      <c r="S988" s="3"/>
      <c r="V988" s="17"/>
      <c r="X988" s="12"/>
      <c r="Y988" s="10"/>
      <c r="AJ988" s="192" t="s">
        <v>7</v>
      </c>
      <c r="AK988" s="193"/>
      <c r="AL988" s="193"/>
      <c r="AM988" s="194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1"/>
      <c r="C996" s="10"/>
      <c r="V996" s="17"/>
      <c r="X996" s="11"/>
      <c r="Y996" s="10"/>
    </row>
    <row r="997" spans="1:43">
      <c r="B997" s="15" t="s">
        <v>18</v>
      </c>
      <c r="C997" s="16">
        <f>SUM(C978:C996)</f>
        <v>1000</v>
      </c>
      <c r="V997" s="17"/>
      <c r="X997" s="15" t="s">
        <v>18</v>
      </c>
      <c r="Y997" s="16">
        <f>SUM(Y978:Y996)</f>
        <v>1000</v>
      </c>
    </row>
    <row r="998" spans="1:43">
      <c r="D998" t="s">
        <v>22</v>
      </c>
      <c r="E998" t="s">
        <v>21</v>
      </c>
      <c r="V998" s="17"/>
      <c r="Z998" t="s">
        <v>22</v>
      </c>
      <c r="AA998" t="s">
        <v>21</v>
      </c>
    </row>
    <row r="999" spans="1:43">
      <c r="E999" s="1" t="s">
        <v>19</v>
      </c>
      <c r="V999" s="17"/>
      <c r="AA999" s="1" t="s">
        <v>19</v>
      </c>
    </row>
    <row r="1000" spans="1:43">
      <c r="V1000" s="17"/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2:41">
      <c r="V1009" s="17"/>
    </row>
    <row r="1010" spans="2:41">
      <c r="H1010" s="196" t="s">
        <v>30</v>
      </c>
      <c r="I1010" s="196"/>
      <c r="J1010" s="196"/>
      <c r="V1010" s="17"/>
      <c r="AA1010" s="196" t="s">
        <v>31</v>
      </c>
      <c r="AB1010" s="196"/>
      <c r="AC1010" s="196"/>
    </row>
    <row r="1011" spans="2:41">
      <c r="H1011" s="196"/>
      <c r="I1011" s="196"/>
      <c r="J1011" s="196"/>
      <c r="V1011" s="17"/>
      <c r="AA1011" s="196"/>
      <c r="AB1011" s="196"/>
      <c r="AC1011" s="196"/>
    </row>
    <row r="1012" spans="2:41">
      <c r="V1012" s="17"/>
    </row>
    <row r="1013" spans="2:41">
      <c r="V1013" s="17"/>
    </row>
    <row r="1014" spans="2:41" ht="23.25">
      <c r="B1014" s="24" t="s">
        <v>72</v>
      </c>
      <c r="V1014" s="17"/>
      <c r="X1014" s="22" t="s">
        <v>72</v>
      </c>
    </row>
    <row r="1015" spans="2:41" ht="23.25">
      <c r="B1015" s="23" t="s">
        <v>32</v>
      </c>
      <c r="C1015" s="20">
        <f>IF(X970="PAGADO",0,C975)</f>
        <v>-1000</v>
      </c>
      <c r="E1015" s="197" t="s">
        <v>20</v>
      </c>
      <c r="F1015" s="197"/>
      <c r="G1015" s="197"/>
      <c r="H1015" s="197"/>
      <c r="V1015" s="17"/>
      <c r="X1015" s="23" t="s">
        <v>32</v>
      </c>
      <c r="Y1015" s="20">
        <f>IF(B1815="PAGADO",0,C1020)</f>
        <v>-1000</v>
      </c>
      <c r="AA1015" s="197" t="s">
        <v>20</v>
      </c>
      <c r="AB1015" s="197"/>
      <c r="AC1015" s="197"/>
      <c r="AD1015" s="197"/>
    </row>
    <row r="1016" spans="2:41">
      <c r="B1016" s="1" t="s">
        <v>0</v>
      </c>
      <c r="C1016" s="19">
        <f>H1031</f>
        <v>0</v>
      </c>
      <c r="E1016" s="2" t="s">
        <v>1</v>
      </c>
      <c r="F1016" s="2" t="s">
        <v>2</v>
      </c>
      <c r="G1016" s="2" t="s">
        <v>3</v>
      </c>
      <c r="H1016" s="2" t="s">
        <v>4</v>
      </c>
      <c r="N1016" s="2" t="s">
        <v>1</v>
      </c>
      <c r="O1016" s="2" t="s">
        <v>5</v>
      </c>
      <c r="P1016" s="2" t="s">
        <v>4</v>
      </c>
      <c r="Q1016" s="2" t="s">
        <v>6</v>
      </c>
      <c r="R1016" s="2" t="s">
        <v>7</v>
      </c>
      <c r="S1016" s="3"/>
      <c r="V1016" s="17"/>
      <c r="X1016" s="1" t="s">
        <v>0</v>
      </c>
      <c r="Y1016" s="19">
        <f>AD1031</f>
        <v>0</v>
      </c>
      <c r="AA1016" s="2" t="s">
        <v>1</v>
      </c>
      <c r="AB1016" s="2" t="s">
        <v>2</v>
      </c>
      <c r="AC1016" s="2" t="s">
        <v>3</v>
      </c>
      <c r="AD1016" s="2" t="s">
        <v>4</v>
      </c>
      <c r="AJ1016" s="2" t="s">
        <v>1</v>
      </c>
      <c r="AK1016" s="2" t="s">
        <v>5</v>
      </c>
      <c r="AL1016" s="2" t="s">
        <v>4</v>
      </c>
      <c r="AM1016" s="2" t="s">
        <v>6</v>
      </c>
      <c r="AN1016" s="2" t="s">
        <v>7</v>
      </c>
      <c r="AO1016" s="3"/>
    </row>
    <row r="1017" spans="2:41">
      <c r="C1017" s="2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Y1017" s="2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24</v>
      </c>
      <c r="C1018" s="19">
        <f>IF(C1015&gt;0,C1015+C1016,C1016)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24</v>
      </c>
      <c r="Y1018" s="19">
        <f>IF(Y1015&gt;0,Y1015+Y1016,Y1016)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" t="s">
        <v>9</v>
      </c>
      <c r="C1019" s="20">
        <f>C1043</f>
        <v>1000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9</v>
      </c>
      <c r="Y1019" s="20">
        <f>Y1043</f>
        <v>1000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6" t="s">
        <v>26</v>
      </c>
      <c r="C1020" s="21">
        <f>C1018-C1019</f>
        <v>-1000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6" t="s">
        <v>27</v>
      </c>
      <c r="Y1020" s="21">
        <f>Y1018-Y1019</f>
        <v>-1000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6"/>
      <c r="C1021" s="7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99" t="str">
        <f>IF(Y1020&lt;0,"NO PAGAR","COBRAR'")</f>
        <v>NO PAGAR</v>
      </c>
      <c r="Y1021" s="199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ht="23.25">
      <c r="B1022" s="199" t="str">
        <f>IF(C1020&lt;0,"NO PAGAR","COBRAR'")</f>
        <v>NO PAGAR</v>
      </c>
      <c r="C1022" s="199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/>
      <c r="Y1022" s="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90" t="s">
        <v>9</v>
      </c>
      <c r="C1023" s="191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90" t="s">
        <v>9</v>
      </c>
      <c r="Y1023" s="191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9" t="str">
        <f>IF(Y975&lt;0,"SALDO ADELANTADO","SALDO A FAVOR '")</f>
        <v>SALDO ADELANTADO</v>
      </c>
      <c r="C1024" s="10">
        <f>IF(Y975&lt;=0,Y975*-1)</f>
        <v>1000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9" t="str">
        <f>IF(C1020&lt;0,"SALDO ADELANTADO","SALDO A FAVOR'")</f>
        <v>SALDO ADELANTADO</v>
      </c>
      <c r="Y1024" s="10">
        <f>IF(C1020&lt;=0,C1020*-1)</f>
        <v>1000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10</v>
      </c>
      <c r="C1025" s="10">
        <f>R1033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10</v>
      </c>
      <c r="Y1025" s="10">
        <f>AN1033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11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11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12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12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13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13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14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14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15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15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16</v>
      </c>
      <c r="C1031" s="10"/>
      <c r="E1031" s="192" t="s">
        <v>7</v>
      </c>
      <c r="F1031" s="193"/>
      <c r="G1031" s="194"/>
      <c r="H1031" s="5">
        <f>SUM(H1017:H1030)</f>
        <v>0</v>
      </c>
      <c r="N1031" s="3"/>
      <c r="O1031" s="3"/>
      <c r="P1031" s="3"/>
      <c r="Q1031" s="3"/>
      <c r="R1031" s="18"/>
      <c r="S1031" s="3"/>
      <c r="V1031" s="17"/>
      <c r="X1031" s="11" t="s">
        <v>16</v>
      </c>
      <c r="Y1031" s="10"/>
      <c r="AA1031" s="192" t="s">
        <v>7</v>
      </c>
      <c r="AB1031" s="193"/>
      <c r="AC1031" s="194"/>
      <c r="AD1031" s="5">
        <f>SUM(AD1017:AD1030)</f>
        <v>0</v>
      </c>
      <c r="AJ1031" s="3"/>
      <c r="AK1031" s="3"/>
      <c r="AL1031" s="3"/>
      <c r="AM1031" s="3"/>
      <c r="AN1031" s="18"/>
      <c r="AO1031" s="3"/>
    </row>
    <row r="1032" spans="2:41">
      <c r="B1032" s="11" t="s">
        <v>17</v>
      </c>
      <c r="C1032" s="10"/>
      <c r="E1032" s="13"/>
      <c r="F1032" s="13"/>
      <c r="G1032" s="13"/>
      <c r="N1032" s="3"/>
      <c r="O1032" s="3"/>
      <c r="P1032" s="3"/>
      <c r="Q1032" s="3"/>
      <c r="R1032" s="18"/>
      <c r="S1032" s="3"/>
      <c r="V1032" s="17"/>
      <c r="X1032" s="11" t="s">
        <v>17</v>
      </c>
      <c r="Y1032" s="10"/>
      <c r="AA1032" s="13"/>
      <c r="AB1032" s="13"/>
      <c r="AC1032" s="13"/>
      <c r="AJ1032" s="3"/>
      <c r="AK1032" s="3"/>
      <c r="AL1032" s="3"/>
      <c r="AM1032" s="3"/>
      <c r="AN1032" s="18"/>
      <c r="AO1032" s="3"/>
    </row>
    <row r="1033" spans="2:41">
      <c r="B1033" s="12"/>
      <c r="C1033" s="10"/>
      <c r="N1033" s="192" t="s">
        <v>7</v>
      </c>
      <c r="O1033" s="193"/>
      <c r="P1033" s="193"/>
      <c r="Q1033" s="194"/>
      <c r="R1033" s="18">
        <f>SUM(R1017:R1032)</f>
        <v>0</v>
      </c>
      <c r="S1033" s="3"/>
      <c r="V1033" s="17"/>
      <c r="X1033" s="12"/>
      <c r="Y1033" s="10"/>
      <c r="AJ1033" s="192" t="s">
        <v>7</v>
      </c>
      <c r="AK1033" s="193"/>
      <c r="AL1033" s="193"/>
      <c r="AM1033" s="194"/>
      <c r="AN1033" s="18">
        <f>SUM(AN1017:AN1032)</f>
        <v>0</v>
      </c>
      <c r="AO1033" s="3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E1036" s="14"/>
      <c r="V1036" s="17"/>
      <c r="X1036" s="12"/>
      <c r="Y1036" s="10"/>
      <c r="AA1036" s="14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1"/>
      <c r="C1042" s="10"/>
      <c r="V1042" s="17"/>
      <c r="X1042" s="11"/>
      <c r="Y1042" s="10"/>
    </row>
    <row r="1043" spans="2:27">
      <c r="B1043" s="15" t="s">
        <v>18</v>
      </c>
      <c r="C1043" s="16">
        <f>SUM(C1024:C1042)</f>
        <v>1000</v>
      </c>
      <c r="D1043" t="s">
        <v>22</v>
      </c>
      <c r="E1043" t="s">
        <v>21</v>
      </c>
      <c r="V1043" s="17"/>
      <c r="X1043" s="15" t="s">
        <v>18</v>
      </c>
      <c r="Y1043" s="16">
        <f>SUM(Y1024:Y1042)</f>
        <v>1000</v>
      </c>
      <c r="Z1043" t="s">
        <v>22</v>
      </c>
      <c r="AA1043" t="s">
        <v>21</v>
      </c>
    </row>
    <row r="1044" spans="2:27">
      <c r="E1044" s="1" t="s">
        <v>19</v>
      </c>
      <c r="V1044" s="17"/>
      <c r="AA1044" s="1" t="s">
        <v>19</v>
      </c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</sheetData>
  <mergeCells count="291">
    <mergeCell ref="E986:G986"/>
    <mergeCell ref="AA986:AC986"/>
    <mergeCell ref="N988:Q988"/>
    <mergeCell ref="AJ988:AM988"/>
    <mergeCell ref="H1010:J1011"/>
    <mergeCell ref="AA1010:AC1011"/>
    <mergeCell ref="E970:H970"/>
    <mergeCell ref="AA970:AD970"/>
    <mergeCell ref="B976:C976"/>
    <mergeCell ref="X976:Y976"/>
    <mergeCell ref="B977:C977"/>
    <mergeCell ref="X977:Y977"/>
    <mergeCell ref="E1031:G1031"/>
    <mergeCell ref="AA1031:AC1031"/>
    <mergeCell ref="N1033:Q1033"/>
    <mergeCell ref="AJ1033:AM1033"/>
    <mergeCell ref="E1015:H1015"/>
    <mergeCell ref="AA1015:AD1015"/>
    <mergeCell ref="X1021:Y1021"/>
    <mergeCell ref="B1022:C1022"/>
    <mergeCell ref="B1023:C1023"/>
    <mergeCell ref="X1023:Y1023"/>
    <mergeCell ref="AA938:AC938"/>
    <mergeCell ref="N940:Q940"/>
    <mergeCell ref="AJ940:AM940"/>
    <mergeCell ref="AC964:AE966"/>
    <mergeCell ref="H965:J966"/>
    <mergeCell ref="E922:H922"/>
    <mergeCell ref="AA922:AD922"/>
    <mergeCell ref="X928:Y928"/>
    <mergeCell ref="B929:C929"/>
    <mergeCell ref="B930:C930"/>
    <mergeCell ref="X930:Y930"/>
    <mergeCell ref="E938:G938"/>
    <mergeCell ref="E893:G893"/>
    <mergeCell ref="AA893:AC893"/>
    <mergeCell ref="N895:Q895"/>
    <mergeCell ref="AJ895:AM895"/>
    <mergeCell ref="H917:J918"/>
    <mergeCell ref="AA917:AC918"/>
    <mergeCell ref="E877:H877"/>
    <mergeCell ref="AA877:AD877"/>
    <mergeCell ref="B883:C883"/>
    <mergeCell ref="X883:Y883"/>
    <mergeCell ref="B884:C884"/>
    <mergeCell ref="X884:Y884"/>
    <mergeCell ref="E844:G844"/>
    <mergeCell ref="AA844:AC844"/>
    <mergeCell ref="N846:Q846"/>
    <mergeCell ref="AJ846:AM846"/>
    <mergeCell ref="AC871:AE873"/>
    <mergeCell ref="H872:J873"/>
    <mergeCell ref="E828:H828"/>
    <mergeCell ref="AA828:AD828"/>
    <mergeCell ref="X834:Y834"/>
    <mergeCell ref="B835:C835"/>
    <mergeCell ref="B836:C836"/>
    <mergeCell ref="X836:Y836"/>
    <mergeCell ref="E799:G799"/>
    <mergeCell ref="AA799:AC799"/>
    <mergeCell ref="N801:Q801"/>
    <mergeCell ref="AJ801:AM801"/>
    <mergeCell ref="H823:J824"/>
    <mergeCell ref="AA823:AC824"/>
    <mergeCell ref="E783:H783"/>
    <mergeCell ref="AA783:AD783"/>
    <mergeCell ref="B789:C789"/>
    <mergeCell ref="X789:Y789"/>
    <mergeCell ref="B790:C790"/>
    <mergeCell ref="X790:Y790"/>
    <mergeCell ref="E751:G751"/>
    <mergeCell ref="AA751:AC751"/>
    <mergeCell ref="N753:Q753"/>
    <mergeCell ref="AJ753:AM753"/>
    <mergeCell ref="AC777:AE779"/>
    <mergeCell ref="H778:J779"/>
    <mergeCell ref="E735:H735"/>
    <mergeCell ref="AA735:AD735"/>
    <mergeCell ref="X741:Y741"/>
    <mergeCell ref="B742:C742"/>
    <mergeCell ref="B743:C743"/>
    <mergeCell ref="X743:Y743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66"/>
  <sheetViews>
    <sheetView tabSelected="1" topLeftCell="A733" zoomScale="89" zoomScaleNormal="89" workbookViewId="0">
      <selection activeCell="F747" sqref="F747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62</v>
      </c>
      <c r="F8" s="197"/>
      <c r="G8" s="197"/>
      <c r="H8" s="197"/>
      <c r="O8" s="208" t="s">
        <v>188</v>
      </c>
      <c r="P8" s="208"/>
      <c r="Q8" s="208"/>
      <c r="V8" s="17"/>
      <c r="X8" s="23" t="s">
        <v>156</v>
      </c>
      <c r="Y8" s="20">
        <f>IF(B8="PAGADO",0,C13)</f>
        <v>212.35000000000002</v>
      </c>
      <c r="AA8" s="197" t="s">
        <v>142</v>
      </c>
      <c r="AB8" s="197"/>
      <c r="AC8" s="197"/>
      <c r="AD8" s="19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92" t="s">
        <v>7</v>
      </c>
      <c r="AB24" s="193"/>
      <c r="AC24" s="194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282.64999999999998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7" t="s">
        <v>142</v>
      </c>
      <c r="F53" s="197"/>
      <c r="G53" s="197"/>
      <c r="H53" s="197"/>
      <c r="V53" s="17"/>
      <c r="X53" s="23" t="s">
        <v>32</v>
      </c>
      <c r="Y53" s="20">
        <f>IF(B53="PAGADO",0,C58)</f>
        <v>142.09</v>
      </c>
      <c r="AA53" s="197" t="s">
        <v>253</v>
      </c>
      <c r="AB53" s="197"/>
      <c r="AC53" s="197"/>
      <c r="AD53" s="197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92" t="s">
        <v>7</v>
      </c>
      <c r="F69" s="193"/>
      <c r="G69" s="194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95" t="s">
        <v>29</v>
      </c>
      <c r="AD99" s="195"/>
      <c r="AE99" s="195"/>
    </row>
    <row r="100" spans="2:41">
      <c r="H100" s="196" t="s">
        <v>28</v>
      </c>
      <c r="I100" s="196"/>
      <c r="J100" s="196"/>
      <c r="V100" s="17"/>
      <c r="AC100" s="195"/>
      <c r="AD100" s="195"/>
      <c r="AE100" s="195"/>
    </row>
    <row r="101" spans="2:41">
      <c r="H101" s="196"/>
      <c r="I101" s="196"/>
      <c r="J101" s="196"/>
      <c r="V101" s="17"/>
      <c r="AC101" s="195"/>
      <c r="AD101" s="195"/>
      <c r="AE101" s="195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97" t="s">
        <v>62</v>
      </c>
      <c r="F105" s="197"/>
      <c r="G105" s="197"/>
      <c r="H105" s="197"/>
      <c r="V105" s="17"/>
      <c r="X105" s="23" t="s">
        <v>75</v>
      </c>
      <c r="Y105" s="20">
        <f>IF(B105="PAGADO",0,C110)</f>
        <v>0</v>
      </c>
      <c r="AA105" s="197" t="s">
        <v>309</v>
      </c>
      <c r="AB105" s="197"/>
      <c r="AC105" s="197"/>
      <c r="AD105" s="197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98" t="str">
        <f>IF(C110&lt;0,"NO PAGAR","COBRAR")</f>
        <v>COBRAR</v>
      </c>
      <c r="C111" s="198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98" t="str">
        <f>IF(Y110&lt;0,"NO PAGAR","COBRAR")</f>
        <v>NO PAGAR</v>
      </c>
      <c r="Y111" s="198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0" t="s">
        <v>9</v>
      </c>
      <c r="C112" s="19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0" t="s">
        <v>9</v>
      </c>
      <c r="Y112" s="19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92" t="s">
        <v>7</v>
      </c>
      <c r="F121" s="193"/>
      <c r="G121" s="194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92" t="s">
        <v>7</v>
      </c>
      <c r="AB121" s="193"/>
      <c r="AC121" s="194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92" t="s">
        <v>7</v>
      </c>
      <c r="O123" s="193"/>
      <c r="P123" s="193"/>
      <c r="Q123" s="194"/>
      <c r="R123" s="18">
        <f>SUM(R107:R122)</f>
        <v>0</v>
      </c>
      <c r="S123" s="3"/>
      <c r="V123" s="17"/>
      <c r="X123" s="12"/>
      <c r="Y123" s="10"/>
      <c r="AJ123" s="192" t="s">
        <v>7</v>
      </c>
      <c r="AK123" s="193"/>
      <c r="AL123" s="193"/>
      <c r="AM123" s="194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96" t="s">
        <v>30</v>
      </c>
      <c r="I132" s="196"/>
      <c r="J132" s="196"/>
      <c r="V132" s="17"/>
      <c r="AA132" s="196" t="s">
        <v>31</v>
      </c>
      <c r="AB132" s="196"/>
      <c r="AC132" s="196"/>
    </row>
    <row r="133" spans="1:43">
      <c r="H133" s="196"/>
      <c r="I133" s="196"/>
      <c r="J133" s="196"/>
      <c r="V133" s="17"/>
      <c r="AA133" s="196"/>
      <c r="AB133" s="196"/>
      <c r="AC133" s="196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97" t="s">
        <v>309</v>
      </c>
      <c r="F137" s="197"/>
      <c r="G137" s="197"/>
      <c r="H137" s="197"/>
      <c r="V137" s="17"/>
      <c r="X137" s="23" t="s">
        <v>82</v>
      </c>
      <c r="Y137" s="20">
        <f>IF(B137="PAGADO",0,C142)</f>
        <v>474.76</v>
      </c>
      <c r="AA137" s="197" t="s">
        <v>309</v>
      </c>
      <c r="AB137" s="197"/>
      <c r="AC137" s="197"/>
      <c r="AD137" s="197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9" t="str">
        <f>IF(Y142&lt;0,"NO PAGAR","COBRAR'")</f>
        <v>COBRAR'</v>
      </c>
      <c r="Y143" s="199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99" t="str">
        <f>IF(C142&lt;0,"NO PAGAR","COBRAR'")</f>
        <v>COBRAR'</v>
      </c>
      <c r="C144" s="19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0" t="s">
        <v>9</v>
      </c>
      <c r="C145" s="191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0" t="s">
        <v>9</v>
      </c>
      <c r="Y145" s="191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92" t="s">
        <v>7</v>
      </c>
      <c r="F153" s="193"/>
      <c r="G153" s="194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92" t="s">
        <v>7</v>
      </c>
      <c r="AB153" s="193"/>
      <c r="AC153" s="194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92" t="s">
        <v>7</v>
      </c>
      <c r="O155" s="193"/>
      <c r="P155" s="193"/>
      <c r="Q155" s="194"/>
      <c r="R155" s="18">
        <f>SUM(R139:R154)</f>
        <v>20</v>
      </c>
      <c r="S155" s="3"/>
      <c r="V155" s="17"/>
      <c r="X155" s="12"/>
      <c r="Y155" s="10"/>
      <c r="AJ155" s="192" t="s">
        <v>7</v>
      </c>
      <c r="AK155" s="193"/>
      <c r="AL155" s="193"/>
      <c r="AM155" s="194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95" t="s">
        <v>29</v>
      </c>
      <c r="AD180" s="195"/>
      <c r="AE180" s="195"/>
    </row>
    <row r="181" spans="2:41">
      <c r="H181" s="196" t="s">
        <v>28</v>
      </c>
      <c r="I181" s="196"/>
      <c r="J181" s="196"/>
      <c r="V181" s="17"/>
      <c r="AC181" s="195"/>
      <c r="AD181" s="195"/>
      <c r="AE181" s="195"/>
    </row>
    <row r="182" spans="2:41">
      <c r="H182" s="196"/>
      <c r="I182" s="196"/>
      <c r="J182" s="196"/>
      <c r="V182" s="17"/>
      <c r="AC182" s="195"/>
      <c r="AD182" s="195"/>
      <c r="AE182" s="195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97" t="s">
        <v>253</v>
      </c>
      <c r="F186" s="197"/>
      <c r="G186" s="197"/>
      <c r="H186" s="197"/>
      <c r="V186" s="17"/>
      <c r="X186" s="23" t="s">
        <v>130</v>
      </c>
      <c r="Y186" s="20">
        <f>IF(B186="PAGADO",0,C191)</f>
        <v>1010</v>
      </c>
      <c r="AA186" s="197" t="s">
        <v>309</v>
      </c>
      <c r="AB186" s="197"/>
      <c r="AC186" s="197"/>
      <c r="AD186" s="197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98" t="str">
        <f>IF(C191&lt;0,"NO PAGAR","COBRAR")</f>
        <v>COBRAR</v>
      </c>
      <c r="C192" s="19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8" t="str">
        <f>IF(Y191&lt;0,"NO PAGAR","COBRAR")</f>
        <v>COBRAR</v>
      </c>
      <c r="Y192" s="19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0" t="s">
        <v>9</v>
      </c>
      <c r="C193" s="191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0" t="s">
        <v>9</v>
      </c>
      <c r="Y193" s="191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92" t="s">
        <v>7</v>
      </c>
      <c r="F202" s="193"/>
      <c r="G202" s="194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92" t="s">
        <v>7</v>
      </c>
      <c r="AB202" s="193"/>
      <c r="AC202" s="194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92" t="s">
        <v>7</v>
      </c>
      <c r="O204" s="193"/>
      <c r="P204" s="193"/>
      <c r="Q204" s="194"/>
      <c r="R204" s="18">
        <f>SUM(R188:R203)</f>
        <v>0</v>
      </c>
      <c r="S204" s="3"/>
      <c r="V204" s="17"/>
      <c r="X204" s="12"/>
      <c r="Y204" s="10"/>
      <c r="AJ204" s="192" t="s">
        <v>7</v>
      </c>
      <c r="AK204" s="193"/>
      <c r="AL204" s="193"/>
      <c r="AM204" s="194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96" t="s">
        <v>30</v>
      </c>
      <c r="I226" s="196"/>
      <c r="J226" s="196"/>
      <c r="V226" s="17"/>
      <c r="AA226" s="196" t="s">
        <v>31</v>
      </c>
      <c r="AB226" s="196"/>
      <c r="AC226" s="196"/>
    </row>
    <row r="227" spans="2:41">
      <c r="H227" s="196"/>
      <c r="I227" s="196"/>
      <c r="J227" s="196"/>
      <c r="V227" s="17"/>
      <c r="AA227" s="196"/>
      <c r="AB227" s="196"/>
      <c r="AC227" s="196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97" t="s">
        <v>253</v>
      </c>
      <c r="F231" s="197"/>
      <c r="G231" s="197"/>
      <c r="H231" s="197"/>
      <c r="V231" s="17"/>
      <c r="X231" s="23" t="s">
        <v>82</v>
      </c>
      <c r="Y231" s="20">
        <f>IF(B231="PAGADO",0,C236)</f>
        <v>0</v>
      </c>
      <c r="AA231" s="197" t="s">
        <v>253</v>
      </c>
      <c r="AB231" s="197"/>
      <c r="AC231" s="197"/>
      <c r="AD231" s="197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9" t="str">
        <f>IF(Y236&lt;0,"NO PAGAR","COBRAR'")</f>
        <v>COBRAR'</v>
      </c>
      <c r="Y237" s="199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99" t="str">
        <f>IF(C236&lt;0,"NO PAGAR","COBRAR'")</f>
        <v>COBRAR'</v>
      </c>
      <c r="C238" s="199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90" t="s">
        <v>9</v>
      </c>
      <c r="C239" s="191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0" t="s">
        <v>9</v>
      </c>
      <c r="Y239" s="191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92" t="s">
        <v>7</v>
      </c>
      <c r="F247" s="193"/>
      <c r="G247" s="194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92" t="s">
        <v>7</v>
      </c>
      <c r="AB247" s="193"/>
      <c r="AC247" s="194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92" t="s">
        <v>7</v>
      </c>
      <c r="O249" s="193"/>
      <c r="P249" s="193"/>
      <c r="Q249" s="194"/>
      <c r="R249" s="18">
        <f>SUM(R233:R248)</f>
        <v>0</v>
      </c>
      <c r="S249" s="3"/>
      <c r="V249" s="17"/>
      <c r="X249" s="12"/>
      <c r="Y249" s="10"/>
      <c r="AJ249" s="192" t="s">
        <v>7</v>
      </c>
      <c r="AK249" s="193"/>
      <c r="AL249" s="193"/>
      <c r="AM249" s="194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95" t="s">
        <v>29</v>
      </c>
      <c r="AD272" s="195"/>
      <c r="AE272" s="195"/>
    </row>
    <row r="273" spans="2:41">
      <c r="H273" s="196" t="s">
        <v>28</v>
      </c>
      <c r="I273" s="196"/>
      <c r="J273" s="196"/>
      <c r="V273" s="17"/>
      <c r="AC273" s="195"/>
      <c r="AD273" s="195"/>
      <c r="AE273" s="195"/>
    </row>
    <row r="274" spans="2:41">
      <c r="H274" s="196"/>
      <c r="I274" s="196"/>
      <c r="J274" s="196"/>
      <c r="V274" s="17"/>
      <c r="AC274" s="195"/>
      <c r="AD274" s="195"/>
      <c r="AE274" s="195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97" t="s">
        <v>253</v>
      </c>
      <c r="F278" s="197"/>
      <c r="G278" s="197"/>
      <c r="H278" s="197"/>
      <c r="V278" s="17"/>
      <c r="X278" s="23" t="s">
        <v>32</v>
      </c>
      <c r="Y278" s="20">
        <f>IF(B278="PAGADO",0,C283)</f>
        <v>-367.1</v>
      </c>
      <c r="AA278" s="197" t="s">
        <v>253</v>
      </c>
      <c r="AB278" s="197"/>
      <c r="AC278" s="197"/>
      <c r="AD278" s="197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98" t="str">
        <f>IF(C283&lt;0,"NO PAGAR","COBRAR")</f>
        <v>NO PAGAR</v>
      </c>
      <c r="C284" s="19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8" t="str">
        <f>IF(Y283&lt;0,"NO PAGAR","COBRAR")</f>
        <v>NO PAGAR</v>
      </c>
      <c r="Y284" s="19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0" t="s">
        <v>9</v>
      </c>
      <c r="C285" s="191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0" t="s">
        <v>9</v>
      </c>
      <c r="Y285" s="191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92" t="s">
        <v>7</v>
      </c>
      <c r="F294" s="193"/>
      <c r="G294" s="194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92" t="s">
        <v>7</v>
      </c>
      <c r="AB294" s="193"/>
      <c r="AC294" s="194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92" t="s">
        <v>7</v>
      </c>
      <c r="O296" s="193"/>
      <c r="P296" s="193"/>
      <c r="Q296" s="194"/>
      <c r="R296" s="18">
        <f>SUM(R280:R295)</f>
        <v>320</v>
      </c>
      <c r="S296" s="3"/>
      <c r="V296" s="17"/>
      <c r="X296" s="12"/>
      <c r="Y296" s="10"/>
      <c r="AJ296" s="192" t="s">
        <v>7</v>
      </c>
      <c r="AK296" s="193"/>
      <c r="AL296" s="193"/>
      <c r="AM296" s="194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96" t="s">
        <v>30</v>
      </c>
      <c r="I318" s="196"/>
      <c r="J318" s="196"/>
      <c r="V318" s="17"/>
      <c r="AA318" s="196" t="s">
        <v>31</v>
      </c>
      <c r="AB318" s="196"/>
      <c r="AC318" s="196"/>
    </row>
    <row r="319" spans="1:43">
      <c r="H319" s="196"/>
      <c r="I319" s="196"/>
      <c r="J319" s="196"/>
      <c r="V319" s="17"/>
      <c r="AA319" s="196"/>
      <c r="AB319" s="196"/>
      <c r="AC319" s="196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97" t="s">
        <v>309</v>
      </c>
      <c r="F323" s="197"/>
      <c r="G323" s="197"/>
      <c r="H323" s="197"/>
      <c r="V323" s="17"/>
      <c r="X323" s="23" t="s">
        <v>32</v>
      </c>
      <c r="Y323" s="20">
        <f>IF(B1066="PAGADO",0,C328)</f>
        <v>-324.73999999999978</v>
      </c>
      <c r="AA323" s="197" t="s">
        <v>309</v>
      </c>
      <c r="AB323" s="197"/>
      <c r="AC323" s="197"/>
      <c r="AD323" s="197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99" t="str">
        <f>IF(Y328&lt;0,"NO PAGAR","COBRAR'")</f>
        <v>NO PAGAR</v>
      </c>
      <c r="Y329" s="199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99" t="str">
        <f>IF(C328&lt;0,"NO PAGAR","COBRAR'")</f>
        <v>NO PAGAR</v>
      </c>
      <c r="C330" s="199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0" t="s">
        <v>9</v>
      </c>
      <c r="C331" s="191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90" t="s">
        <v>9</v>
      </c>
      <c r="Y331" s="191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92" t="s">
        <v>7</v>
      </c>
      <c r="AB339" s="193"/>
      <c r="AC339" s="194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92" t="s">
        <v>7</v>
      </c>
      <c r="F340" s="193"/>
      <c r="G340" s="194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92" t="s">
        <v>7</v>
      </c>
      <c r="O341" s="193"/>
      <c r="P341" s="193"/>
      <c r="Q341" s="194"/>
      <c r="R341" s="18">
        <f>SUM(R325:R340)</f>
        <v>3750</v>
      </c>
      <c r="S341" s="3"/>
      <c r="V341" s="17"/>
      <c r="X341" s="12"/>
      <c r="Y341" s="10"/>
      <c r="AJ341" s="192" t="s">
        <v>7</v>
      </c>
      <c r="AK341" s="193"/>
      <c r="AL341" s="193"/>
      <c r="AM341" s="194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209" t="s">
        <v>64</v>
      </c>
      <c r="AC368" s="203" t="s">
        <v>29</v>
      </c>
      <c r="AD368" s="203"/>
      <c r="AE368" s="203"/>
    </row>
    <row r="369" spans="2:41">
      <c r="V369" s="17"/>
      <c r="X369" s="209"/>
      <c r="AC369" s="203"/>
      <c r="AD369" s="203"/>
      <c r="AE369" s="203"/>
    </row>
    <row r="370" spans="2:41" ht="23.25">
      <c r="B370" s="22" t="s">
        <v>64</v>
      </c>
      <c r="V370" s="17"/>
      <c r="X370" s="209"/>
      <c r="AC370" s="203"/>
      <c r="AD370" s="203"/>
      <c r="AE370" s="20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7" t="s">
        <v>309</v>
      </c>
      <c r="AB371" s="197"/>
      <c r="AC371" s="197"/>
      <c r="AD371" s="197"/>
    </row>
    <row r="372" spans="2:41" ht="23.25">
      <c r="B372" s="1" t="s">
        <v>0</v>
      </c>
      <c r="C372" s="19">
        <f>H388</f>
        <v>590</v>
      </c>
      <c r="E372" s="197" t="s">
        <v>309</v>
      </c>
      <c r="F372" s="197"/>
      <c r="G372" s="197"/>
      <c r="H372" s="19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98" t="str">
        <f>IF(C376&lt;0,"NO PAGAR","COBRAR")</f>
        <v>COBRAR</v>
      </c>
      <c r="C377" s="198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98" t="str">
        <f>IF(Y376&lt;0,"NO PAGAR","COBRAR")</f>
        <v>NO PAGAR</v>
      </c>
      <c r="Y377" s="198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0" t="s">
        <v>9</v>
      </c>
      <c r="C378" s="191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0" t="s">
        <v>9</v>
      </c>
      <c r="Y378" s="191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92" t="s">
        <v>7</v>
      </c>
      <c r="AK383" s="193"/>
      <c r="AL383" s="193"/>
      <c r="AM383" s="194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92" t="s">
        <v>7</v>
      </c>
      <c r="AB387" s="193"/>
      <c r="AC387" s="194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92" t="s">
        <v>7</v>
      </c>
      <c r="F388" s="193"/>
      <c r="G388" s="194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92" t="s">
        <v>7</v>
      </c>
      <c r="O389" s="193"/>
      <c r="P389" s="193"/>
      <c r="Q389" s="194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96" t="s">
        <v>31</v>
      </c>
      <c r="AB405" s="196"/>
      <c r="AC405" s="196"/>
    </row>
    <row r="406" spans="1:43" ht="15" customHeight="1">
      <c r="H406" s="76"/>
      <c r="I406" s="76"/>
      <c r="J406" s="76"/>
      <c r="V406" s="17"/>
      <c r="AA406" s="196"/>
      <c r="AB406" s="196"/>
      <c r="AC406" s="196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97" t="s">
        <v>62</v>
      </c>
      <c r="F410" s="197"/>
      <c r="G410" s="197"/>
      <c r="H410" s="197"/>
      <c r="V410" s="17"/>
      <c r="X410" s="23" t="s">
        <v>82</v>
      </c>
      <c r="Y410" s="20">
        <f>IF(B410="PAGADO",0,C415)</f>
        <v>0</v>
      </c>
      <c r="AA410" s="197" t="s">
        <v>142</v>
      </c>
      <c r="AB410" s="197"/>
      <c r="AC410" s="197"/>
      <c r="AD410" s="197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99" t="str">
        <f>IF(Y415&lt;0,"NO PAGAR","COBRAR'")</f>
        <v>COBRAR'</v>
      </c>
      <c r="Y416" s="199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99" t="str">
        <f>IF(C415&lt;0,"NO PAGAR","COBRAR'")</f>
        <v>COBRAR'</v>
      </c>
      <c r="C417" s="199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90" t="s">
        <v>9</v>
      </c>
      <c r="C418" s="191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0" t="s">
        <v>9</v>
      </c>
      <c r="Y418" s="191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92" t="s">
        <v>7</v>
      </c>
      <c r="AK422" s="193"/>
      <c r="AL422" s="193"/>
      <c r="AM422" s="194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92" t="s">
        <v>7</v>
      </c>
      <c r="AB426" s="193"/>
      <c r="AC426" s="194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92" t="s">
        <v>7</v>
      </c>
      <c r="O428" s="193"/>
      <c r="P428" s="193"/>
      <c r="Q428" s="194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92" t="s">
        <v>7</v>
      </c>
      <c r="F430" s="193"/>
      <c r="G430" s="194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95" t="s">
        <v>29</v>
      </c>
      <c r="AD441" s="195"/>
      <c r="AE441" s="195"/>
    </row>
    <row r="442" spans="2:41" ht="35.25" customHeight="1">
      <c r="H442" s="76" t="s">
        <v>28</v>
      </c>
      <c r="I442" s="76"/>
      <c r="J442" s="76"/>
      <c r="V442" s="17"/>
      <c r="AC442" s="195"/>
      <c r="AD442" s="195"/>
      <c r="AE442" s="195"/>
    </row>
    <row r="443" spans="2:41" ht="15" customHeight="1">
      <c r="H443" s="76"/>
      <c r="I443" s="76"/>
      <c r="J443" s="76"/>
      <c r="V443" s="17"/>
      <c r="AC443" s="195"/>
      <c r="AD443" s="195"/>
      <c r="AE443" s="195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97" t="s">
        <v>309</v>
      </c>
      <c r="F447" s="197"/>
      <c r="G447" s="197"/>
      <c r="H447" s="197"/>
      <c r="V447" s="17"/>
      <c r="X447" s="23" t="s">
        <v>32</v>
      </c>
      <c r="Y447" s="20">
        <f>IF(B447="PAGADO",0,C452)</f>
        <v>221.34</v>
      </c>
      <c r="AA447" s="197" t="s">
        <v>253</v>
      </c>
      <c r="AB447" s="197"/>
      <c r="AC447" s="197"/>
      <c r="AD447" s="197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98" t="str">
        <f>IF(C452&lt;0,"NO PAGAR","COBRAR")</f>
        <v>COBRAR</v>
      </c>
      <c r="C453" s="198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98" t="str">
        <f>IF(Y452&lt;0,"NO PAGAR","COBRAR")</f>
        <v>NO PAGAR</v>
      </c>
      <c r="Y453" s="198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0" t="s">
        <v>9</v>
      </c>
      <c r="C454" s="191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0" t="s">
        <v>9</v>
      </c>
      <c r="Y454" s="191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92" t="s">
        <v>7</v>
      </c>
      <c r="F463" s="193"/>
      <c r="G463" s="194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92" t="s">
        <v>7</v>
      </c>
      <c r="AB463" s="193"/>
      <c r="AC463" s="194"/>
      <c r="AD463" s="5">
        <f>SUM(AD449:AD462)</f>
        <v>370</v>
      </c>
      <c r="AJ463" s="192" t="s">
        <v>7</v>
      </c>
      <c r="AK463" s="193"/>
      <c r="AL463" s="193"/>
      <c r="AM463" s="194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92" t="s">
        <v>7</v>
      </c>
      <c r="O465" s="193"/>
      <c r="P465" s="193"/>
      <c r="Q465" s="194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96" t="s">
        <v>31</v>
      </c>
      <c r="AB480" s="196"/>
      <c r="AC480" s="196"/>
    </row>
    <row r="481" spans="2:41" ht="15" customHeight="1">
      <c r="H481" s="76"/>
      <c r="I481" s="76"/>
      <c r="J481" s="76"/>
      <c r="V481" s="17"/>
      <c r="AA481" s="196"/>
      <c r="AB481" s="196"/>
      <c r="AC481" s="196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97" t="s">
        <v>62</v>
      </c>
      <c r="F483" s="197"/>
      <c r="G483" s="197"/>
      <c r="H483" s="197"/>
      <c r="V483" s="17"/>
      <c r="X483" s="23" t="s">
        <v>32</v>
      </c>
      <c r="Y483" s="20">
        <f>IF(B1256="PAGADO",0,C488)</f>
        <v>-88.629999999999654</v>
      </c>
      <c r="AA483" s="197" t="s">
        <v>253</v>
      </c>
      <c r="AB483" s="197"/>
      <c r="AC483" s="197"/>
      <c r="AD483" s="197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99" t="str">
        <f>IF(Y488&lt;0,"NO PAGAR","COBRAR'")</f>
        <v>NO PAGAR</v>
      </c>
      <c r="Y489" s="199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99" t="str">
        <f>IF(C488&lt;0,"NO PAGAR","COBRAR'")</f>
        <v>NO PAGAR</v>
      </c>
      <c r="C490" s="199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0" t="s">
        <v>9</v>
      </c>
      <c r="C491" s="191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90" t="s">
        <v>9</v>
      </c>
      <c r="Y491" s="191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92" t="s">
        <v>7</v>
      </c>
      <c r="O501" s="193"/>
      <c r="P501" s="193"/>
      <c r="Q501" s="194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92" t="s">
        <v>7</v>
      </c>
      <c r="AK501" s="193"/>
      <c r="AL501" s="193"/>
      <c r="AM501" s="194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92" t="s">
        <v>7</v>
      </c>
      <c r="AC504" s="194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95" t="s">
        <v>29</v>
      </c>
      <c r="AD522" s="195"/>
      <c r="AE522" s="195"/>
    </row>
    <row r="523" spans="2:41" ht="30" customHeight="1">
      <c r="H523" s="76" t="s">
        <v>28</v>
      </c>
      <c r="I523" s="76"/>
      <c r="J523" s="76"/>
      <c r="V523" s="17"/>
      <c r="AC523" s="195"/>
      <c r="AD523" s="195"/>
      <c r="AE523" s="195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97" t="s">
        <v>253</v>
      </c>
      <c r="F525" s="197"/>
      <c r="G525" s="197"/>
      <c r="H525" s="197"/>
      <c r="V525" s="17"/>
      <c r="X525" s="23" t="s">
        <v>32</v>
      </c>
      <c r="Y525" s="20">
        <f>IF(B525="PAGADO",0,C530)</f>
        <v>-2189.3999999999996</v>
      </c>
      <c r="AA525" s="197" t="s">
        <v>1052</v>
      </c>
      <c r="AB525" s="197"/>
      <c r="AC525" s="197"/>
      <c r="AD525" s="197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1032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1033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1046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1047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98" t="str">
        <f>IF(C530&lt;0,"NO PAGAR","COBRAR")</f>
        <v>NO PAGAR</v>
      </c>
      <c r="C531" s="198"/>
      <c r="E531" s="4"/>
      <c r="F531" s="3"/>
      <c r="G531" s="3"/>
      <c r="H531" s="5"/>
      <c r="N531" s="25">
        <v>45112</v>
      </c>
      <c r="O531" s="3" t="s">
        <v>1048</v>
      </c>
      <c r="P531" s="3"/>
      <c r="Q531" s="3"/>
      <c r="R531" s="18">
        <v>64.5</v>
      </c>
      <c r="S531" s="3"/>
      <c r="V531" s="17"/>
      <c r="X531" s="198" t="str">
        <f>IF(Y530&lt;0,"NO PAGAR","COBRAR")</f>
        <v>NO PAGAR</v>
      </c>
      <c r="Y531" s="198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0" t="s">
        <v>9</v>
      </c>
      <c r="C532" s="191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0" t="s">
        <v>9</v>
      </c>
      <c r="Y532" s="191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1027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1026</v>
      </c>
      <c r="C541" s="10">
        <v>700.28</v>
      </c>
      <c r="E541" s="192" t="s">
        <v>7</v>
      </c>
      <c r="F541" s="193"/>
      <c r="G541" s="194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92" t="s">
        <v>7</v>
      </c>
      <c r="AB541" s="193"/>
      <c r="AC541" s="194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92" t="s">
        <v>7</v>
      </c>
      <c r="O543" s="193"/>
      <c r="P543" s="193"/>
      <c r="Q543" s="194"/>
      <c r="R543" s="18">
        <f>SUM(R527:R542)</f>
        <v>290.27999999999997</v>
      </c>
      <c r="S543" s="3"/>
      <c r="V543" s="17"/>
      <c r="X543" s="12"/>
      <c r="Y543" s="10"/>
      <c r="AJ543" s="192" t="s">
        <v>7</v>
      </c>
      <c r="AK543" s="193"/>
      <c r="AL543" s="193"/>
      <c r="AM543" s="194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96" t="s">
        <v>31</v>
      </c>
      <c r="AB565" s="196"/>
      <c r="AC565" s="196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97" t="s">
        <v>309</v>
      </c>
      <c r="F567" s="197"/>
      <c r="G567" s="197"/>
      <c r="H567" s="197"/>
      <c r="V567" s="17"/>
      <c r="X567" s="23" t="s">
        <v>32</v>
      </c>
      <c r="Y567" s="20">
        <f>IF(B1355="PAGADO",0,C572)</f>
        <v>-1694.4249999999993</v>
      </c>
      <c r="AA567" s="197" t="s">
        <v>309</v>
      </c>
      <c r="AB567" s="197"/>
      <c r="AC567" s="197"/>
      <c r="AD567" s="197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1083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1096</v>
      </c>
      <c r="AC570" s="3" t="s">
        <v>1097</v>
      </c>
      <c r="AD570" s="5">
        <v>140</v>
      </c>
      <c r="AE570" t="s">
        <v>146</v>
      </c>
      <c r="AJ570" s="25">
        <v>45134</v>
      </c>
      <c r="AK570" s="3" t="s">
        <v>1098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9" t="str">
        <f>IF(Y572&lt;0,"NO PAGAR","COBRAR'")</f>
        <v>NO PAGAR</v>
      </c>
      <c r="Y573" s="199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99" t="str">
        <f>IF(C572&lt;0,"NO PAGAR","COBRAR'")</f>
        <v>NO PAGAR</v>
      </c>
      <c r="C574" s="199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0" t="s">
        <v>9</v>
      </c>
      <c r="C575" s="191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92" t="s">
        <v>7</v>
      </c>
      <c r="AB583" s="193"/>
      <c r="AC583" s="194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1075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1070</v>
      </c>
      <c r="G585" s="3" t="s">
        <v>1071</v>
      </c>
      <c r="H585" s="168">
        <v>140</v>
      </c>
      <c r="I585" t="s">
        <v>378</v>
      </c>
      <c r="N585" s="192" t="s">
        <v>7</v>
      </c>
      <c r="O585" s="193"/>
      <c r="P585" s="193"/>
      <c r="Q585" s="194"/>
      <c r="R585" s="18">
        <f>SUM(R569:R584)</f>
        <v>3300</v>
      </c>
      <c r="S585" s="3"/>
      <c r="V585" s="17"/>
      <c r="X585" s="12"/>
      <c r="Y585" s="10"/>
      <c r="AJ585" s="192" t="s">
        <v>7</v>
      </c>
      <c r="AK585" s="193"/>
      <c r="AL585" s="193"/>
      <c r="AM585" s="194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1074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1074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1074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1074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92" t="s">
        <v>7</v>
      </c>
      <c r="G591" s="194"/>
      <c r="H591" s="18">
        <f>SUM(H569:H590)</f>
        <v>3730</v>
      </c>
      <c r="N591" t="s">
        <v>1074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1074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95" t="s">
        <v>29</v>
      </c>
      <c r="AD608" s="195"/>
      <c r="AE608" s="195"/>
    </row>
    <row r="609" spans="2:41" ht="23.25" customHeight="1">
      <c r="H609" s="76" t="s">
        <v>28</v>
      </c>
      <c r="I609" s="76"/>
      <c r="J609" s="76"/>
      <c r="V609" s="17"/>
      <c r="AC609" s="195"/>
      <c r="AD609" s="195"/>
      <c r="AE609" s="195"/>
    </row>
    <row r="610" spans="2:41" ht="15" customHeight="1">
      <c r="H610" s="76"/>
      <c r="I610" s="76"/>
      <c r="J610" s="76"/>
      <c r="V610" s="17"/>
      <c r="AC610" s="195"/>
      <c r="AD610" s="195"/>
      <c r="AE610" s="195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97" t="s">
        <v>309</v>
      </c>
      <c r="F614" s="197"/>
      <c r="G614" s="197"/>
      <c r="H614" s="197"/>
      <c r="V614" s="17"/>
      <c r="X614" s="23" t="s">
        <v>32</v>
      </c>
      <c r="Y614" s="20">
        <f>IF(B614="PAGADO",0,C619)</f>
        <v>-782.98099999999931</v>
      </c>
      <c r="AA614" s="197" t="s">
        <v>309</v>
      </c>
      <c r="AB614" s="197"/>
      <c r="AC614" s="197"/>
      <c r="AD614" s="197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1101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1118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1054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1129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1179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1186</v>
      </c>
      <c r="AL619" s="3"/>
      <c r="AM619" s="3"/>
      <c r="AN619" s="18">
        <v>59.09</v>
      </c>
      <c r="AO619" s="3"/>
    </row>
    <row r="620" spans="2:41" ht="26.25">
      <c r="B620" s="198" t="str">
        <f>IF(C619&lt;0,"NO PAGAR","COBRAR")</f>
        <v>NO PAGAR</v>
      </c>
      <c r="C620" s="198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98" t="str">
        <f>IF(Y619&lt;0,"NO PAGAR","COBRAR")</f>
        <v>NO PAGAR</v>
      </c>
      <c r="Y620" s="19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0" t="s">
        <v>9</v>
      </c>
      <c r="C621" s="191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1060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1060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1060</v>
      </c>
      <c r="G627" s="3" t="s">
        <v>1115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1180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1116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1194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92" t="s">
        <v>7</v>
      </c>
      <c r="F630" s="193"/>
      <c r="G630" s="194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92" t="s">
        <v>7</v>
      </c>
      <c r="AB630" s="193"/>
      <c r="AC630" s="194"/>
      <c r="AD630" s="5">
        <f>SUM(AD616:AD629)</f>
        <v>895</v>
      </c>
      <c r="AE630" s="178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92" t="s">
        <v>7</v>
      </c>
      <c r="O632" s="193"/>
      <c r="P632" s="193"/>
      <c r="Q632" s="194"/>
      <c r="R632" s="18">
        <f>SUM(R616:R631)</f>
        <v>74</v>
      </c>
      <c r="S632" s="3"/>
      <c r="V632" s="17"/>
      <c r="X632" s="12"/>
      <c r="Y632" s="10"/>
      <c r="AJ632" s="192" t="s">
        <v>7</v>
      </c>
      <c r="AK632" s="193"/>
      <c r="AL632" s="193"/>
      <c r="AM632" s="194"/>
      <c r="AN632" s="18">
        <f>SUM(AN616:AN631)</f>
        <v>1365.1899999999998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6" t="s">
        <v>30</v>
      </c>
      <c r="I649" s="76"/>
      <c r="J649" s="76"/>
      <c r="V649" s="17"/>
      <c r="AA649" s="196" t="s">
        <v>31</v>
      </c>
      <c r="AB649" s="196"/>
      <c r="AC649" s="196"/>
    </row>
    <row r="650" spans="1:43" ht="15" customHeight="1">
      <c r="H650" s="76"/>
      <c r="I650" s="76"/>
      <c r="J650" s="76"/>
      <c r="V650" s="17"/>
      <c r="AA650" s="196"/>
      <c r="AB650" s="196"/>
      <c r="AC650" s="196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197" t="s">
        <v>309</v>
      </c>
      <c r="F652" s="197"/>
      <c r="G652" s="197"/>
      <c r="H652" s="197"/>
      <c r="V652" s="17"/>
      <c r="X652" s="23" t="s">
        <v>32</v>
      </c>
      <c r="Y652" s="20">
        <f>IF(B1448="PAGADO",0,C657)</f>
        <v>125.01900000000069</v>
      </c>
      <c r="AA652" s="197" t="s">
        <v>309</v>
      </c>
      <c r="AB652" s="197"/>
      <c r="AC652" s="197"/>
      <c r="AD652" s="197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1235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378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1239</v>
      </c>
      <c r="AC655" s="3" t="s">
        <v>1205</v>
      </c>
      <c r="AD655" s="5">
        <v>140</v>
      </c>
      <c r="AE655" t="s">
        <v>146</v>
      </c>
      <c r="AJ655" s="25">
        <v>45161</v>
      </c>
      <c r="AK655" s="3" t="s">
        <v>1247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378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378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1208</v>
      </c>
      <c r="G657" s="3" t="s">
        <v>1211</v>
      </c>
      <c r="H657" s="5">
        <v>285</v>
      </c>
      <c r="I657" t="s">
        <v>378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378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1208</v>
      </c>
      <c r="G658" s="3" t="s">
        <v>1211</v>
      </c>
      <c r="H658" s="5">
        <v>285</v>
      </c>
      <c r="I658" t="s">
        <v>378</v>
      </c>
      <c r="N658" s="3"/>
      <c r="O658" s="3"/>
      <c r="P658" s="3"/>
      <c r="Q658" s="3"/>
      <c r="R658" s="18"/>
      <c r="S658" s="3"/>
      <c r="V658" s="17"/>
      <c r="X658" s="199" t="str">
        <f>IF(Y657&lt;0,"NO PAGAR","COBRAR'")</f>
        <v>NO PAGAR</v>
      </c>
      <c r="Y658" s="199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199" t="str">
        <f>IF(C657&lt;0,"NO PAGAR","COBRAR'")</f>
        <v>COBRAR'</v>
      </c>
      <c r="C659" s="199"/>
      <c r="E659" s="4">
        <v>45124</v>
      </c>
      <c r="F659" s="3" t="s">
        <v>1208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0" t="s">
        <v>9</v>
      </c>
      <c r="C660" s="191"/>
      <c r="E660" s="4">
        <v>45126</v>
      </c>
      <c r="F660" s="3" t="s">
        <v>1208</v>
      </c>
      <c r="G660" s="3" t="s">
        <v>1211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0" t="s">
        <v>9</v>
      </c>
      <c r="Y660" s="191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1208</v>
      </c>
      <c r="G661" s="3" t="s">
        <v>1211</v>
      </c>
      <c r="H661" s="5">
        <v>285</v>
      </c>
      <c r="I661" t="s">
        <v>378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378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1208</v>
      </c>
      <c r="G662" s="3" t="s">
        <v>99</v>
      </c>
      <c r="H662" s="5">
        <v>285</v>
      </c>
      <c r="I662" t="s">
        <v>378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378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1208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1208</v>
      </c>
      <c r="G664" s="3" t="s">
        <v>1212</v>
      </c>
      <c r="H664" s="5">
        <v>330</v>
      </c>
      <c r="I664" t="s">
        <v>378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378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1223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1224</v>
      </c>
      <c r="G667" s="3" t="s">
        <v>200</v>
      </c>
      <c r="H667" s="5">
        <v>210</v>
      </c>
      <c r="I667" t="s">
        <v>378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192" t="s">
        <v>7</v>
      </c>
      <c r="F668" s="193"/>
      <c r="G668" s="194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92" t="s">
        <v>7</v>
      </c>
      <c r="AB668" s="193"/>
      <c r="AC668" s="194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1268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192" t="s">
        <v>7</v>
      </c>
      <c r="O670" s="193"/>
      <c r="P670" s="193"/>
      <c r="Q670" s="194"/>
      <c r="R670" s="18">
        <f>SUM(R654:R669)</f>
        <v>2000</v>
      </c>
      <c r="S670" s="3"/>
      <c r="V670" s="17"/>
      <c r="X670" s="12"/>
      <c r="Y670" s="10"/>
      <c r="AJ670" s="192" t="s">
        <v>7</v>
      </c>
      <c r="AK670" s="193"/>
      <c r="AL670" s="193"/>
      <c r="AM670" s="194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3">
        <v>0.71946759259259263</v>
      </c>
      <c r="AK671" s="181">
        <v>20230801</v>
      </c>
      <c r="AL671" s="181" t="s">
        <v>691</v>
      </c>
      <c r="AM671" s="181" t="s">
        <v>476</v>
      </c>
      <c r="AN671" s="181">
        <v>120</v>
      </c>
      <c r="AO671" s="181" t="s">
        <v>1259</v>
      </c>
      <c r="AP671" s="181">
        <v>98563</v>
      </c>
    </row>
    <row r="672" spans="2:42" ht="15.75" thickBot="1">
      <c r="B672" s="12"/>
      <c r="C672" s="10"/>
      <c r="V672" s="17"/>
      <c r="X672" s="12"/>
      <c r="Y672" s="10"/>
      <c r="AJ672" s="183">
        <v>0.41115740740740742</v>
      </c>
      <c r="AK672" s="181">
        <v>20230802</v>
      </c>
      <c r="AL672" s="181" t="s">
        <v>751</v>
      </c>
      <c r="AM672" s="181" t="s">
        <v>476</v>
      </c>
      <c r="AN672" s="181">
        <v>180</v>
      </c>
      <c r="AO672" s="182">
        <v>102855</v>
      </c>
      <c r="AP672" s="181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3">
        <v>0.54481481481481475</v>
      </c>
      <c r="AK673" s="181">
        <v>20230803</v>
      </c>
      <c r="AL673" s="181" t="s">
        <v>675</v>
      </c>
      <c r="AM673" s="181" t="s">
        <v>476</v>
      </c>
      <c r="AN673" s="181">
        <v>65.64</v>
      </c>
      <c r="AO673" s="181" t="s">
        <v>1258</v>
      </c>
      <c r="AP673" s="181">
        <v>5454</v>
      </c>
    </row>
    <row r="674" spans="2:42" ht="15.75" thickBot="1">
      <c r="B674" s="12"/>
      <c r="C674" s="10"/>
      <c r="V674" s="17"/>
      <c r="X674" s="12"/>
      <c r="Y674" s="10"/>
      <c r="AJ674" s="183">
        <v>0.54655092592592591</v>
      </c>
      <c r="AK674" s="181">
        <v>20230803</v>
      </c>
      <c r="AL674" s="181" t="s">
        <v>675</v>
      </c>
      <c r="AM674" s="181" t="s">
        <v>476</v>
      </c>
      <c r="AN674" s="181">
        <v>25</v>
      </c>
      <c r="AO674" s="182">
        <v>14285</v>
      </c>
      <c r="AP674" s="181">
        <v>554445</v>
      </c>
    </row>
    <row r="675" spans="2:42" ht="15.75" thickBot="1">
      <c r="B675" s="12"/>
      <c r="C675" s="10"/>
      <c r="V675" s="17"/>
      <c r="X675" s="12"/>
      <c r="Y675" s="10"/>
      <c r="AJ675" s="183">
        <v>0.595636574074074</v>
      </c>
      <c r="AK675" s="181">
        <v>20230810</v>
      </c>
      <c r="AL675" s="181" t="s">
        <v>675</v>
      </c>
      <c r="AM675" s="181" t="s">
        <v>476</v>
      </c>
      <c r="AN675" s="181">
        <v>87.01</v>
      </c>
      <c r="AO675" s="182">
        <v>49718</v>
      </c>
      <c r="AP675" s="181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3">
        <v>0.55717592592592591</v>
      </c>
      <c r="AK676" s="181">
        <v>20230814</v>
      </c>
      <c r="AL676" s="181" t="s">
        <v>675</v>
      </c>
      <c r="AM676" s="181" t="s">
        <v>476</v>
      </c>
      <c r="AN676" s="181">
        <v>80</v>
      </c>
      <c r="AO676" s="182">
        <v>45713</v>
      </c>
      <c r="AP676" s="181">
        <v>5555</v>
      </c>
    </row>
    <row r="677" spans="2:42" ht="15.75" thickBot="1">
      <c r="B677" s="12"/>
      <c r="C677" s="10"/>
      <c r="V677" s="17"/>
      <c r="AA677" s="1" t="s">
        <v>19</v>
      </c>
      <c r="AJ677" s="183">
        <v>0.58956018518518516</v>
      </c>
      <c r="AK677" s="181">
        <v>20230814</v>
      </c>
      <c r="AL677" s="181" t="s">
        <v>751</v>
      </c>
      <c r="AM677" s="181" t="s">
        <v>476</v>
      </c>
      <c r="AN677" s="181">
        <v>70</v>
      </c>
      <c r="AO677" s="182">
        <v>39999</v>
      </c>
      <c r="AP677" s="181">
        <v>5555</v>
      </c>
    </row>
    <row r="678" spans="2:42" ht="15.75" thickBot="1">
      <c r="B678" s="12"/>
      <c r="C678" s="10"/>
      <c r="V678" s="17"/>
      <c r="AJ678" s="183">
        <v>0.59313657407407405</v>
      </c>
      <c r="AK678" s="181">
        <v>20230811</v>
      </c>
      <c r="AL678" s="181" t="s">
        <v>691</v>
      </c>
      <c r="AM678" s="181" t="s">
        <v>476</v>
      </c>
      <c r="AN678" s="181">
        <v>110</v>
      </c>
      <c r="AO678" s="182">
        <v>62856</v>
      </c>
      <c r="AP678" s="181">
        <v>12345</v>
      </c>
    </row>
    <row r="679" spans="2:42" ht="15.75" thickBot="1">
      <c r="B679" s="11"/>
      <c r="C679" s="10"/>
      <c r="V679" s="17"/>
      <c r="AJ679" s="183">
        <v>0.88462962962962965</v>
      </c>
      <c r="AK679" s="181">
        <v>20230810</v>
      </c>
      <c r="AL679" s="181" t="s">
        <v>751</v>
      </c>
      <c r="AM679" s="181" t="s">
        <v>476</v>
      </c>
      <c r="AN679" s="181">
        <v>140.02000000000001</v>
      </c>
      <c r="AO679" s="182">
        <v>80001</v>
      </c>
      <c r="AP679" s="181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07" t="s">
        <v>110</v>
      </c>
      <c r="AL689" s="207"/>
      <c r="AM689" s="207"/>
    </row>
    <row r="690" spans="2:41" ht="23.25">
      <c r="V690" s="17"/>
      <c r="AC690" s="185" t="s">
        <v>29</v>
      </c>
      <c r="AD690" s="185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6" t="s">
        <v>28</v>
      </c>
      <c r="I691" s="76"/>
      <c r="J691" s="76"/>
      <c r="V691" s="17"/>
      <c r="X691" s="22" t="s">
        <v>69</v>
      </c>
      <c r="AE691" s="185"/>
      <c r="AJ691" s="25">
        <v>45181</v>
      </c>
      <c r="AK691" s="3" t="s">
        <v>433</v>
      </c>
      <c r="AL691" s="3"/>
      <c r="AM691" s="3"/>
      <c r="AN691" s="18">
        <v>500</v>
      </c>
      <c r="AO691" s="3"/>
    </row>
    <row r="692" spans="2:41" ht="21.75" customHeight="1">
      <c r="H692" s="76"/>
      <c r="I692" s="76"/>
      <c r="J692" s="76"/>
      <c r="V692" s="17"/>
      <c r="X692" s="23" t="s">
        <v>32</v>
      </c>
      <c r="Y692" s="20">
        <f>IF(B696="PAGADO",0,C701)</f>
        <v>-2037.6929999999993</v>
      </c>
      <c r="AA692" s="197" t="s">
        <v>62</v>
      </c>
      <c r="AB692" s="197"/>
      <c r="AC692" s="197"/>
      <c r="AD692" s="197"/>
      <c r="AE692" s="185"/>
      <c r="AJ692" s="25">
        <v>45181</v>
      </c>
      <c r="AK692" s="3" t="s">
        <v>433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1364</v>
      </c>
      <c r="AC694" s="3" t="s">
        <v>1365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1204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197" t="s">
        <v>309</v>
      </c>
      <c r="F696" s="197"/>
      <c r="G696" s="197"/>
      <c r="H696" s="197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378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198" t="str">
        <f>IF(Y697&lt;0,"NO PAGAR","COBRAR")</f>
        <v>NO PAGAR</v>
      </c>
      <c r="Y698" s="198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378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414</v>
      </c>
      <c r="G699" s="3" t="s">
        <v>169</v>
      </c>
      <c r="H699" s="5">
        <v>150</v>
      </c>
      <c r="I699" t="s">
        <v>378</v>
      </c>
      <c r="N699" s="25">
        <v>45166</v>
      </c>
      <c r="O699" s="3" t="s">
        <v>1098</v>
      </c>
      <c r="P699" s="3"/>
      <c r="Q699" s="3"/>
      <c r="R699" s="18">
        <v>160</v>
      </c>
      <c r="S699" s="3"/>
      <c r="V699" s="17"/>
      <c r="X699" s="190" t="s">
        <v>9</v>
      </c>
      <c r="Y699" s="191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378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414</v>
      </c>
      <c r="G700" s="3" t="s">
        <v>1293</v>
      </c>
      <c r="H700" s="5">
        <v>300</v>
      </c>
      <c r="I700" t="s">
        <v>378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1384</v>
      </c>
      <c r="AD700" s="5">
        <v>445</v>
      </c>
      <c r="AE700" t="s">
        <v>378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414</v>
      </c>
      <c r="G701" s="3" t="s">
        <v>200</v>
      </c>
      <c r="H701" s="5">
        <v>200</v>
      </c>
      <c r="I701" t="s">
        <v>378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378</v>
      </c>
      <c r="AJ701" s="3"/>
      <c r="AK701" s="3"/>
      <c r="AL701" s="3"/>
      <c r="AM701" s="3"/>
      <c r="AN701" s="18"/>
      <c r="AO701" s="3"/>
    </row>
    <row r="702" spans="2:41" ht="26.25">
      <c r="B702" s="198" t="str">
        <f>IF(C701&lt;0,"NO PAGAR","COBRAR")</f>
        <v>NO PAGAR</v>
      </c>
      <c r="C702" s="198"/>
      <c r="E702" s="4">
        <v>45154</v>
      </c>
      <c r="F702" s="3" t="s">
        <v>414</v>
      </c>
      <c r="G702" s="3" t="s">
        <v>200</v>
      </c>
      <c r="H702" s="5">
        <v>200</v>
      </c>
      <c r="I702" t="s">
        <v>378</v>
      </c>
      <c r="N702" s="25">
        <v>45175</v>
      </c>
      <c r="O702" s="3" t="s">
        <v>1357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378</v>
      </c>
      <c r="AJ702" s="3"/>
      <c r="AK702" s="3"/>
      <c r="AL702" s="3"/>
      <c r="AM702" s="3"/>
      <c r="AN702" s="18"/>
      <c r="AO702" s="3"/>
    </row>
    <row r="703" spans="2:41">
      <c r="B703" s="190" t="s">
        <v>9</v>
      </c>
      <c r="C703" s="191"/>
      <c r="E703" s="4">
        <v>45164</v>
      </c>
      <c r="F703" s="3" t="s">
        <v>1340</v>
      </c>
      <c r="G703" s="3" t="s">
        <v>1341</v>
      </c>
      <c r="H703" s="5">
        <v>140</v>
      </c>
      <c r="I703" t="s">
        <v>136</v>
      </c>
      <c r="N703" s="25">
        <v>45175</v>
      </c>
      <c r="O703" s="3" t="s">
        <v>1358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1393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1340</v>
      </c>
      <c r="G704" s="3" t="s">
        <v>1341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1394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518</v>
      </c>
      <c r="G705" s="3" t="s">
        <v>1242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597</v>
      </c>
      <c r="G706" s="3" t="s">
        <v>1346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414</v>
      </c>
      <c r="G707" s="3" t="s">
        <v>200</v>
      </c>
      <c r="H707" s="5">
        <v>150</v>
      </c>
      <c r="I707" t="s">
        <v>378</v>
      </c>
      <c r="N707" s="3"/>
      <c r="O707" s="3"/>
      <c r="P707" s="3"/>
      <c r="Q707" s="3"/>
      <c r="R707" s="18"/>
      <c r="S707" s="3"/>
      <c r="V707" s="17"/>
      <c r="X707" s="11" t="s">
        <v>1366</v>
      </c>
      <c r="Y707" s="10">
        <v>18.05</v>
      </c>
      <c r="AA707" s="4"/>
      <c r="AB707" s="3"/>
      <c r="AC707" s="3"/>
      <c r="AD707" s="5"/>
      <c r="AJ707" s="192" t="s">
        <v>7</v>
      </c>
      <c r="AK707" s="193"/>
      <c r="AL707" s="193"/>
      <c r="AM707" s="194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414</v>
      </c>
      <c r="G708" s="3" t="s">
        <v>200</v>
      </c>
      <c r="H708" s="5">
        <v>200</v>
      </c>
      <c r="I708" t="s">
        <v>378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2" t="s">
        <v>7</v>
      </c>
      <c r="AB708" s="193"/>
      <c r="AC708" s="194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1339</v>
      </c>
      <c r="C712" s="10">
        <f>R722</f>
        <v>628.04200000000003</v>
      </c>
      <c r="E712" s="192" t="s">
        <v>7</v>
      </c>
      <c r="F712" s="193"/>
      <c r="G712" s="194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192" t="s">
        <v>7</v>
      </c>
      <c r="O714" s="193"/>
      <c r="P714" s="193"/>
      <c r="Q714" s="194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6" t="s">
        <v>751</v>
      </c>
      <c r="O715" s="126" t="s">
        <v>467</v>
      </c>
      <c r="P715" s="127">
        <v>45155.203900460001</v>
      </c>
      <c r="Q715" s="128">
        <v>45.726999999999997</v>
      </c>
      <c r="R715" s="128">
        <v>80.022000000000006</v>
      </c>
      <c r="S715" s="131"/>
      <c r="V715" s="17"/>
      <c r="X715" s="12"/>
      <c r="Y715" s="10"/>
    </row>
    <row r="716" spans="2:41">
      <c r="B716" s="12"/>
      <c r="C716" s="10"/>
      <c r="N716" s="126" t="s">
        <v>675</v>
      </c>
      <c r="O716" s="126" t="s">
        <v>470</v>
      </c>
      <c r="P716" s="127">
        <v>45154.99364583</v>
      </c>
      <c r="Q716" s="128">
        <v>40</v>
      </c>
      <c r="R716" s="128">
        <v>70</v>
      </c>
      <c r="S716" s="129" t="s">
        <v>911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6" t="s">
        <v>675</v>
      </c>
      <c r="O717" s="126" t="s">
        <v>470</v>
      </c>
      <c r="P717" s="127">
        <v>45160.52351852</v>
      </c>
      <c r="Q717" s="128">
        <v>34.29</v>
      </c>
      <c r="R717" s="128">
        <v>60.01</v>
      </c>
      <c r="S717" s="129" t="s">
        <v>909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6" t="s">
        <v>751</v>
      </c>
      <c r="O718" s="126" t="s">
        <v>470</v>
      </c>
      <c r="P718" s="127">
        <v>45163.49195602</v>
      </c>
      <c r="Q718" s="128">
        <v>84.572000000000003</v>
      </c>
      <c r="R718" s="128">
        <v>148</v>
      </c>
      <c r="S718" s="129" t="s">
        <v>62</v>
      </c>
      <c r="V718" s="17"/>
    </row>
    <row r="719" spans="2:41">
      <c r="B719" s="12"/>
      <c r="C719" s="10"/>
      <c r="N719" s="126" t="s">
        <v>691</v>
      </c>
      <c r="O719" s="126" t="s">
        <v>470</v>
      </c>
      <c r="P719" s="127">
        <v>45167.557569440003</v>
      </c>
      <c r="Q719" s="128">
        <v>51.427</v>
      </c>
      <c r="R719" s="128">
        <v>90</v>
      </c>
      <c r="S719" s="129" t="s">
        <v>753</v>
      </c>
      <c r="V719" s="17"/>
    </row>
    <row r="720" spans="2:41">
      <c r="B720" s="12"/>
      <c r="C720" s="10"/>
      <c r="N720" s="126" t="s">
        <v>691</v>
      </c>
      <c r="O720" s="126" t="s">
        <v>470</v>
      </c>
      <c r="P720" s="127">
        <v>45163.747256939998</v>
      </c>
      <c r="Q720" s="128">
        <v>51.433999999999997</v>
      </c>
      <c r="R720" s="128">
        <v>90.01</v>
      </c>
      <c r="S720" s="129" t="s">
        <v>62</v>
      </c>
      <c r="V720" s="17"/>
    </row>
    <row r="721" spans="1:43">
      <c r="B721" s="12"/>
      <c r="C721" s="10"/>
      <c r="N721" s="126" t="s">
        <v>691</v>
      </c>
      <c r="O721" s="126" t="s">
        <v>470</v>
      </c>
      <c r="P721" s="127">
        <v>45161.093148150001</v>
      </c>
      <c r="Q721" s="128">
        <v>51.429000000000002</v>
      </c>
      <c r="R721" s="128">
        <v>90</v>
      </c>
      <c r="S721" s="129" t="s">
        <v>753</v>
      </c>
      <c r="V721" s="17"/>
    </row>
    <row r="722" spans="1:43">
      <c r="B722" s="11"/>
      <c r="C722" s="10"/>
      <c r="R722" s="188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6" t="s">
        <v>30</v>
      </c>
      <c r="I736" s="76"/>
      <c r="J736" s="76"/>
      <c r="V736" s="17"/>
      <c r="AA736" s="196" t="s">
        <v>31</v>
      </c>
      <c r="AB736" s="196"/>
      <c r="AC736" s="196"/>
    </row>
    <row r="737" spans="2:41" ht="15" customHeight="1">
      <c r="H737" s="76"/>
      <c r="I737" s="76"/>
      <c r="J737" s="76"/>
      <c r="V737" s="17"/>
      <c r="AA737" s="196"/>
      <c r="AB737" s="196"/>
      <c r="AC737" s="196"/>
    </row>
    <row r="738" spans="2:41">
      <c r="V738" s="17"/>
    </row>
    <row r="739" spans="2:41">
      <c r="V739" s="17"/>
    </row>
    <row r="740" spans="2:41" ht="23.25">
      <c r="B740" s="24" t="s">
        <v>69</v>
      </c>
      <c r="V740" s="17"/>
      <c r="X740" s="22" t="s">
        <v>69</v>
      </c>
    </row>
    <row r="741" spans="2:41" ht="26.25">
      <c r="B741" s="23" t="s">
        <v>32</v>
      </c>
      <c r="C741" s="20">
        <f>IF(X692="PAGADO",0,Y697)</f>
        <v>-1585.7429999999995</v>
      </c>
      <c r="E741" s="197" t="s">
        <v>309</v>
      </c>
      <c r="F741" s="197"/>
      <c r="G741" s="197"/>
      <c r="H741" s="197"/>
      <c r="O741" s="207" t="s">
        <v>10</v>
      </c>
      <c r="P741" s="207"/>
      <c r="Q741" s="207"/>
      <c r="V741" s="17"/>
      <c r="X741" s="23" t="s">
        <v>32</v>
      </c>
      <c r="Y741" s="20">
        <f>IF(B1541="PAGADO",0,C746)</f>
        <v>-1885.7429999999995</v>
      </c>
      <c r="AA741" s="197" t="s">
        <v>20</v>
      </c>
      <c r="AB741" s="197"/>
      <c r="AC741" s="197"/>
      <c r="AD741" s="197"/>
    </row>
    <row r="742" spans="2:41">
      <c r="B742" s="1" t="s">
        <v>0</v>
      </c>
      <c r="C742" s="19">
        <f>H757</f>
        <v>0</v>
      </c>
      <c r="E742" s="2" t="s">
        <v>1</v>
      </c>
      <c r="F742" s="2" t="s">
        <v>2</v>
      </c>
      <c r="G742" s="2" t="s">
        <v>3</v>
      </c>
      <c r="H742" s="2" t="s">
        <v>4</v>
      </c>
      <c r="N742" s="2" t="s">
        <v>1</v>
      </c>
      <c r="O742" s="2" t="s">
        <v>5</v>
      </c>
      <c r="P742" s="2" t="s">
        <v>4</v>
      </c>
      <c r="Q742" s="2" t="s">
        <v>6</v>
      </c>
      <c r="R742" s="2" t="s">
        <v>7</v>
      </c>
      <c r="S742" s="3"/>
      <c r="V742" s="17"/>
      <c r="X742" s="1" t="s">
        <v>0</v>
      </c>
      <c r="Y742" s="19">
        <f>AD757</f>
        <v>0</v>
      </c>
      <c r="AA742" s="2" t="s">
        <v>1</v>
      </c>
      <c r="AB742" s="2" t="s">
        <v>2</v>
      </c>
      <c r="AC742" s="2" t="s">
        <v>3</v>
      </c>
      <c r="AD742" s="2" t="s">
        <v>4</v>
      </c>
      <c r="AJ742" s="2" t="s">
        <v>1</v>
      </c>
      <c r="AK742" s="2" t="s">
        <v>5</v>
      </c>
      <c r="AL742" s="2" t="s">
        <v>4</v>
      </c>
      <c r="AM742" s="2" t="s">
        <v>6</v>
      </c>
      <c r="AN742" s="2" t="s">
        <v>7</v>
      </c>
      <c r="AO742" s="3"/>
    </row>
    <row r="743" spans="2:41">
      <c r="C743" s="20"/>
      <c r="E743" s="4"/>
      <c r="F743" s="3"/>
      <c r="G743" s="3"/>
      <c r="H743" s="5"/>
      <c r="N743" s="25">
        <v>45187</v>
      </c>
      <c r="O743" s="3" t="s">
        <v>110</v>
      </c>
      <c r="P743" s="3"/>
      <c r="Q743" s="3"/>
      <c r="R743" s="18">
        <v>300</v>
      </c>
      <c r="S743" s="3"/>
      <c r="V743" s="17"/>
      <c r="Y743" s="2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" t="s">
        <v>24</v>
      </c>
      <c r="C744" s="19">
        <f>IF(C741&gt;0,C741+C742,C742)</f>
        <v>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" t="s">
        <v>24</v>
      </c>
      <c r="Y744" s="19">
        <f>IF(Y741&gt;0,Y741+Y742,Y742)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" t="s">
        <v>9</v>
      </c>
      <c r="C745" s="20">
        <f>C769</f>
        <v>1885.7429999999995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" t="s">
        <v>9</v>
      </c>
      <c r="Y745" s="20">
        <f>Y769</f>
        <v>1885.7429999999995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6" t="s">
        <v>26</v>
      </c>
      <c r="C746" s="21">
        <f>C744-C745</f>
        <v>-1885.7429999999995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 t="s">
        <v>27</v>
      </c>
      <c r="Y746" s="21">
        <f>Y744-Y745</f>
        <v>-1885.7429999999995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ht="23.25">
      <c r="B747" s="6"/>
      <c r="C747" s="7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9" t="str">
        <f>IF(Y746&lt;0,"NO PAGAR","COBRAR'")</f>
        <v>NO PAGAR</v>
      </c>
      <c r="Y747" s="199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ht="23.25">
      <c r="B748" s="199" t="str">
        <f>IF(C746&lt;0,"NO PAGAR","COBRAR'")</f>
        <v>NO PAGAR</v>
      </c>
      <c r="C748" s="199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/>
      <c r="Y748" s="8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90" t="s">
        <v>9</v>
      </c>
      <c r="C749" s="191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90" t="s">
        <v>9</v>
      </c>
      <c r="Y749" s="191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9" t="str">
        <f>IF(Y697&lt;0,"SALDO ADELANTADO","SALDO A FAVOR '")</f>
        <v>SALDO ADELANTADO</v>
      </c>
      <c r="C750" s="10">
        <f>IF(Y697&lt;=0,Y697*-1)</f>
        <v>1585.7429999999995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IF(C746&lt;0,"SALDO ADELANTADO","SALDO A FAVOR'")</f>
        <v>SALDO ADELANTADO</v>
      </c>
      <c r="Y750" s="10">
        <f>IF(C746&lt;=0,C746*-1)</f>
        <v>1885.7429999999995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10</v>
      </c>
      <c r="C751" s="10">
        <f>R759</f>
        <v>300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AN759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11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12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13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14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15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16</v>
      </c>
      <c r="C757" s="10"/>
      <c r="E757" s="192" t="s">
        <v>7</v>
      </c>
      <c r="F757" s="193"/>
      <c r="G757" s="194"/>
      <c r="H757" s="5">
        <f>SUM(H743:H756)</f>
        <v>0</v>
      </c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192" t="s">
        <v>7</v>
      </c>
      <c r="AB757" s="193"/>
      <c r="AC757" s="194"/>
      <c r="AD757" s="5">
        <f>SUM(AD743:AD756)</f>
        <v>0</v>
      </c>
      <c r="AJ757" s="3"/>
      <c r="AK757" s="3"/>
      <c r="AL757" s="3"/>
      <c r="AM757" s="3"/>
      <c r="AN757" s="18"/>
      <c r="AO757" s="3"/>
    </row>
    <row r="758" spans="2:41">
      <c r="B758" s="11" t="s">
        <v>17</v>
      </c>
      <c r="C758" s="10"/>
      <c r="E758" s="13"/>
      <c r="F758" s="13"/>
      <c r="G758" s="13"/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3"/>
      <c r="AB758" s="13"/>
      <c r="AC758" s="13"/>
      <c r="AJ758" s="3"/>
      <c r="AK758" s="3"/>
      <c r="AL758" s="3"/>
      <c r="AM758" s="3"/>
      <c r="AN758" s="18"/>
      <c r="AO758" s="3"/>
    </row>
    <row r="759" spans="2:41">
      <c r="B759" s="12"/>
      <c r="C759" s="10"/>
      <c r="N759" s="192" t="s">
        <v>7</v>
      </c>
      <c r="O759" s="193"/>
      <c r="P759" s="193"/>
      <c r="Q759" s="194"/>
      <c r="R759" s="18">
        <f>SUM(R743:R758)</f>
        <v>300</v>
      </c>
      <c r="S759" s="3"/>
      <c r="V759" s="17"/>
      <c r="X759" s="12"/>
      <c r="Y759" s="10"/>
      <c r="AJ759" s="192" t="s">
        <v>7</v>
      </c>
      <c r="AK759" s="193"/>
      <c r="AL759" s="193"/>
      <c r="AM759" s="194"/>
      <c r="AN759" s="18">
        <f>SUM(AN743:AN758)</f>
        <v>0</v>
      </c>
      <c r="AO759" s="3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E762" s="14"/>
      <c r="V762" s="17"/>
      <c r="X762" s="12"/>
      <c r="Y762" s="10"/>
      <c r="AA762" s="14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1"/>
      <c r="C768" s="10"/>
      <c r="V768" s="17"/>
      <c r="X768" s="11"/>
      <c r="Y768" s="10"/>
    </row>
    <row r="769" spans="2:31">
      <c r="B769" s="15" t="s">
        <v>18</v>
      </c>
      <c r="C769" s="16">
        <f>SUM(C750:C768)</f>
        <v>1885.7429999999995</v>
      </c>
      <c r="D769" t="s">
        <v>22</v>
      </c>
      <c r="E769" t="s">
        <v>21</v>
      </c>
      <c r="V769" s="17"/>
      <c r="X769" s="15" t="s">
        <v>18</v>
      </c>
      <c r="Y769" s="16">
        <f>SUM(Y750:Y768)</f>
        <v>1885.7429999999995</v>
      </c>
      <c r="Z769" t="s">
        <v>22</v>
      </c>
      <c r="AA769" t="s">
        <v>21</v>
      </c>
    </row>
    <row r="770" spans="2:31">
      <c r="E770" s="1" t="s">
        <v>19</v>
      </c>
      <c r="V770" s="17"/>
      <c r="AA770" s="1" t="s">
        <v>19</v>
      </c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>
      <c r="V778" s="17"/>
    </row>
    <row r="779" spans="2:31">
      <c r="V779" s="17"/>
    </row>
    <row r="780" spans="2:31">
      <c r="V780" s="17"/>
    </row>
    <row r="781" spans="2:31">
      <c r="V781" s="17"/>
    </row>
    <row r="782" spans="2:31">
      <c r="V782" s="17"/>
    </row>
    <row r="783" spans="2:31" ht="15" customHeight="1">
      <c r="V783" s="17"/>
      <c r="AC783" s="185" t="s">
        <v>29</v>
      </c>
      <c r="AD783" s="185"/>
      <c r="AE783" s="185"/>
    </row>
    <row r="784" spans="2:31" ht="15" customHeight="1">
      <c r="H784" s="76" t="s">
        <v>28</v>
      </c>
      <c r="I784" s="76"/>
      <c r="J784" s="76"/>
      <c r="V784" s="17"/>
      <c r="AC784" s="185"/>
      <c r="AD784" s="185"/>
      <c r="AE784" s="185"/>
    </row>
    <row r="785" spans="2:41" ht="15" customHeight="1">
      <c r="H785" s="76"/>
      <c r="I785" s="76"/>
      <c r="J785" s="76"/>
      <c r="V785" s="17"/>
      <c r="AC785" s="185"/>
      <c r="AD785" s="185"/>
      <c r="AE785" s="185"/>
    </row>
    <row r="786" spans="2:41">
      <c r="V786" s="17"/>
    </row>
    <row r="787" spans="2:41">
      <c r="V787" s="17"/>
    </row>
    <row r="788" spans="2:41" ht="23.25">
      <c r="B788" s="22" t="s">
        <v>70</v>
      </c>
      <c r="V788" s="17"/>
      <c r="X788" s="22" t="s">
        <v>70</v>
      </c>
    </row>
    <row r="789" spans="2:41" ht="23.25">
      <c r="B789" s="23" t="s">
        <v>32</v>
      </c>
      <c r="C789" s="20">
        <f>IF(X741="PAGADO",0,Y746)</f>
        <v>-1885.7429999999995</v>
      </c>
      <c r="E789" s="197" t="s">
        <v>20</v>
      </c>
      <c r="F789" s="197"/>
      <c r="G789" s="197"/>
      <c r="H789" s="197"/>
      <c r="V789" s="17"/>
      <c r="X789" s="23" t="s">
        <v>32</v>
      </c>
      <c r="Y789" s="20">
        <f>IF(B789="PAGADO",0,C794)</f>
        <v>-1885.7429999999995</v>
      </c>
      <c r="AA789" s="197" t="s">
        <v>20</v>
      </c>
      <c r="AB789" s="197"/>
      <c r="AC789" s="197"/>
      <c r="AD789" s="197"/>
    </row>
    <row r="790" spans="2:41">
      <c r="B790" s="1" t="s">
        <v>0</v>
      </c>
      <c r="C790" s="19">
        <f>H805</f>
        <v>0</v>
      </c>
      <c r="E790" s="2" t="s">
        <v>1</v>
      </c>
      <c r="F790" s="2" t="s">
        <v>2</v>
      </c>
      <c r="G790" s="2" t="s">
        <v>3</v>
      </c>
      <c r="H790" s="2" t="s">
        <v>4</v>
      </c>
      <c r="N790" s="2" t="s">
        <v>1</v>
      </c>
      <c r="O790" s="2" t="s">
        <v>5</v>
      </c>
      <c r="P790" s="2" t="s">
        <v>4</v>
      </c>
      <c r="Q790" s="2" t="s">
        <v>6</v>
      </c>
      <c r="R790" s="2" t="s">
        <v>7</v>
      </c>
      <c r="S790" s="3"/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</row>
    <row r="791" spans="2:41">
      <c r="C791" s="2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Y791" s="2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24</v>
      </c>
      <c r="C792" s="19">
        <f>IF(C789&gt;0,C789+C790,C790)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24</v>
      </c>
      <c r="Y792" s="19">
        <f>IF(Y789&gt;0,Y790+Y789,Y790)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9</v>
      </c>
      <c r="C793" s="20">
        <f>C816</f>
        <v>1885.7429999999995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9</v>
      </c>
      <c r="Y793" s="20">
        <f>Y816</f>
        <v>1885.7429999999995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6" t="s">
        <v>25</v>
      </c>
      <c r="C794" s="21">
        <f>C792-C793</f>
        <v>-1885.7429999999995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 t="s">
        <v>8</v>
      </c>
      <c r="Y794" s="21">
        <f>Y792-Y793</f>
        <v>-1885.7429999999995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6.25">
      <c r="B795" s="198" t="str">
        <f>IF(C794&lt;0,"NO PAGAR","COBRAR")</f>
        <v>NO PAGAR</v>
      </c>
      <c r="C795" s="19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8" t="str">
        <f>IF(Y794&lt;0,"NO PAGAR","COBRAR")</f>
        <v>NO PAGAR</v>
      </c>
      <c r="Y795" s="19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90" t="s">
        <v>9</v>
      </c>
      <c r="C796" s="191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90" t="s">
        <v>9</v>
      </c>
      <c r="Y796" s="191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IF(C830&lt;0,"SALDO A FAVOR","SALDO ADELANTAD0'")</f>
        <v>SALDO ADELANTAD0'</v>
      </c>
      <c r="C797" s="10">
        <f>IF(Y741&lt;=0,Y741*-1)</f>
        <v>1885.7429999999995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IF(C794&lt;0,"SALDO ADELANTADO","SALDO A FAVOR'")</f>
        <v>SALDO ADELANTADO</v>
      </c>
      <c r="Y797" s="10">
        <f>IF(C794&lt;=0,C794*-1)</f>
        <v>1885.7429999999995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R807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AN807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17</v>
      </c>
      <c r="C805" s="10"/>
      <c r="E805" s="192" t="s">
        <v>7</v>
      </c>
      <c r="F805" s="193"/>
      <c r="G805" s="194"/>
      <c r="H805" s="5">
        <f>SUM(H791:H804)</f>
        <v>0</v>
      </c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92" t="s">
        <v>7</v>
      </c>
      <c r="AB805" s="193"/>
      <c r="AC805" s="194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>
      <c r="B806" s="12"/>
      <c r="C806" s="10"/>
      <c r="E806" s="13"/>
      <c r="F806" s="13"/>
      <c r="G806" s="13"/>
      <c r="N806" s="3"/>
      <c r="O806" s="3"/>
      <c r="P806" s="3"/>
      <c r="Q806" s="3"/>
      <c r="R806" s="18"/>
      <c r="S806" s="3"/>
      <c r="V806" s="17"/>
      <c r="X806" s="12"/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>
      <c r="B807" s="12"/>
      <c r="C807" s="10"/>
      <c r="N807" s="192" t="s">
        <v>7</v>
      </c>
      <c r="O807" s="193"/>
      <c r="P807" s="193"/>
      <c r="Q807" s="194"/>
      <c r="R807" s="18">
        <f>SUM(R791:R806)</f>
        <v>0</v>
      </c>
      <c r="S807" s="3"/>
      <c r="V807" s="17"/>
      <c r="X807" s="12"/>
      <c r="Y807" s="10"/>
      <c r="AJ807" s="192" t="s">
        <v>7</v>
      </c>
      <c r="AK807" s="193"/>
      <c r="AL807" s="193"/>
      <c r="AM807" s="194"/>
      <c r="AN807" s="18">
        <f>SUM(AN791:AN806)</f>
        <v>0</v>
      </c>
      <c r="AO807" s="3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E810" s="14"/>
      <c r="V810" s="17"/>
      <c r="X810" s="12"/>
      <c r="Y810" s="10"/>
      <c r="AA810" s="14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1"/>
      <c r="C815" s="10"/>
      <c r="V815" s="17"/>
      <c r="X815" s="11"/>
      <c r="Y815" s="10"/>
    </row>
    <row r="816" spans="2:41">
      <c r="B816" s="15" t="s">
        <v>18</v>
      </c>
      <c r="C816" s="16">
        <f>SUM(C797:C815)</f>
        <v>1885.7429999999995</v>
      </c>
      <c r="V816" s="17"/>
      <c r="X816" s="15" t="s">
        <v>18</v>
      </c>
      <c r="Y816" s="16">
        <f>SUM(Y797:Y815)</f>
        <v>1885.7429999999995</v>
      </c>
    </row>
    <row r="817" spans="1:43">
      <c r="D817" t="s">
        <v>22</v>
      </c>
      <c r="E817" t="s">
        <v>21</v>
      </c>
      <c r="V817" s="17"/>
      <c r="Z817" t="s">
        <v>22</v>
      </c>
      <c r="AA817" t="s">
        <v>21</v>
      </c>
    </row>
    <row r="818" spans="1:43">
      <c r="E818" s="1" t="s">
        <v>19</v>
      </c>
      <c r="V818" s="17"/>
      <c r="AA818" s="1" t="s">
        <v>19</v>
      </c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V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>
      <c r="V828" s="17"/>
    </row>
    <row r="829" spans="1:43" ht="15" customHeight="1">
      <c r="H829" s="76" t="s">
        <v>30</v>
      </c>
      <c r="I829" s="76"/>
      <c r="J829" s="76"/>
      <c r="V829" s="17"/>
      <c r="AA829" s="196" t="s">
        <v>31</v>
      </c>
      <c r="AB829" s="196"/>
      <c r="AC829" s="196"/>
    </row>
    <row r="830" spans="1:43" ht="15" customHeight="1">
      <c r="H830" s="76"/>
      <c r="I830" s="76"/>
      <c r="J830" s="76"/>
      <c r="V830" s="17"/>
      <c r="AA830" s="196"/>
      <c r="AB830" s="196"/>
      <c r="AC830" s="196"/>
    </row>
    <row r="831" spans="1:43">
      <c r="V831" s="17"/>
    </row>
    <row r="832" spans="1:43">
      <c r="V832" s="17"/>
    </row>
    <row r="833" spans="2:41" ht="23.25">
      <c r="B833" s="24" t="s">
        <v>70</v>
      </c>
      <c r="V833" s="17"/>
      <c r="X833" s="22" t="s">
        <v>70</v>
      </c>
    </row>
    <row r="834" spans="2:41" ht="23.25">
      <c r="B834" s="23" t="s">
        <v>32</v>
      </c>
      <c r="C834" s="20">
        <f>IF(X789="PAGADO",0,C794)</f>
        <v>-1885.7429999999995</v>
      </c>
      <c r="E834" s="197" t="s">
        <v>20</v>
      </c>
      <c r="F834" s="197"/>
      <c r="G834" s="197"/>
      <c r="H834" s="197"/>
      <c r="V834" s="17"/>
      <c r="X834" s="23" t="s">
        <v>32</v>
      </c>
      <c r="Y834" s="20">
        <f>IF(B1634="PAGADO",0,C839)</f>
        <v>-1885.7429999999995</v>
      </c>
      <c r="AA834" s="197" t="s">
        <v>20</v>
      </c>
      <c r="AB834" s="197"/>
      <c r="AC834" s="197"/>
      <c r="AD834" s="197"/>
    </row>
    <row r="835" spans="2:41">
      <c r="B835" s="1" t="s">
        <v>0</v>
      </c>
      <c r="C835" s="19">
        <f>H850</f>
        <v>0</v>
      </c>
      <c r="E835" s="2" t="s">
        <v>1</v>
      </c>
      <c r="F835" s="2" t="s">
        <v>2</v>
      </c>
      <c r="G835" s="2" t="s">
        <v>3</v>
      </c>
      <c r="H835" s="2" t="s">
        <v>4</v>
      </c>
      <c r="N835" s="2" t="s">
        <v>1</v>
      </c>
      <c r="O835" s="2" t="s">
        <v>5</v>
      </c>
      <c r="P835" s="2" t="s">
        <v>4</v>
      </c>
      <c r="Q835" s="2" t="s">
        <v>6</v>
      </c>
      <c r="R835" s="2" t="s">
        <v>7</v>
      </c>
      <c r="S835" s="3"/>
      <c r="V835" s="17"/>
      <c r="X835" s="1" t="s">
        <v>0</v>
      </c>
      <c r="Y835" s="19">
        <f>AD850</f>
        <v>0</v>
      </c>
      <c r="AA835" s="2" t="s">
        <v>1</v>
      </c>
      <c r="AB835" s="2" t="s">
        <v>2</v>
      </c>
      <c r="AC835" s="2" t="s">
        <v>3</v>
      </c>
      <c r="AD835" s="2" t="s">
        <v>4</v>
      </c>
      <c r="AJ835" s="2" t="s">
        <v>1</v>
      </c>
      <c r="AK835" s="2" t="s">
        <v>5</v>
      </c>
      <c r="AL835" s="2" t="s">
        <v>4</v>
      </c>
      <c r="AM835" s="2" t="s">
        <v>6</v>
      </c>
      <c r="AN835" s="2" t="s">
        <v>7</v>
      </c>
      <c r="AO835" s="3"/>
    </row>
    <row r="836" spans="2:41">
      <c r="C836" s="2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Y836" s="2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24</v>
      </c>
      <c r="C837" s="19">
        <f>IF(C834&gt;0,C834+C835,C835)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24</v>
      </c>
      <c r="Y837" s="19">
        <f>IF(Y834&gt;0,Y834+Y835,Y835)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" t="s">
        <v>9</v>
      </c>
      <c r="C838" s="20">
        <f>C862</f>
        <v>1885.7429999999995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" t="s">
        <v>9</v>
      </c>
      <c r="Y838" s="20">
        <f>Y862</f>
        <v>1885.7429999999995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6" t="s">
        <v>26</v>
      </c>
      <c r="C839" s="21">
        <f>C837-C838</f>
        <v>-1885.7429999999995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6" t="s">
        <v>27</v>
      </c>
      <c r="Y839" s="21">
        <f>Y837-Y838</f>
        <v>-1885.7429999999995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6"/>
      <c r="C840" s="7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9" t="str">
        <f>IF(Y839&lt;0,"NO PAGAR","COBRAR'")</f>
        <v>NO PAGAR</v>
      </c>
      <c r="Y840" s="199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ht="23.25">
      <c r="B841" s="199" t="str">
        <f>IF(C839&lt;0,"NO PAGAR","COBRAR'")</f>
        <v>NO PAGAR</v>
      </c>
      <c r="C841" s="199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/>
      <c r="Y841" s="8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90" t="s">
        <v>9</v>
      </c>
      <c r="C842" s="191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90" t="s">
        <v>9</v>
      </c>
      <c r="Y842" s="191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9" t="str">
        <f>IF(Y794&lt;0,"SALDO ADELANTADO","SALDO A FAVOR '")</f>
        <v>SALDO ADELANTADO</v>
      </c>
      <c r="C843" s="10">
        <f>IF(Y794&lt;=0,Y794*-1)</f>
        <v>1885.7429999999995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IF(C839&lt;0,"SALDO ADELANTADO","SALDO A FAVOR'")</f>
        <v>SALDO ADELANTADO</v>
      </c>
      <c r="Y843" s="10">
        <f>IF(C839&lt;=0,C839*-1)</f>
        <v>1885.7429999999995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10</v>
      </c>
      <c r="C844" s="10">
        <f>R852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AN852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11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12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13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14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15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16</v>
      </c>
      <c r="C850" s="10"/>
      <c r="E850" s="192" t="s">
        <v>7</v>
      </c>
      <c r="F850" s="193"/>
      <c r="G850" s="194"/>
      <c r="H850" s="5">
        <f>SUM(H836:H849)</f>
        <v>0</v>
      </c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192" t="s">
        <v>7</v>
      </c>
      <c r="AB850" s="193"/>
      <c r="AC850" s="194"/>
      <c r="AD850" s="5">
        <f>SUM(AD836:AD849)</f>
        <v>0</v>
      </c>
      <c r="AJ850" s="3"/>
      <c r="AK850" s="3"/>
      <c r="AL850" s="3"/>
      <c r="AM850" s="3"/>
      <c r="AN850" s="18"/>
      <c r="AO850" s="3"/>
    </row>
    <row r="851" spans="2:41">
      <c r="B851" s="11" t="s">
        <v>17</v>
      </c>
      <c r="C851" s="10"/>
      <c r="E851" s="13"/>
      <c r="F851" s="13"/>
      <c r="G851" s="13"/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3"/>
      <c r="AB851" s="13"/>
      <c r="AC851" s="13"/>
      <c r="AJ851" s="3"/>
      <c r="AK851" s="3"/>
      <c r="AL851" s="3"/>
      <c r="AM851" s="3"/>
      <c r="AN851" s="18"/>
      <c r="AO851" s="3"/>
    </row>
    <row r="852" spans="2:41">
      <c r="B852" s="12"/>
      <c r="C852" s="10"/>
      <c r="N852" s="192" t="s">
        <v>7</v>
      </c>
      <c r="O852" s="193"/>
      <c r="P852" s="193"/>
      <c r="Q852" s="194"/>
      <c r="R852" s="18">
        <f>SUM(R836:R851)</f>
        <v>0</v>
      </c>
      <c r="S852" s="3"/>
      <c r="V852" s="17"/>
      <c r="X852" s="12"/>
      <c r="Y852" s="10"/>
      <c r="AJ852" s="192" t="s">
        <v>7</v>
      </c>
      <c r="AK852" s="193"/>
      <c r="AL852" s="193"/>
      <c r="AM852" s="194"/>
      <c r="AN852" s="18">
        <f>SUM(AN836:AN851)</f>
        <v>0</v>
      </c>
      <c r="AO852" s="3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E855" s="14"/>
      <c r="V855" s="17"/>
      <c r="X855" s="12"/>
      <c r="Y855" s="10"/>
      <c r="AA855" s="14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1"/>
      <c r="C861" s="10"/>
      <c r="V861" s="17"/>
      <c r="X861" s="11"/>
      <c r="Y861" s="10"/>
    </row>
    <row r="862" spans="2:41">
      <c r="B862" s="15" t="s">
        <v>18</v>
      </c>
      <c r="C862" s="16">
        <f>SUM(C843:C861)</f>
        <v>1885.7429999999995</v>
      </c>
      <c r="D862" t="s">
        <v>22</v>
      </c>
      <c r="E862" t="s">
        <v>21</v>
      </c>
      <c r="V862" s="17"/>
      <c r="X862" s="15" t="s">
        <v>18</v>
      </c>
      <c r="Y862" s="16">
        <f>SUM(Y843:Y861)</f>
        <v>1885.7429999999995</v>
      </c>
      <c r="Z862" t="s">
        <v>22</v>
      </c>
      <c r="AA862" t="s">
        <v>21</v>
      </c>
    </row>
    <row r="863" spans="2:41">
      <c r="E863" s="1" t="s">
        <v>19</v>
      </c>
      <c r="V863" s="17"/>
      <c r="AA863" s="1" t="s">
        <v>19</v>
      </c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>
      <c r="V874" s="17"/>
    </row>
    <row r="875" spans="8:31">
      <c r="V875" s="17"/>
    </row>
    <row r="876" spans="8:31">
      <c r="V876" s="17"/>
    </row>
    <row r="877" spans="8:31" ht="15" customHeight="1">
      <c r="V877" s="17"/>
      <c r="AC877" s="185" t="s">
        <v>29</v>
      </c>
      <c r="AD877" s="185"/>
      <c r="AE877" s="185"/>
    </row>
    <row r="878" spans="8:31" ht="15" customHeight="1">
      <c r="H878" s="76" t="s">
        <v>28</v>
      </c>
      <c r="I878" s="76"/>
      <c r="J878" s="76"/>
      <c r="V878" s="17"/>
      <c r="AC878" s="185"/>
      <c r="AD878" s="185"/>
      <c r="AE878" s="185"/>
    </row>
    <row r="879" spans="8:31" ht="15" customHeight="1">
      <c r="H879" s="76"/>
      <c r="I879" s="76"/>
      <c r="J879" s="76"/>
      <c r="V879" s="17"/>
      <c r="AC879" s="185"/>
      <c r="AD879" s="185"/>
      <c r="AE879" s="185"/>
    </row>
    <row r="880" spans="8:31">
      <c r="V880" s="17"/>
    </row>
    <row r="881" spans="2:41">
      <c r="V881" s="17"/>
    </row>
    <row r="882" spans="2:41" ht="23.25">
      <c r="B882" s="22" t="s">
        <v>71</v>
      </c>
      <c r="V882" s="17"/>
      <c r="X882" s="22" t="s">
        <v>71</v>
      </c>
    </row>
    <row r="883" spans="2:41" ht="23.25">
      <c r="B883" s="23" t="s">
        <v>32</v>
      </c>
      <c r="C883" s="20">
        <f>IF(X834="PAGADO",0,Y839)</f>
        <v>-1885.7429999999995</v>
      </c>
      <c r="E883" s="197" t="s">
        <v>20</v>
      </c>
      <c r="F883" s="197"/>
      <c r="G883" s="197"/>
      <c r="H883" s="197"/>
      <c r="V883" s="17"/>
      <c r="X883" s="23" t="s">
        <v>32</v>
      </c>
      <c r="Y883" s="20">
        <f>IF(B883="PAGADO",0,C888)</f>
        <v>-1885.7429999999995</v>
      </c>
      <c r="AA883" s="197" t="s">
        <v>20</v>
      </c>
      <c r="AB883" s="197"/>
      <c r="AC883" s="197"/>
      <c r="AD883" s="197"/>
    </row>
    <row r="884" spans="2:41">
      <c r="B884" s="1" t="s">
        <v>0</v>
      </c>
      <c r="C884" s="19">
        <f>H899</f>
        <v>0</v>
      </c>
      <c r="E884" s="2" t="s">
        <v>1</v>
      </c>
      <c r="F884" s="2" t="s">
        <v>2</v>
      </c>
      <c r="G884" s="2" t="s">
        <v>3</v>
      </c>
      <c r="H884" s="2" t="s">
        <v>4</v>
      </c>
      <c r="N884" s="2" t="s">
        <v>1</v>
      </c>
      <c r="O884" s="2" t="s">
        <v>5</v>
      </c>
      <c r="P884" s="2" t="s">
        <v>4</v>
      </c>
      <c r="Q884" s="2" t="s">
        <v>6</v>
      </c>
      <c r="R884" s="2" t="s">
        <v>7</v>
      </c>
      <c r="S884" s="3"/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  <c r="AJ884" s="2" t="s">
        <v>1</v>
      </c>
      <c r="AK884" s="2" t="s">
        <v>5</v>
      </c>
      <c r="AL884" s="2" t="s">
        <v>4</v>
      </c>
      <c r="AM884" s="2" t="s">
        <v>6</v>
      </c>
      <c r="AN884" s="2" t="s">
        <v>7</v>
      </c>
      <c r="AO884" s="3"/>
    </row>
    <row r="885" spans="2:41">
      <c r="C885" s="2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Y885" s="2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24</v>
      </c>
      <c r="C886" s="19">
        <f>IF(C883&gt;0,C883+C884,C884)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24</v>
      </c>
      <c r="Y886" s="19">
        <f>IF(Y883&gt;0,Y884+Y883,Y884)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9</v>
      </c>
      <c r="C887" s="20">
        <f>C910</f>
        <v>1885.7429999999995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9</v>
      </c>
      <c r="Y887" s="20">
        <f>Y910</f>
        <v>1885.7429999999995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6" t="s">
        <v>25</v>
      </c>
      <c r="C888" s="21">
        <f>C886-C887</f>
        <v>-1885.7429999999995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 t="s">
        <v>8</v>
      </c>
      <c r="Y888" s="21">
        <f>Y886-Y887</f>
        <v>-1885.7429999999995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6.25">
      <c r="B889" s="198" t="str">
        <f>IF(C888&lt;0,"NO PAGAR","COBRAR")</f>
        <v>NO PAGAR</v>
      </c>
      <c r="C889" s="198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8" t="str">
        <f>IF(Y888&lt;0,"NO PAGAR","COBRAR")</f>
        <v>NO PAGAR</v>
      </c>
      <c r="Y889" s="19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90" t="s">
        <v>9</v>
      </c>
      <c r="C890" s="191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90" t="s">
        <v>9</v>
      </c>
      <c r="Y890" s="191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9" t="str">
        <f>IF(C924&lt;0,"SALDO A FAVOR","SALDO ADELANTAD0'")</f>
        <v>SALDO ADELANTAD0'</v>
      </c>
      <c r="C891" s="10">
        <f>IF(Y839&lt;=0,Y839*-1)</f>
        <v>1885.7429999999995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IF(C888&lt;0,"SALDO ADELANTADO","SALDO A FAVOR'")</f>
        <v>SALDO ADELANTADO</v>
      </c>
      <c r="Y891" s="10">
        <f>IF(C888&lt;=0,C888*-1)</f>
        <v>1885.7429999999995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10</v>
      </c>
      <c r="C892" s="10">
        <f>R901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AN901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11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12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13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14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15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16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17</v>
      </c>
      <c r="C899" s="10"/>
      <c r="E899" s="192" t="s">
        <v>7</v>
      </c>
      <c r="F899" s="193"/>
      <c r="G899" s="194"/>
      <c r="H899" s="5">
        <f>SUM(H885:H898)</f>
        <v>0</v>
      </c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92" t="s">
        <v>7</v>
      </c>
      <c r="AB899" s="193"/>
      <c r="AC899" s="194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>
      <c r="B900" s="12"/>
      <c r="C900" s="10"/>
      <c r="E900" s="13"/>
      <c r="F900" s="13"/>
      <c r="G900" s="13"/>
      <c r="N900" s="3"/>
      <c r="O900" s="3"/>
      <c r="P900" s="3"/>
      <c r="Q900" s="3"/>
      <c r="R900" s="18"/>
      <c r="S900" s="3"/>
      <c r="V900" s="17"/>
      <c r="X900" s="12"/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>
      <c r="B901" s="12"/>
      <c r="C901" s="10"/>
      <c r="N901" s="192" t="s">
        <v>7</v>
      </c>
      <c r="O901" s="193"/>
      <c r="P901" s="193"/>
      <c r="Q901" s="194"/>
      <c r="R901" s="18">
        <f>SUM(R885:R900)</f>
        <v>0</v>
      </c>
      <c r="S901" s="3"/>
      <c r="V901" s="17"/>
      <c r="X901" s="12"/>
      <c r="Y901" s="10"/>
      <c r="AJ901" s="192" t="s">
        <v>7</v>
      </c>
      <c r="AK901" s="193"/>
      <c r="AL901" s="193"/>
      <c r="AM901" s="194"/>
      <c r="AN901" s="18">
        <f>SUM(AN885:AN900)</f>
        <v>0</v>
      </c>
      <c r="AO901" s="3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E904" s="14"/>
      <c r="V904" s="17"/>
      <c r="X904" s="12"/>
      <c r="Y904" s="10"/>
      <c r="AA904" s="14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1"/>
      <c r="C909" s="10"/>
      <c r="V909" s="17"/>
      <c r="X909" s="11"/>
      <c r="Y909" s="10"/>
    </row>
    <row r="910" spans="2:41">
      <c r="B910" s="15" t="s">
        <v>18</v>
      </c>
      <c r="C910" s="16">
        <f>SUM(C891:C909)</f>
        <v>1885.7429999999995</v>
      </c>
      <c r="V910" s="17"/>
      <c r="X910" s="15" t="s">
        <v>18</v>
      </c>
      <c r="Y910" s="16">
        <f>SUM(Y891:Y909)</f>
        <v>1885.7429999999995</v>
      </c>
    </row>
    <row r="911" spans="2:41">
      <c r="D911" t="s">
        <v>22</v>
      </c>
      <c r="E911" t="s">
        <v>21</v>
      </c>
      <c r="V911" s="17"/>
      <c r="Z911" t="s">
        <v>22</v>
      </c>
      <c r="AA911" t="s">
        <v>21</v>
      </c>
    </row>
    <row r="912" spans="2:41">
      <c r="E912" s="1" t="s">
        <v>19</v>
      </c>
      <c r="V912" s="17"/>
      <c r="AA912" s="1" t="s">
        <v>19</v>
      </c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V917" s="17"/>
    </row>
    <row r="918" spans="1:43">
      <c r="V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>
      <c r="V922" s="17"/>
    </row>
    <row r="923" spans="1:43" ht="15" customHeight="1">
      <c r="H923" s="76" t="s">
        <v>30</v>
      </c>
      <c r="I923" s="76"/>
      <c r="J923" s="76"/>
      <c r="V923" s="17"/>
      <c r="AA923" s="196" t="s">
        <v>31</v>
      </c>
      <c r="AB923" s="196"/>
      <c r="AC923" s="196"/>
    </row>
    <row r="924" spans="1:43" ht="15" customHeight="1">
      <c r="H924" s="76"/>
      <c r="I924" s="76"/>
      <c r="J924" s="76"/>
      <c r="V924" s="17"/>
      <c r="AA924" s="196"/>
      <c r="AB924" s="196"/>
      <c r="AC924" s="196"/>
    </row>
    <row r="925" spans="1:43">
      <c r="V925" s="17"/>
    </row>
    <row r="926" spans="1:43">
      <c r="V926" s="17"/>
    </row>
    <row r="927" spans="1:43" ht="23.25">
      <c r="B927" s="24" t="s">
        <v>73</v>
      </c>
      <c r="V927" s="17"/>
      <c r="X927" s="22" t="s">
        <v>71</v>
      </c>
    </row>
    <row r="928" spans="1:43" ht="23.25">
      <c r="B928" s="23" t="s">
        <v>32</v>
      </c>
      <c r="C928" s="20">
        <f>IF(X883="PAGADO",0,C888)</f>
        <v>-1885.7429999999995</v>
      </c>
      <c r="E928" s="197" t="s">
        <v>20</v>
      </c>
      <c r="F928" s="197"/>
      <c r="G928" s="197"/>
      <c r="H928" s="197"/>
      <c r="V928" s="17"/>
      <c r="X928" s="23" t="s">
        <v>32</v>
      </c>
      <c r="Y928" s="20">
        <f>IF(B1728="PAGADO",0,C933)</f>
        <v>-1885.7429999999995</v>
      </c>
      <c r="AA928" s="197" t="s">
        <v>20</v>
      </c>
      <c r="AB928" s="197"/>
      <c r="AC928" s="197"/>
      <c r="AD928" s="197"/>
    </row>
    <row r="929" spans="2:41">
      <c r="B929" s="1" t="s">
        <v>0</v>
      </c>
      <c r="C929" s="19">
        <f>H944</f>
        <v>0</v>
      </c>
      <c r="E929" s="2" t="s">
        <v>1</v>
      </c>
      <c r="F929" s="2" t="s">
        <v>2</v>
      </c>
      <c r="G929" s="2" t="s">
        <v>3</v>
      </c>
      <c r="H929" s="2" t="s">
        <v>4</v>
      </c>
      <c r="N929" s="2" t="s">
        <v>1</v>
      </c>
      <c r="O929" s="2" t="s">
        <v>5</v>
      </c>
      <c r="P929" s="2" t="s">
        <v>4</v>
      </c>
      <c r="Q929" s="2" t="s">
        <v>6</v>
      </c>
      <c r="R929" s="2" t="s">
        <v>7</v>
      </c>
      <c r="S929" s="3"/>
      <c r="V929" s="17"/>
      <c r="X929" s="1" t="s">
        <v>0</v>
      </c>
      <c r="Y929" s="19">
        <f>AD944</f>
        <v>0</v>
      </c>
      <c r="AA929" s="2" t="s">
        <v>1</v>
      </c>
      <c r="AB929" s="2" t="s">
        <v>2</v>
      </c>
      <c r="AC929" s="2" t="s">
        <v>3</v>
      </c>
      <c r="AD929" s="2" t="s">
        <v>4</v>
      </c>
      <c r="AJ929" s="2" t="s">
        <v>1</v>
      </c>
      <c r="AK929" s="2" t="s">
        <v>5</v>
      </c>
      <c r="AL929" s="2" t="s">
        <v>4</v>
      </c>
      <c r="AM929" s="2" t="s">
        <v>6</v>
      </c>
      <c r="AN929" s="2" t="s">
        <v>7</v>
      </c>
      <c r="AO929" s="3"/>
    </row>
    <row r="930" spans="2:41">
      <c r="C930" s="2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Y930" s="2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24</v>
      </c>
      <c r="C931" s="19">
        <f>IF(C928&gt;0,C928+C929,C929)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24</v>
      </c>
      <c r="Y931" s="19">
        <f>IF(Y928&gt;0,Y928+Y929,Y929)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9</v>
      </c>
      <c r="C932" s="20">
        <f>C956</f>
        <v>1885.7429999999995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9</v>
      </c>
      <c r="Y932" s="20">
        <f>Y956</f>
        <v>1885.7429999999995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6" t="s">
        <v>26</v>
      </c>
      <c r="C933" s="21">
        <f>C931-C932</f>
        <v>-1885.7429999999995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6" t="s">
        <v>27</v>
      </c>
      <c r="Y933" s="21">
        <f>Y931-Y932</f>
        <v>-1885.7429999999995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6"/>
      <c r="C934" s="7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9" t="str">
        <f>IF(Y933&lt;0,"NO PAGAR","COBRAR'")</f>
        <v>NO PAGAR</v>
      </c>
      <c r="Y934" s="199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3.25">
      <c r="B935" s="199" t="str">
        <f>IF(C933&lt;0,"NO PAGAR","COBRAR'")</f>
        <v>NO PAGAR</v>
      </c>
      <c r="C935" s="199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/>
      <c r="Y935" s="8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90" t="s">
        <v>9</v>
      </c>
      <c r="C936" s="191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90" t="s">
        <v>9</v>
      </c>
      <c r="Y936" s="191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IF(Y888&lt;0,"SALDO ADELANTADO","SALDO A FAVOR '")</f>
        <v>SALDO ADELANTADO</v>
      </c>
      <c r="C937" s="10">
        <f>IF(Y888&lt;=0,Y888*-1)</f>
        <v>1885.7429999999995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IF(C933&lt;0,"SALDO ADELANTADO","SALDO A FAVOR'")</f>
        <v>SALDO ADELANTADO</v>
      </c>
      <c r="Y937" s="10">
        <f>IF(C933&lt;=0,C933*-1)</f>
        <v>1885.7429999999995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R946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AN946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192" t="s">
        <v>7</v>
      </c>
      <c r="F944" s="193"/>
      <c r="G944" s="194"/>
      <c r="H944" s="5">
        <f>SUM(H930:H943)</f>
        <v>0</v>
      </c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192" t="s">
        <v>7</v>
      </c>
      <c r="AB944" s="193"/>
      <c r="AC944" s="194"/>
      <c r="AD944" s="5">
        <f>SUM(AD930:AD943)</f>
        <v>0</v>
      </c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13"/>
      <c r="F945" s="13"/>
      <c r="G945" s="13"/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3"/>
      <c r="AB945" s="13"/>
      <c r="AC945" s="13"/>
      <c r="AJ945" s="3"/>
      <c r="AK945" s="3"/>
      <c r="AL945" s="3"/>
      <c r="AM945" s="3"/>
      <c r="AN945" s="18"/>
      <c r="AO945" s="3"/>
    </row>
    <row r="946" spans="2:41">
      <c r="B946" s="12"/>
      <c r="C946" s="10"/>
      <c r="N946" s="192" t="s">
        <v>7</v>
      </c>
      <c r="O946" s="193"/>
      <c r="P946" s="193"/>
      <c r="Q946" s="194"/>
      <c r="R946" s="18">
        <f>SUM(R930:R945)</f>
        <v>0</v>
      </c>
      <c r="S946" s="3"/>
      <c r="V946" s="17"/>
      <c r="X946" s="12"/>
      <c r="Y946" s="10"/>
      <c r="AJ946" s="192" t="s">
        <v>7</v>
      </c>
      <c r="AK946" s="193"/>
      <c r="AL946" s="193"/>
      <c r="AM946" s="194"/>
      <c r="AN946" s="18">
        <f>SUM(AN930:AN945)</f>
        <v>0</v>
      </c>
      <c r="AO946" s="3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E949" s="14"/>
      <c r="V949" s="17"/>
      <c r="X949" s="12"/>
      <c r="Y949" s="10"/>
      <c r="AA949" s="14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1885.7429999999995</v>
      </c>
      <c r="D956" t="s">
        <v>22</v>
      </c>
      <c r="E956" t="s">
        <v>21</v>
      </c>
      <c r="V956" s="17"/>
      <c r="X956" s="15" t="s">
        <v>18</v>
      </c>
      <c r="Y956" s="16">
        <f>SUM(Y937:Y955)</f>
        <v>1885.7429999999995</v>
      </c>
      <c r="Z956" t="s">
        <v>22</v>
      </c>
      <c r="AA956" t="s">
        <v>21</v>
      </c>
    </row>
    <row r="957" spans="2:41">
      <c r="E957" s="1" t="s">
        <v>19</v>
      </c>
      <c r="V957" s="17"/>
      <c r="AA957" s="1" t="s">
        <v>19</v>
      </c>
    </row>
    <row r="958" spans="2:41">
      <c r="V958" s="17"/>
    </row>
    <row r="959" spans="2:41">
      <c r="V959" s="17"/>
    </row>
    <row r="960" spans="2:41">
      <c r="V960" s="17"/>
    </row>
    <row r="961" spans="2:31">
      <c r="V961" s="17"/>
    </row>
    <row r="962" spans="2:31">
      <c r="V962" s="17"/>
    </row>
    <row r="963" spans="2:31">
      <c r="V963" s="17"/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 ht="15" customHeight="1">
      <c r="V970" s="17"/>
      <c r="AC970" s="185" t="s">
        <v>29</v>
      </c>
      <c r="AD970" s="185"/>
      <c r="AE970" s="185"/>
    </row>
    <row r="971" spans="2:31" ht="15" customHeight="1">
      <c r="H971" s="76" t="s">
        <v>28</v>
      </c>
      <c r="I971" s="76"/>
      <c r="J971" s="76"/>
      <c r="V971" s="17"/>
      <c r="AC971" s="185"/>
      <c r="AD971" s="185"/>
      <c r="AE971" s="185"/>
    </row>
    <row r="972" spans="2:31" ht="15" customHeight="1">
      <c r="H972" s="76"/>
      <c r="I972" s="76"/>
      <c r="J972" s="76"/>
      <c r="V972" s="17"/>
      <c r="AC972" s="185"/>
      <c r="AD972" s="185"/>
      <c r="AE972" s="185"/>
    </row>
    <row r="973" spans="2:31">
      <c r="V973" s="17"/>
    </row>
    <row r="974" spans="2:31">
      <c r="V974" s="17"/>
    </row>
    <row r="975" spans="2:31" ht="23.25">
      <c r="B975" s="22" t="s">
        <v>72</v>
      </c>
      <c r="V975" s="17"/>
      <c r="X975" s="22" t="s">
        <v>74</v>
      </c>
    </row>
    <row r="976" spans="2:31" ht="23.25">
      <c r="B976" s="23" t="s">
        <v>32</v>
      </c>
      <c r="C976" s="20">
        <f>IF(X928="PAGADO",0,Y933)</f>
        <v>-1885.7429999999995</v>
      </c>
      <c r="E976" s="197" t="s">
        <v>20</v>
      </c>
      <c r="F976" s="197"/>
      <c r="G976" s="197"/>
      <c r="H976" s="197"/>
      <c r="V976" s="17"/>
      <c r="X976" s="23" t="s">
        <v>32</v>
      </c>
      <c r="Y976" s="20">
        <f>IF(B976="PAGADO",0,C981)</f>
        <v>-1885.7429999999995</v>
      </c>
      <c r="AA976" s="197" t="s">
        <v>20</v>
      </c>
      <c r="AB976" s="197"/>
      <c r="AC976" s="197"/>
      <c r="AD976" s="197"/>
    </row>
    <row r="977" spans="2:41">
      <c r="B977" s="1" t="s">
        <v>0</v>
      </c>
      <c r="C977" s="19">
        <f>H992</f>
        <v>0</v>
      </c>
      <c r="E977" s="2" t="s">
        <v>1</v>
      </c>
      <c r="F977" s="2" t="s">
        <v>2</v>
      </c>
      <c r="G977" s="2" t="s">
        <v>3</v>
      </c>
      <c r="H977" s="2" t="s">
        <v>4</v>
      </c>
      <c r="N977" s="2" t="s">
        <v>1</v>
      </c>
      <c r="O977" s="2" t="s">
        <v>5</v>
      </c>
      <c r="P977" s="2" t="s">
        <v>4</v>
      </c>
      <c r="Q977" s="2" t="s">
        <v>6</v>
      </c>
      <c r="R977" s="2" t="s">
        <v>7</v>
      </c>
      <c r="S977" s="3"/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</row>
    <row r="978" spans="2:41">
      <c r="C978" s="2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Y978" s="2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24</v>
      </c>
      <c r="C979" s="19">
        <f>IF(C976&gt;0,C976+C977,C977)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24</v>
      </c>
      <c r="Y979" s="19">
        <f>IF(Y976&gt;0,Y976+Y977,Y977)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9</v>
      </c>
      <c r="C980" s="20">
        <f>C1003</f>
        <v>1885.7429999999995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9</v>
      </c>
      <c r="Y980" s="20">
        <f>Y1003</f>
        <v>1885.7429999999995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6" t="s">
        <v>25</v>
      </c>
      <c r="C981" s="21">
        <f>C979-C980</f>
        <v>-1885.7429999999995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 t="s">
        <v>8</v>
      </c>
      <c r="Y981" s="21">
        <f>Y979-Y980</f>
        <v>-1885.7429999999995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6.25">
      <c r="B982" s="198" t="str">
        <f>IF(C981&lt;0,"NO PAGAR","COBRAR")</f>
        <v>NO PAGAR</v>
      </c>
      <c r="C982" s="198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8" t="str">
        <f>IF(Y981&lt;0,"NO PAGAR","COBRAR")</f>
        <v>NO PAGAR</v>
      </c>
      <c r="Y982" s="19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90" t="s">
        <v>9</v>
      </c>
      <c r="C983" s="191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90" t="s">
        <v>9</v>
      </c>
      <c r="Y983" s="191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9" t="str">
        <f>IF(C1017&lt;0,"SALDO A FAVOR","SALDO ADELANTAD0'")</f>
        <v>SALDO ADELANTAD0'</v>
      </c>
      <c r="C984" s="10">
        <f>IF(Y928&lt;=0,Y928*-1)</f>
        <v>1885.7429999999995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IF(C981&lt;0,"SALDO ADELANTADO","SALDO A FAVOR'")</f>
        <v>SALDO ADELANTADO</v>
      </c>
      <c r="Y984" s="10">
        <f>IF(C981&lt;=0,C981*-1)</f>
        <v>1885.7429999999995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10</v>
      </c>
      <c r="C985" s="10">
        <f>R994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AN994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11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12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13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14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15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16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17</v>
      </c>
      <c r="C992" s="10"/>
      <c r="E992" s="192" t="s">
        <v>7</v>
      </c>
      <c r="F992" s="193"/>
      <c r="G992" s="194"/>
      <c r="H992" s="5">
        <f>SUM(H978:H991)</f>
        <v>0</v>
      </c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92" t="s">
        <v>7</v>
      </c>
      <c r="AB992" s="193"/>
      <c r="AC992" s="194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>
      <c r="B993" s="12"/>
      <c r="C993" s="10"/>
      <c r="E993" s="13"/>
      <c r="F993" s="13"/>
      <c r="G993" s="13"/>
      <c r="N993" s="3"/>
      <c r="O993" s="3"/>
      <c r="P993" s="3"/>
      <c r="Q993" s="3"/>
      <c r="R993" s="18"/>
      <c r="S993" s="3"/>
      <c r="V993" s="17"/>
      <c r="X993" s="12"/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>
      <c r="B994" s="12"/>
      <c r="C994" s="10"/>
      <c r="N994" s="192" t="s">
        <v>7</v>
      </c>
      <c r="O994" s="193"/>
      <c r="P994" s="193"/>
      <c r="Q994" s="194"/>
      <c r="R994" s="18">
        <f>SUM(R978:R993)</f>
        <v>0</v>
      </c>
      <c r="S994" s="3"/>
      <c r="V994" s="17"/>
      <c r="X994" s="12"/>
      <c r="Y994" s="10"/>
      <c r="AJ994" s="192" t="s">
        <v>7</v>
      </c>
      <c r="AK994" s="193"/>
      <c r="AL994" s="193"/>
      <c r="AM994" s="194"/>
      <c r="AN994" s="18">
        <f>SUM(AN978:AN993)</f>
        <v>0</v>
      </c>
      <c r="AO994" s="3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E997" s="14"/>
      <c r="V997" s="17"/>
      <c r="X997" s="12"/>
      <c r="Y997" s="10"/>
      <c r="AA997" s="14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1"/>
      <c r="C1002" s="10"/>
      <c r="V1002" s="17"/>
      <c r="X1002" s="11"/>
      <c r="Y1002" s="10"/>
    </row>
    <row r="1003" spans="2:41">
      <c r="B1003" s="15" t="s">
        <v>18</v>
      </c>
      <c r="C1003" s="16">
        <f>SUM(C984:C1002)</f>
        <v>1885.7429999999995</v>
      </c>
      <c r="V1003" s="17"/>
      <c r="X1003" s="15" t="s">
        <v>18</v>
      </c>
      <c r="Y1003" s="16">
        <f>SUM(Y984:Y1002)</f>
        <v>1885.7429999999995</v>
      </c>
    </row>
    <row r="1004" spans="2:41">
      <c r="D1004" t="s">
        <v>22</v>
      </c>
      <c r="E1004" t="s">
        <v>21</v>
      </c>
      <c r="V1004" s="17"/>
      <c r="Z1004" t="s">
        <v>22</v>
      </c>
      <c r="AA1004" t="s">
        <v>21</v>
      </c>
    </row>
    <row r="1005" spans="2:41">
      <c r="E1005" s="1" t="s">
        <v>19</v>
      </c>
      <c r="V1005" s="17"/>
      <c r="AA1005" s="1" t="s">
        <v>19</v>
      </c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V1010" s="17"/>
    </row>
    <row r="1011" spans="1:43">
      <c r="V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>
      <c r="V1015" s="17"/>
    </row>
    <row r="1016" spans="1:43" ht="15" customHeight="1">
      <c r="H1016" s="76" t="s">
        <v>30</v>
      </c>
      <c r="I1016" s="76"/>
      <c r="J1016" s="76"/>
      <c r="V1016" s="17"/>
      <c r="AA1016" s="196" t="s">
        <v>31</v>
      </c>
      <c r="AB1016" s="196"/>
      <c r="AC1016" s="196"/>
    </row>
    <row r="1017" spans="1:43" ht="15" customHeight="1">
      <c r="H1017" s="76"/>
      <c r="I1017" s="76"/>
      <c r="J1017" s="76"/>
      <c r="V1017" s="17"/>
      <c r="AA1017" s="196"/>
      <c r="AB1017" s="196"/>
      <c r="AC1017" s="196"/>
    </row>
    <row r="1018" spans="1:43">
      <c r="V1018" s="17"/>
    </row>
    <row r="1019" spans="1:43">
      <c r="V1019" s="17"/>
    </row>
    <row r="1020" spans="1:43" ht="23.25">
      <c r="B1020" s="24" t="s">
        <v>72</v>
      </c>
      <c r="V1020" s="17"/>
      <c r="X1020" s="22" t="s">
        <v>72</v>
      </c>
    </row>
    <row r="1021" spans="1:43" ht="23.25">
      <c r="B1021" s="23" t="s">
        <v>32</v>
      </c>
      <c r="C1021" s="20">
        <f>IF(X976="PAGADO",0,C981)</f>
        <v>-1885.7429999999995</v>
      </c>
      <c r="E1021" s="197" t="s">
        <v>20</v>
      </c>
      <c r="F1021" s="197"/>
      <c r="G1021" s="197"/>
      <c r="H1021" s="197"/>
      <c r="V1021" s="17"/>
      <c r="X1021" s="23" t="s">
        <v>32</v>
      </c>
      <c r="Y1021" s="20">
        <f>IF(B1821="PAGADO",0,C1026)</f>
        <v>-1885.7429999999995</v>
      </c>
      <c r="AA1021" s="197" t="s">
        <v>20</v>
      </c>
      <c r="AB1021" s="197"/>
      <c r="AC1021" s="197"/>
      <c r="AD1021" s="197"/>
    </row>
    <row r="1022" spans="1:43">
      <c r="B1022" s="1" t="s">
        <v>0</v>
      </c>
      <c r="C1022" s="19">
        <f>H1037</f>
        <v>0</v>
      </c>
      <c r="E1022" s="2" t="s">
        <v>1</v>
      </c>
      <c r="F1022" s="2" t="s">
        <v>2</v>
      </c>
      <c r="G1022" s="2" t="s">
        <v>3</v>
      </c>
      <c r="H1022" s="2" t="s">
        <v>4</v>
      </c>
      <c r="N1022" s="2" t="s">
        <v>1</v>
      </c>
      <c r="O1022" s="2" t="s">
        <v>5</v>
      </c>
      <c r="P1022" s="2" t="s">
        <v>4</v>
      </c>
      <c r="Q1022" s="2" t="s">
        <v>6</v>
      </c>
      <c r="R1022" s="2" t="s">
        <v>7</v>
      </c>
      <c r="S1022" s="3"/>
      <c r="V1022" s="17"/>
      <c r="X1022" s="1" t="s">
        <v>0</v>
      </c>
      <c r="Y1022" s="19">
        <f>AD1037</f>
        <v>0</v>
      </c>
      <c r="AA1022" s="2" t="s">
        <v>1</v>
      </c>
      <c r="AB1022" s="2" t="s">
        <v>2</v>
      </c>
      <c r="AC1022" s="2" t="s">
        <v>3</v>
      </c>
      <c r="AD1022" s="2" t="s">
        <v>4</v>
      </c>
      <c r="AJ1022" s="2" t="s">
        <v>1</v>
      </c>
      <c r="AK1022" s="2" t="s">
        <v>5</v>
      </c>
      <c r="AL1022" s="2" t="s">
        <v>4</v>
      </c>
      <c r="AM1022" s="2" t="s">
        <v>6</v>
      </c>
      <c r="AN1022" s="2" t="s">
        <v>7</v>
      </c>
      <c r="AO1022" s="3"/>
    </row>
    <row r="1023" spans="1:43">
      <c r="C1023" s="2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Y1023" s="2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24</v>
      </c>
      <c r="C1024" s="19">
        <f>IF(C1021&gt;0,C1021+C1022,C1022)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24</v>
      </c>
      <c r="Y1024" s="19">
        <f>IF(Y1021&gt;0,Y1021+Y1022,Y1022)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" t="s">
        <v>9</v>
      </c>
      <c r="C1025" s="20">
        <f>C1049</f>
        <v>1885.7429999999995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9</v>
      </c>
      <c r="Y1025" s="20">
        <f>Y1049</f>
        <v>1885.7429999999995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6" t="s">
        <v>26</v>
      </c>
      <c r="C1026" s="21">
        <f>C1024-C1025</f>
        <v>-1885.7429999999995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 t="s">
        <v>27</v>
      </c>
      <c r="Y1026" s="21">
        <f>Y1024-Y1025</f>
        <v>-1885.7429999999995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6"/>
      <c r="C1027" s="7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9" t="str">
        <f>IF(Y1026&lt;0,"NO PAGAR","COBRAR'")</f>
        <v>NO PAGAR</v>
      </c>
      <c r="Y1027" s="199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3.25">
      <c r="B1028" s="199" t="str">
        <f>IF(C1026&lt;0,"NO PAGAR","COBRAR'")</f>
        <v>NO PAGAR</v>
      </c>
      <c r="C1028" s="199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/>
      <c r="Y1028" s="8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90" t="s">
        <v>9</v>
      </c>
      <c r="C1029" s="191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90" t="s">
        <v>9</v>
      </c>
      <c r="Y1029" s="191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9" t="str">
        <f>IF(Y981&lt;0,"SALDO ADELANTADO","SALDO A FAVOR '")</f>
        <v>SALDO ADELANTADO</v>
      </c>
      <c r="C1030" s="10">
        <f>IF(Y981&lt;=0,Y981*-1)</f>
        <v>1885.7429999999995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IF(C1026&lt;0,"SALDO ADELANTADO","SALDO A FAVOR'")</f>
        <v>SALDO ADELANTADO</v>
      </c>
      <c r="Y1030" s="10">
        <f>IF(C1026&lt;=0,C1026*-1)</f>
        <v>1885.7429999999995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10</v>
      </c>
      <c r="C1031" s="10">
        <f>R1039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AN1039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11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12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13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14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15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16</v>
      </c>
      <c r="C1037" s="10"/>
      <c r="E1037" s="192" t="s">
        <v>7</v>
      </c>
      <c r="F1037" s="193"/>
      <c r="G1037" s="194"/>
      <c r="H1037" s="5">
        <f>SUM(H1023:H1036)</f>
        <v>0</v>
      </c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192" t="s">
        <v>7</v>
      </c>
      <c r="AB1037" s="193"/>
      <c r="AC1037" s="194"/>
      <c r="AD1037" s="5">
        <f>SUM(AD1023:AD1036)</f>
        <v>0</v>
      </c>
      <c r="AJ1037" s="3"/>
      <c r="AK1037" s="3"/>
      <c r="AL1037" s="3"/>
      <c r="AM1037" s="3"/>
      <c r="AN1037" s="18"/>
      <c r="AO1037" s="3"/>
    </row>
    <row r="1038" spans="2:41">
      <c r="B1038" s="11" t="s">
        <v>17</v>
      </c>
      <c r="C1038" s="10"/>
      <c r="E1038" s="13"/>
      <c r="F1038" s="13"/>
      <c r="G1038" s="13"/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3"/>
      <c r="AB1038" s="13"/>
      <c r="AC1038" s="13"/>
      <c r="AJ1038" s="3"/>
      <c r="AK1038" s="3"/>
      <c r="AL1038" s="3"/>
      <c r="AM1038" s="3"/>
      <c r="AN1038" s="18"/>
      <c r="AO1038" s="3"/>
    </row>
    <row r="1039" spans="2:41">
      <c r="B1039" s="12"/>
      <c r="C1039" s="10"/>
      <c r="N1039" s="192" t="s">
        <v>7</v>
      </c>
      <c r="O1039" s="193"/>
      <c r="P1039" s="193"/>
      <c r="Q1039" s="194"/>
      <c r="R1039" s="18">
        <f>SUM(R1023:R1038)</f>
        <v>0</v>
      </c>
      <c r="S1039" s="3"/>
      <c r="V1039" s="17"/>
      <c r="X1039" s="12"/>
      <c r="Y1039" s="10"/>
      <c r="AJ1039" s="192" t="s">
        <v>7</v>
      </c>
      <c r="AK1039" s="193"/>
      <c r="AL1039" s="193"/>
      <c r="AM1039" s="194"/>
      <c r="AN1039" s="18">
        <f>SUM(AN1023:AN1038)</f>
        <v>0</v>
      </c>
      <c r="AO1039" s="3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E1042" s="14"/>
      <c r="V1042" s="17"/>
      <c r="X1042" s="12"/>
      <c r="Y1042" s="10"/>
      <c r="AA1042" s="14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2"/>
      <c r="C1047" s="10"/>
      <c r="V1047" s="17"/>
      <c r="X1047" s="12"/>
      <c r="Y1047" s="10"/>
    </row>
    <row r="1048" spans="2:27">
      <c r="B1048" s="11"/>
      <c r="C1048" s="10"/>
      <c r="V1048" s="17"/>
      <c r="X1048" s="11"/>
      <c r="Y1048" s="10"/>
    </row>
    <row r="1049" spans="2:27">
      <c r="B1049" s="15" t="s">
        <v>18</v>
      </c>
      <c r="C1049" s="16">
        <f>SUM(C1030:C1048)</f>
        <v>1885.7429999999995</v>
      </c>
      <c r="D1049" t="s">
        <v>22</v>
      </c>
      <c r="E1049" t="s">
        <v>21</v>
      </c>
      <c r="V1049" s="17"/>
      <c r="X1049" s="15" t="s">
        <v>18</v>
      </c>
      <c r="Y1049" s="16">
        <f>SUM(Y1030:Y1048)</f>
        <v>1885.7429999999995</v>
      </c>
      <c r="Z1049" t="s">
        <v>22</v>
      </c>
      <c r="AA1049" t="s">
        <v>21</v>
      </c>
    </row>
    <row r="1050" spans="2:27">
      <c r="E1050" s="1" t="s">
        <v>19</v>
      </c>
      <c r="V1050" s="17"/>
      <c r="AA1050" s="1" t="s">
        <v>19</v>
      </c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</sheetData>
  <mergeCells count="271">
    <mergeCell ref="E850:G850"/>
    <mergeCell ref="AA850:AC850"/>
    <mergeCell ref="N852:Q852"/>
    <mergeCell ref="AJ852:AM852"/>
    <mergeCell ref="E1037:G1037"/>
    <mergeCell ref="AA1037:AC1037"/>
    <mergeCell ref="N1039:Q1039"/>
    <mergeCell ref="AJ1039:AM1039"/>
    <mergeCell ref="E1021:H1021"/>
    <mergeCell ref="AA1021:AD1021"/>
    <mergeCell ref="X1027:Y1027"/>
    <mergeCell ref="AA976:AD976"/>
    <mergeCell ref="E944:G944"/>
    <mergeCell ref="AA944:AC944"/>
    <mergeCell ref="N946:Q946"/>
    <mergeCell ref="AJ946:AM946"/>
    <mergeCell ref="B1028:C1028"/>
    <mergeCell ref="B1029:C1029"/>
    <mergeCell ref="X1029:Y1029"/>
    <mergeCell ref="E992:G992"/>
    <mergeCell ref="AA992:AC992"/>
    <mergeCell ref="N994:Q994"/>
    <mergeCell ref="AJ994:AM994"/>
    <mergeCell ref="AA1016:AC1017"/>
    <mergeCell ref="E976:H976"/>
    <mergeCell ref="B982:C982"/>
    <mergeCell ref="X982:Y982"/>
    <mergeCell ref="B983:C983"/>
    <mergeCell ref="X983:Y983"/>
    <mergeCell ref="B935:C935"/>
    <mergeCell ref="B936:C936"/>
    <mergeCell ref="X936:Y936"/>
    <mergeCell ref="E899:G899"/>
    <mergeCell ref="AA899:AC899"/>
    <mergeCell ref="N901:Q901"/>
    <mergeCell ref="AJ901:AM901"/>
    <mergeCell ref="AA923:AC924"/>
    <mergeCell ref="E883:H883"/>
    <mergeCell ref="B889:C889"/>
    <mergeCell ref="X889:Y889"/>
    <mergeCell ref="B890:C890"/>
    <mergeCell ref="X890:Y890"/>
    <mergeCell ref="E928:H928"/>
    <mergeCell ref="AA928:AD928"/>
    <mergeCell ref="X934:Y934"/>
    <mergeCell ref="AA883:AD883"/>
    <mergeCell ref="X840:Y840"/>
    <mergeCell ref="B841:C841"/>
    <mergeCell ref="B842:C842"/>
    <mergeCell ref="X842:Y842"/>
    <mergeCell ref="E805:G805"/>
    <mergeCell ref="AA805:AC805"/>
    <mergeCell ref="N807:Q807"/>
    <mergeCell ref="AJ807:AM807"/>
    <mergeCell ref="AA829:AC830"/>
    <mergeCell ref="E834:H834"/>
    <mergeCell ref="AA834:AD834"/>
    <mergeCell ref="E789:H789"/>
    <mergeCell ref="AA789:AD789"/>
    <mergeCell ref="B795:C795"/>
    <mergeCell ref="X795:Y795"/>
    <mergeCell ref="B796:C796"/>
    <mergeCell ref="X796:Y796"/>
    <mergeCell ref="E757:G757"/>
    <mergeCell ref="AA757:AC757"/>
    <mergeCell ref="N759:Q759"/>
    <mergeCell ref="AJ759:AM759"/>
    <mergeCell ref="E741:H741"/>
    <mergeCell ref="AA741:AD741"/>
    <mergeCell ref="X747:Y747"/>
    <mergeCell ref="B748:C748"/>
    <mergeCell ref="B749:C749"/>
    <mergeCell ref="X749:Y749"/>
    <mergeCell ref="E712:G712"/>
    <mergeCell ref="AA708:AC708"/>
    <mergeCell ref="N714:Q714"/>
    <mergeCell ref="O741:Q741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2023-09-14T15:53:27Z</cp:lastPrinted>
  <dcterms:created xsi:type="dcterms:W3CDTF">2022-12-25T20:52:30Z</dcterms:created>
  <dcterms:modified xsi:type="dcterms:W3CDTF">2023-09-18T16:25:26Z</dcterms:modified>
</cp:coreProperties>
</file>