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0730" windowHeight="11040" tabRatio="565" firstSheet="4" activeTab="4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72" i="1" l="1"/>
  <c r="C661" i="22"/>
  <c r="C647" i="2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73" i="12" l="1"/>
  <c r="M172" i="12"/>
  <c r="M175" i="12" s="1"/>
  <c r="Q170" i="12"/>
  <c r="Q175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N176" i="12" l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43" i="21"/>
  <c r="D174" i="12" l="1"/>
  <c r="D173" i="12"/>
  <c r="D172" i="12"/>
  <c r="H170" i="12"/>
  <c r="H175" i="12" s="1"/>
  <c r="M129" i="12"/>
  <c r="AD504" i="6"/>
  <c r="Y484" i="6" s="1"/>
  <c r="D175" i="12" l="1"/>
  <c r="E176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7" i="12"/>
  <c r="D58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50" i="12" l="1"/>
  <c r="M149" i="12" l="1"/>
  <c r="M152" i="12" s="1"/>
  <c r="Q147" i="12"/>
  <c r="Q152" i="12" s="1"/>
  <c r="H1050" i="22"/>
  <c r="AN1052" i="22"/>
  <c r="Y1044" i="22" s="1"/>
  <c r="R1052" i="22"/>
  <c r="C1044" i="22" s="1"/>
  <c r="AD1050" i="22"/>
  <c r="Y1035" i="22" s="1"/>
  <c r="C1035" i="22"/>
  <c r="H1005" i="22"/>
  <c r="C990" i="22" s="1"/>
  <c r="AN1007" i="22"/>
  <c r="Y998" i="22" s="1"/>
  <c r="R1007" i="22"/>
  <c r="C998" i="22" s="1"/>
  <c r="AD1005" i="22"/>
  <c r="Y990" i="22" s="1"/>
  <c r="B997" i="22"/>
  <c r="H957" i="22"/>
  <c r="C942" i="22" s="1"/>
  <c r="AN959" i="22"/>
  <c r="Y951" i="22" s="1"/>
  <c r="R959" i="22"/>
  <c r="C951" i="22" s="1"/>
  <c r="AD957" i="22"/>
  <c r="Y942" i="22" s="1"/>
  <c r="H912" i="22"/>
  <c r="C897" i="22" s="1"/>
  <c r="AN914" i="22"/>
  <c r="Y905" i="22" s="1"/>
  <c r="R914" i="22"/>
  <c r="C905" i="22" s="1"/>
  <c r="AD912" i="22"/>
  <c r="Y897" i="22" s="1"/>
  <c r="B904" i="22"/>
  <c r="H863" i="22"/>
  <c r="C848" i="22" s="1"/>
  <c r="AN865" i="22"/>
  <c r="Y857" i="22" s="1"/>
  <c r="R865" i="22"/>
  <c r="C857" i="22" s="1"/>
  <c r="AD863" i="22"/>
  <c r="Y848" i="22" s="1"/>
  <c r="H818" i="22"/>
  <c r="C803" i="22" s="1"/>
  <c r="AN820" i="22"/>
  <c r="Y811" i="22" s="1"/>
  <c r="R820" i="22"/>
  <c r="C811" i="22" s="1"/>
  <c r="AD818" i="22"/>
  <c r="Y803" i="22" s="1"/>
  <c r="B810" i="22"/>
  <c r="H770" i="22"/>
  <c r="C755" i="22" s="1"/>
  <c r="AN772" i="22"/>
  <c r="Y764" i="22" s="1"/>
  <c r="R772" i="22"/>
  <c r="C764" i="22" s="1"/>
  <c r="AD770" i="22"/>
  <c r="Y755" i="22" s="1"/>
  <c r="H725" i="22"/>
  <c r="C710" i="22" s="1"/>
  <c r="AN727" i="22"/>
  <c r="Y718" i="22" s="1"/>
  <c r="R727" i="22"/>
  <c r="C718" i="22" s="1"/>
  <c r="AD725" i="22"/>
  <c r="Y710" i="22" s="1"/>
  <c r="B717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53" i="12"/>
  <c r="Y154" i="22"/>
  <c r="Y11" i="22"/>
  <c r="C56" i="22"/>
  <c r="Y109" i="22"/>
  <c r="Y194" i="22"/>
  <c r="Y286" i="22"/>
  <c r="M128" i="12"/>
  <c r="M127" i="12"/>
  <c r="Q125" i="12"/>
  <c r="Q130" i="12" s="1"/>
  <c r="X16" i="22" l="1"/>
  <c r="Y13" i="22"/>
  <c r="B62" i="22" s="1"/>
  <c r="B14" i="22"/>
  <c r="M130" i="12"/>
  <c r="N131" i="12" s="1"/>
  <c r="C62" i="22" l="1"/>
  <c r="C81" i="22" s="1"/>
  <c r="C57" i="22" s="1"/>
  <c r="C58" i="22" s="1"/>
  <c r="X62" i="22" s="1"/>
  <c r="X14" i="22"/>
  <c r="D150" i="12"/>
  <c r="D149" i="12"/>
  <c r="H147" i="12"/>
  <c r="H152" i="12" s="1"/>
  <c r="B60" i="22" l="1"/>
  <c r="Y62" i="22"/>
  <c r="Y81" i="22" s="1"/>
  <c r="Y57" i="22" s="1"/>
  <c r="Y58" i="22" s="1"/>
  <c r="X59" i="22" s="1"/>
  <c r="D152" i="12"/>
  <c r="E153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/>
  <c r="Y170" i="22" s="1"/>
  <c r="Y155" i="22" s="1"/>
  <c r="Y156" i="22" s="1"/>
  <c r="C199" i="22" s="1"/>
  <c r="C218" i="22" s="1"/>
  <c r="C195" i="22" s="1"/>
  <c r="C196" i="22" s="1"/>
  <c r="B158" i="22" l="1"/>
  <c r="X157" i="22"/>
  <c r="X199" i="22"/>
  <c r="B197" i="22"/>
  <c r="Y199" i="22"/>
  <c r="Y218" i="22" s="1"/>
  <c r="Y195" i="22" s="1"/>
  <c r="Y196" i="22" s="1"/>
  <c r="D128" i="12"/>
  <c r="D127" i="12"/>
  <c r="D130" i="12" s="1"/>
  <c r="H125" i="12"/>
  <c r="H130" i="12" s="1"/>
  <c r="C245" i="22" l="1"/>
  <c r="C264" i="22" s="1"/>
  <c r="C240" i="22" s="1"/>
  <c r="C236" i="22"/>
  <c r="C239" i="22" s="1"/>
  <c r="B245" i="22"/>
  <c r="X197" i="22"/>
  <c r="E131" i="1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105" i="12"/>
  <c r="D105" i="12"/>
  <c r="M104" i="12"/>
  <c r="D104" i="12"/>
  <c r="Q102" i="12"/>
  <c r="Q107" i="12" s="1"/>
  <c r="H102" i="12"/>
  <c r="H107" i="12" s="1"/>
  <c r="M81" i="12"/>
  <c r="M80" i="12"/>
  <c r="D81" i="12"/>
  <c r="D80" i="12"/>
  <c r="M58" i="12"/>
  <c r="M57" i="12"/>
  <c r="D59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D107" i="12" l="1"/>
  <c r="E108" i="12" s="1"/>
  <c r="M107" i="12"/>
  <c r="Y420" i="22"/>
  <c r="X421" i="22" s="1"/>
  <c r="N108" i="12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Q55" i="1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75" i="19"/>
  <c r="Y1067" i="19" s="1"/>
  <c r="R1075" i="19"/>
  <c r="C1067" i="19" s="1"/>
  <c r="AD1073" i="19"/>
  <c r="Y1058" i="19" s="1"/>
  <c r="H1073" i="19"/>
  <c r="C1058" i="19" s="1"/>
  <c r="AN1030" i="19"/>
  <c r="Y1021" i="19" s="1"/>
  <c r="R1030" i="19"/>
  <c r="C1021" i="19" s="1"/>
  <c r="AD1028" i="19"/>
  <c r="Y1013" i="19" s="1"/>
  <c r="H1028" i="19"/>
  <c r="C1013" i="19" s="1"/>
  <c r="B1020" i="19"/>
  <c r="AN982" i="19"/>
  <c r="Y974" i="19" s="1"/>
  <c r="R982" i="19"/>
  <c r="C974" i="19" s="1"/>
  <c r="AD980" i="19"/>
  <c r="Y965" i="19" s="1"/>
  <c r="H980" i="19"/>
  <c r="C965" i="19" s="1"/>
  <c r="AN937" i="19"/>
  <c r="Y928" i="19" s="1"/>
  <c r="R937" i="19"/>
  <c r="C928" i="19" s="1"/>
  <c r="AD935" i="19"/>
  <c r="Y920" i="19" s="1"/>
  <c r="H935" i="19"/>
  <c r="C920" i="19" s="1"/>
  <c r="B927" i="19"/>
  <c r="AN888" i="19"/>
  <c r="Y880" i="19" s="1"/>
  <c r="R888" i="19"/>
  <c r="C880" i="19" s="1"/>
  <c r="AD886" i="19"/>
  <c r="Y871" i="19" s="1"/>
  <c r="H886" i="19"/>
  <c r="C871" i="19" s="1"/>
  <c r="AN843" i="19"/>
  <c r="Y834" i="19" s="1"/>
  <c r="R843" i="19"/>
  <c r="C834" i="19" s="1"/>
  <c r="AD841" i="19"/>
  <c r="Y826" i="19" s="1"/>
  <c r="H841" i="19"/>
  <c r="C826" i="19" s="1"/>
  <c r="B833" i="19"/>
  <c r="AN795" i="19"/>
  <c r="Y787" i="19" s="1"/>
  <c r="R795" i="19"/>
  <c r="C787" i="19" s="1"/>
  <c r="AD793" i="19"/>
  <c r="Y778" i="19" s="1"/>
  <c r="H793" i="19"/>
  <c r="C778" i="19" s="1"/>
  <c r="AN750" i="19"/>
  <c r="Y741" i="19" s="1"/>
  <c r="R750" i="19"/>
  <c r="C741" i="19" s="1"/>
  <c r="AD748" i="19"/>
  <c r="Y733" i="19" s="1"/>
  <c r="H748" i="19"/>
  <c r="C733" i="19" s="1"/>
  <c r="B740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Y16" i="19"/>
  <c r="Y35" i="19" s="1"/>
  <c r="Y12" i="19" s="1"/>
  <c r="AD69" i="1"/>
  <c r="X16" i="19" l="1"/>
  <c r="C543" i="22"/>
  <c r="Y546" i="22" s="1"/>
  <c r="Y560" i="22" s="1"/>
  <c r="Y542" i="22" s="1"/>
  <c r="Y538" i="22"/>
  <c r="Y541" i="22" s="1"/>
  <c r="B544" i="22"/>
  <c r="Y13" i="19"/>
  <c r="C62" i="19" s="1"/>
  <c r="C81" i="19" s="1"/>
  <c r="C57" i="19" s="1"/>
  <c r="C58" i="19" s="1"/>
  <c r="Y53" i="3"/>
  <c r="X546" i="22" l="1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583" i="22" s="1"/>
  <c r="X587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628" i="22" l="1"/>
  <c r="C643" i="22" s="1"/>
  <c r="C624" i="22" s="1"/>
  <c r="Y587" i="22"/>
  <c r="Y600" i="22" s="1"/>
  <c r="Y582" i="22" s="1"/>
  <c r="B585" i="22"/>
  <c r="C111" i="19"/>
  <c r="B112" i="19" s="1"/>
  <c r="C151" i="19"/>
  <c r="C154" i="19" s="1"/>
  <c r="Y114" i="19"/>
  <c r="Y133" i="19" s="1"/>
  <c r="Y110" i="19" s="1"/>
  <c r="Y106" i="19"/>
  <c r="Y109" i="19" s="1"/>
  <c r="X114" i="19"/>
  <c r="Y16" i="16"/>
  <c r="Y35" i="16" s="1"/>
  <c r="Y12" i="16" s="1"/>
  <c r="Y13" i="16" s="1"/>
  <c r="B14" i="16"/>
  <c r="X16" i="16"/>
  <c r="Y581" i="22" l="1"/>
  <c r="Y583" i="22" s="1"/>
  <c r="Y111" i="19"/>
  <c r="B160" i="19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C664" i="22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C670" i="22" s="1"/>
  <c r="C689" i="22" s="1"/>
  <c r="C665" i="22" s="1"/>
  <c r="C666" i="22" s="1"/>
  <c r="Y670" i="22" s="1"/>
  <c r="Y689" i="22" s="1"/>
  <c r="Y665" i="22" s="1"/>
  <c r="B670" i="22"/>
  <c r="X626" i="22"/>
  <c r="C200" i="19"/>
  <c r="C203" i="19" s="1"/>
  <c r="C208" i="19"/>
  <c r="C227" i="19" s="1"/>
  <c r="C204" i="19" s="1"/>
  <c r="C111" i="16"/>
  <c r="Y114" i="16" s="1"/>
  <c r="Y133" i="16" s="1"/>
  <c r="Y110" i="16" s="1"/>
  <c r="X670" i="22" l="1"/>
  <c r="B667" i="22"/>
  <c r="Y661" i="22"/>
  <c r="C205" i="19"/>
  <c r="Y200" i="19" s="1"/>
  <c r="Y203" i="19" s="1"/>
  <c r="C245" i="19"/>
  <c r="C248" i="19" s="1"/>
  <c r="X208" i="19"/>
  <c r="B206" i="19"/>
  <c r="Y208" i="19"/>
  <c r="Y227" i="19" s="1"/>
  <c r="Y204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Y664" i="22" l="1"/>
  <c r="Y666" i="22" s="1"/>
  <c r="C717" i="22"/>
  <c r="C736" i="22" s="1"/>
  <c r="C713" i="22" s="1"/>
  <c r="Y205" i="19"/>
  <c r="B254" i="19" s="1"/>
  <c r="C156" i="16"/>
  <c r="Y160" i="16" s="1"/>
  <c r="Y179" i="16" s="1"/>
  <c r="Y155" i="16" s="1"/>
  <c r="B160" i="16"/>
  <c r="X112" i="16"/>
  <c r="C709" i="22" l="1"/>
  <c r="C712" i="22" s="1"/>
  <c r="C714" i="22" s="1"/>
  <c r="X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717" i="22" l="1"/>
  <c r="Y736" i="22" s="1"/>
  <c r="Y713" i="22" s="1"/>
  <c r="C754" i="22"/>
  <c r="C757" i="22" s="1"/>
  <c r="X717" i="22"/>
  <c r="B715" i="22"/>
  <c r="Y709" i="22"/>
  <c r="Y712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Y714" i="22" l="1"/>
  <c r="C763" i="22" s="1"/>
  <c r="C782" i="22" s="1"/>
  <c r="C758" i="22" s="1"/>
  <c r="C759" i="22" s="1"/>
  <c r="B761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X715" i="22" l="1"/>
  <c r="Y754" i="22"/>
  <c r="X763" i="22"/>
  <c r="Y763" i="22"/>
  <c r="Y782" i="22" s="1"/>
  <c r="Y758" i="22" s="1"/>
  <c r="B763" i="22"/>
  <c r="C337" i="19"/>
  <c r="C340" i="19" s="1"/>
  <c r="X300" i="19"/>
  <c r="B298" i="19"/>
  <c r="Y300" i="19"/>
  <c r="Y319" i="19" s="1"/>
  <c r="Y296" i="19" s="1"/>
  <c r="Y292" i="19"/>
  <c r="Y295" i="19" s="1"/>
  <c r="Y205" i="16"/>
  <c r="C810" i="22" l="1"/>
  <c r="C829" i="22" s="1"/>
  <c r="C806" i="22" s="1"/>
  <c r="Y757" i="22"/>
  <c r="Y759" i="22" s="1"/>
  <c r="Y297" i="19"/>
  <c r="B346" i="19" s="1"/>
  <c r="B254" i="16"/>
  <c r="C254" i="16"/>
  <c r="C273" i="16" s="1"/>
  <c r="C249" i="16" s="1"/>
  <c r="C250" i="16" s="1"/>
  <c r="Y245" i="16" s="1"/>
  <c r="X206" i="16"/>
  <c r="C802" i="22" l="1"/>
  <c r="C805" i="22" s="1"/>
  <c r="C807" i="22" s="1"/>
  <c r="X76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B808" i="22" l="1"/>
  <c r="Y810" i="22"/>
  <c r="Y829" i="22" s="1"/>
  <c r="Y806" i="22" s="1"/>
  <c r="Y802" i="22"/>
  <c r="Y805" i="22" s="1"/>
  <c r="X810" i="22"/>
  <c r="C847" i="22"/>
  <c r="C850" i="22" s="1"/>
  <c r="Y250" i="16"/>
  <c r="C292" i="16" s="1"/>
  <c r="C295" i="16" s="1"/>
  <c r="B344" i="19"/>
  <c r="X346" i="19"/>
  <c r="C387" i="19"/>
  <c r="C401" i="19" s="1"/>
  <c r="C383" i="19" s="1"/>
  <c r="Y807" i="22" l="1"/>
  <c r="C856" i="22" s="1"/>
  <c r="C875" i="22" s="1"/>
  <c r="C851" i="22" s="1"/>
  <c r="C852" i="22" s="1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856" i="22" l="1"/>
  <c r="B854" i="22"/>
  <c r="X856" i="22"/>
  <c r="Y847" i="22"/>
  <c r="Y850" i="22" s="1"/>
  <c r="X808" i="22"/>
  <c r="Y856" i="22"/>
  <c r="Y875" i="22" s="1"/>
  <c r="Y851" i="22" s="1"/>
  <c r="Y852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C904" i="22" l="1"/>
  <c r="C923" i="22" s="1"/>
  <c r="C900" i="22" s="1"/>
  <c r="X853" i="22"/>
  <c r="C896" i="22"/>
  <c r="C899" i="22" s="1"/>
  <c r="C901" i="22" s="1"/>
  <c r="Y904" i="22" s="1"/>
  <c r="Y923" i="22" s="1"/>
  <c r="Y900" i="22" s="1"/>
  <c r="Y384" i="19"/>
  <c r="B428" i="19" s="1"/>
  <c r="Y297" i="16"/>
  <c r="C337" i="16" s="1"/>
  <c r="C340" i="16" s="1"/>
  <c r="C941" i="22" l="1"/>
  <c r="C944" i="22" s="1"/>
  <c r="B902" i="22"/>
  <c r="Y896" i="22"/>
  <c r="Y899" i="22" s="1"/>
  <c r="Y901" i="22" s="1"/>
  <c r="C950" i="22" s="1"/>
  <c r="C969" i="22" s="1"/>
  <c r="C945" i="22" s="1"/>
  <c r="X904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B950" i="22" l="1"/>
  <c r="X902" i="22"/>
  <c r="C946" i="22"/>
  <c r="B948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X950" i="22" l="1"/>
  <c r="Y941" i="22"/>
  <c r="Y944" i="22" s="1"/>
  <c r="Y950" i="22"/>
  <c r="Y969" i="22" s="1"/>
  <c r="Y945" i="22" s="1"/>
  <c r="Y946" i="22" s="1"/>
  <c r="C989" i="22" s="1"/>
  <c r="C992" i="22" s="1"/>
  <c r="C997" i="22"/>
  <c r="C1016" i="22" s="1"/>
  <c r="C993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X947" i="22" l="1"/>
  <c r="C994" i="22"/>
  <c r="Y997" i="22" s="1"/>
  <c r="Y1016" i="22" s="1"/>
  <c r="Y993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B995" i="22" l="1"/>
  <c r="C1034" i="22"/>
  <c r="C1037" i="22" s="1"/>
  <c r="Y989" i="22"/>
  <c r="Y992" i="22" s="1"/>
  <c r="Y994" i="22" s="1"/>
  <c r="C1043" i="22" s="1"/>
  <c r="C1062" i="22" s="1"/>
  <c r="C1038" i="22" s="1"/>
  <c r="X997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C1039" i="22" l="1"/>
  <c r="Y1043" i="22" s="1"/>
  <c r="Y1062" i="22" s="1"/>
  <c r="Y1038" i="22" s="1"/>
  <c r="X995" i="22"/>
  <c r="B1043" i="22"/>
  <c r="C518" i="19"/>
  <c r="C530" i="19" s="1"/>
  <c r="C513" i="19" s="1"/>
  <c r="C514" i="19" s="1"/>
  <c r="Y518" i="19" s="1"/>
  <c r="Y530" i="19" s="1"/>
  <c r="Y513" i="19" s="1"/>
  <c r="X470" i="19"/>
  <c r="Y390" i="16"/>
  <c r="X1043" i="22" l="1"/>
  <c r="Y1034" i="22"/>
  <c r="Y1037" i="22" s="1"/>
  <c r="Y1039" i="22" s="1"/>
  <c r="X1040" i="22" s="1"/>
  <c r="B1041" i="22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435" i="16" l="1"/>
  <c r="C561" i="19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519" i="16"/>
  <c r="C522" i="16" s="1"/>
  <c r="X482" i="16"/>
  <c r="B480" i="16"/>
  <c r="Y482" i="16"/>
  <c r="Y501" i="16" s="1"/>
  <c r="Y478" i="16" s="1"/>
  <c r="Y474" i="16"/>
  <c r="Y477" i="16" s="1"/>
  <c r="C605" i="19" l="1"/>
  <c r="C624" i="19" s="1"/>
  <c r="C600" i="19" s="1"/>
  <c r="C596" i="19"/>
  <c r="C599" i="19" s="1"/>
  <c r="X562" i="19"/>
  <c r="B605" i="19"/>
  <c r="Y479" i="16"/>
  <c r="C601" i="19" l="1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12" i="19" s="1"/>
  <c r="C688" i="19" s="1"/>
  <c r="C689" i="19" s="1"/>
  <c r="X650" i="19"/>
  <c r="B693" i="19"/>
  <c r="Y578" i="16"/>
  <c r="Y684" i="19" l="1"/>
  <c r="X693" i="19"/>
  <c r="Y693" i="19"/>
  <c r="Y712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40" i="19"/>
  <c r="C759" i="19" s="1"/>
  <c r="C736" i="19" s="1"/>
  <c r="Y627" i="16"/>
  <c r="Y646" i="16" s="1"/>
  <c r="Y622" i="16" s="1"/>
  <c r="B625" i="16"/>
  <c r="X627" i="16"/>
  <c r="Y618" i="16"/>
  <c r="R13" i="15"/>
  <c r="Q13" i="15"/>
  <c r="C732" i="19" l="1"/>
  <c r="C735" i="19" s="1"/>
  <c r="C737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8" i="19" l="1"/>
  <c r="X740" i="19"/>
  <c r="Y740" i="19"/>
  <c r="Y759" i="19" s="1"/>
  <c r="Y736" i="19" s="1"/>
  <c r="Y732" i="19"/>
  <c r="Y735" i="19" s="1"/>
  <c r="Y737" i="19" s="1"/>
  <c r="C777" i="19"/>
  <c r="C78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C786" i="19" l="1"/>
  <c r="C805" i="19" s="1"/>
  <c r="C781" i="19" s="1"/>
  <c r="C782" i="19" s="1"/>
  <c r="X738" i="19"/>
  <c r="B786" i="19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Y786" i="19" l="1"/>
  <c r="Y805" i="19" s="1"/>
  <c r="Y781" i="19" s="1"/>
  <c r="B784" i="19"/>
  <c r="X786" i="19"/>
  <c r="Y777" i="19"/>
  <c r="U13" i="15"/>
  <c r="Y671" i="16"/>
  <c r="C720" i="16" s="1"/>
  <c r="C739" i="16" s="1"/>
  <c r="C715" i="16" s="1"/>
  <c r="C716" i="16" s="1"/>
  <c r="R26" i="1"/>
  <c r="C833" i="19" l="1"/>
  <c r="C852" i="19" s="1"/>
  <c r="C829" i="19" s="1"/>
  <c r="Y780" i="19"/>
  <c r="Y782" i="19" s="1"/>
  <c r="X672" i="16"/>
  <c r="B720" i="16"/>
  <c r="Y720" i="16"/>
  <c r="Y739" i="16" s="1"/>
  <c r="Y715" i="16" s="1"/>
  <c r="B718" i="16"/>
  <c r="Y711" i="16"/>
  <c r="X720" i="16"/>
  <c r="AN1007" i="13"/>
  <c r="Y999" i="13" s="1"/>
  <c r="R1007" i="13"/>
  <c r="C999" i="13" s="1"/>
  <c r="AD1005" i="13"/>
  <c r="Y990" i="13" s="1"/>
  <c r="H1005" i="13"/>
  <c r="C990" i="13" s="1"/>
  <c r="AN962" i="13"/>
  <c r="Y953" i="13" s="1"/>
  <c r="R962" i="13"/>
  <c r="C953" i="13" s="1"/>
  <c r="AD960" i="13"/>
  <c r="Y945" i="13" s="1"/>
  <c r="H960" i="13"/>
  <c r="C945" i="13" s="1"/>
  <c r="B952" i="13"/>
  <c r="AN914" i="13"/>
  <c r="Y906" i="13" s="1"/>
  <c r="R914" i="13"/>
  <c r="C906" i="13" s="1"/>
  <c r="AD912" i="13"/>
  <c r="Y897" i="13" s="1"/>
  <c r="H912" i="13"/>
  <c r="C897" i="13" s="1"/>
  <c r="AN869" i="13"/>
  <c r="Y860" i="13" s="1"/>
  <c r="R869" i="13"/>
  <c r="C860" i="13" s="1"/>
  <c r="AD867" i="13"/>
  <c r="Y852" i="13" s="1"/>
  <c r="H867" i="13"/>
  <c r="C852" i="13" s="1"/>
  <c r="B859" i="13"/>
  <c r="AN820" i="13"/>
  <c r="Y812" i="13" s="1"/>
  <c r="R820" i="13"/>
  <c r="C812" i="13" s="1"/>
  <c r="AD818" i="13"/>
  <c r="Y803" i="13" s="1"/>
  <c r="H818" i="13"/>
  <c r="C803" i="13" s="1"/>
  <c r="AN775" i="13"/>
  <c r="Y766" i="13" s="1"/>
  <c r="R775" i="13"/>
  <c r="C766" i="13" s="1"/>
  <c r="AD773" i="13"/>
  <c r="Y758" i="13" s="1"/>
  <c r="H773" i="13"/>
  <c r="C758" i="13" s="1"/>
  <c r="B765" i="13"/>
  <c r="AN727" i="13"/>
  <c r="Y719" i="13" s="1"/>
  <c r="R727" i="13"/>
  <c r="C719" i="13" s="1"/>
  <c r="AD725" i="13"/>
  <c r="Y710" i="13" s="1"/>
  <c r="H725" i="13"/>
  <c r="C710" i="13" s="1"/>
  <c r="AN682" i="13"/>
  <c r="Y673" i="13" s="1"/>
  <c r="R682" i="13"/>
  <c r="C673" i="13" s="1"/>
  <c r="AD680" i="13"/>
  <c r="Y665" i="13" s="1"/>
  <c r="H680" i="13"/>
  <c r="C665" i="13" s="1"/>
  <c r="B672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83" i="19" l="1"/>
  <c r="C825" i="19"/>
  <c r="C828" i="19" s="1"/>
  <c r="C830" i="19" s="1"/>
  <c r="C767" i="16"/>
  <c r="C786" i="16" s="1"/>
  <c r="C763" i="16" s="1"/>
  <c r="Y714" i="16"/>
  <c r="Y716" i="16" s="1"/>
  <c r="Y11" i="13"/>
  <c r="C13" i="13"/>
  <c r="B14" i="13" s="1"/>
  <c r="C9" i="13"/>
  <c r="X833" i="19" l="1"/>
  <c r="B831" i="19"/>
  <c r="Y833" i="19"/>
  <c r="Y852" i="19" s="1"/>
  <c r="Y829" i="19" s="1"/>
  <c r="Y825" i="19"/>
  <c r="Y828" i="19" s="1"/>
  <c r="C870" i="19"/>
  <c r="C873" i="19" s="1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30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79" i="19" l="1"/>
  <c r="C898" i="19" s="1"/>
  <c r="C874" i="19" s="1"/>
  <c r="C875" i="19" s="1"/>
  <c r="B879" i="19"/>
  <c r="X831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70" i="19" l="1"/>
  <c r="Y873" i="19" s="1"/>
  <c r="B877" i="19"/>
  <c r="Y879" i="19"/>
  <c r="Y898" i="19" s="1"/>
  <c r="Y874" i="19" s="1"/>
  <c r="X879" i="19"/>
  <c r="X59" i="13"/>
  <c r="X765" i="16"/>
  <c r="B813" i="16"/>
  <c r="Y813" i="16"/>
  <c r="Y832" i="16" s="1"/>
  <c r="Y808" i="16" s="1"/>
  <c r="B811" i="16"/>
  <c r="Y804" i="16"/>
  <c r="X813" i="16"/>
  <c r="C107" i="13"/>
  <c r="Y875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27" i="19" l="1"/>
  <c r="C946" i="19" s="1"/>
  <c r="C923" i="19" s="1"/>
  <c r="C919" i="19"/>
  <c r="C922" i="19" s="1"/>
  <c r="X876" i="19"/>
  <c r="C852" i="16"/>
  <c r="C855" i="16" s="1"/>
  <c r="C857" i="16" s="1"/>
  <c r="X810" i="16"/>
  <c r="Y107" i="13"/>
  <c r="C924" i="19" l="1"/>
  <c r="Y919" i="19" s="1"/>
  <c r="Y922" i="19" s="1"/>
  <c r="Y927" i="19"/>
  <c r="Y946" i="19" s="1"/>
  <c r="Y923" i="19" s="1"/>
  <c r="B925" i="19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X927" i="19" l="1"/>
  <c r="C964" i="19"/>
  <c r="C967" i="19" s="1"/>
  <c r="Y924" i="19"/>
  <c r="C138" i="13"/>
  <c r="Y857" i="16"/>
  <c r="C906" i="16" s="1"/>
  <c r="C925" i="16" s="1"/>
  <c r="C901" i="16" s="1"/>
  <c r="C902" i="16" s="1"/>
  <c r="C973" i="19" l="1"/>
  <c r="C992" i="19" s="1"/>
  <c r="C968" i="19" s="1"/>
  <c r="C969" i="19" s="1"/>
  <c r="X925" i="19"/>
  <c r="B973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73" i="19" l="1"/>
  <c r="Y992" i="19" s="1"/>
  <c r="Y968" i="19" s="1"/>
  <c r="B971" i="19"/>
  <c r="X973" i="19"/>
  <c r="Y964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020" i="19" l="1"/>
  <c r="C1039" i="19" s="1"/>
  <c r="C1016" i="19" s="1"/>
  <c r="Y967" i="19"/>
  <c r="Y969" i="19" s="1"/>
  <c r="C177" i="13"/>
  <c r="Y173" i="13" s="1"/>
  <c r="Y176" i="13" s="1"/>
  <c r="X903" i="16"/>
  <c r="C946" i="16"/>
  <c r="C949" i="16" s="1"/>
  <c r="C951" i="16" s="1"/>
  <c r="C1012" i="19" l="1"/>
  <c r="C1015" i="19" s="1"/>
  <c r="C1017" i="19" s="1"/>
  <c r="X970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20" i="19"/>
  <c r="Y1039" i="19" s="1"/>
  <c r="Y1016" i="19" s="1"/>
  <c r="C1057" i="19"/>
  <c r="C1060" i="19" s="1"/>
  <c r="Y1012" i="19"/>
  <c r="Y1015" i="19" s="1"/>
  <c r="Y1017" i="19" s="1"/>
  <c r="B1018" i="19"/>
  <c r="X1020" i="19"/>
  <c r="X179" i="13"/>
  <c r="C226" i="13"/>
  <c r="C245" i="13" s="1"/>
  <c r="C217" i="13"/>
  <c r="C220" i="13" s="1"/>
  <c r="B226" i="13"/>
  <c r="X952" i="16"/>
  <c r="B1000" i="16"/>
  <c r="Y1000" i="16"/>
  <c r="Y1019" i="16" s="1"/>
  <c r="Y995" i="16" s="1"/>
  <c r="B998" i="16"/>
  <c r="Y991" i="16"/>
  <c r="X1000" i="16"/>
  <c r="C1066" i="19" l="1"/>
  <c r="C1085" i="19" s="1"/>
  <c r="C1061" i="19" s="1"/>
  <c r="C1062" i="19" s="1"/>
  <c r="X1018" i="19"/>
  <c r="B1066" i="19"/>
  <c r="C221" i="13"/>
  <c r="C222" i="13" s="1"/>
  <c r="Y218" i="13" s="1"/>
  <c r="C1047" i="16"/>
  <c r="C1066" i="16" s="1"/>
  <c r="C1043" i="16" s="1"/>
  <c r="Y994" i="16"/>
  <c r="Y996" i="16" s="1"/>
  <c r="Y1066" i="19" l="1"/>
  <c r="Y1085" i="19" s="1"/>
  <c r="Y1061" i="19" s="1"/>
  <c r="Y1057" i="19"/>
  <c r="Y1060" i="19" s="1"/>
  <c r="B1064" i="19"/>
  <c r="X1066" i="19"/>
  <c r="B224" i="13"/>
  <c r="Y227" i="13"/>
  <c r="Y246" i="13" s="1"/>
  <c r="Y222" i="13" s="1"/>
  <c r="Y221" i="13"/>
  <c r="X227" i="13"/>
  <c r="C1039" i="16"/>
  <c r="C1042" i="16" s="1"/>
  <c r="C1044" i="16" s="1"/>
  <c r="X997" i="16"/>
  <c r="Y1062" i="19" l="1"/>
  <c r="X1063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C469" i="13" s="1"/>
  <c r="B473" i="13"/>
  <c r="X430" i="13"/>
  <c r="Y467" i="13" l="1"/>
  <c r="Y473" i="13"/>
  <c r="Y486" i="13" s="1"/>
  <c r="Y468" i="13" s="1"/>
  <c r="B471" i="13"/>
  <c r="X473" i="13"/>
  <c r="Y469" i="13" l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Y547" i="13"/>
  <c r="Y560" i="13" s="1"/>
  <c r="Y542" i="13" s="1"/>
  <c r="X547" i="13"/>
  <c r="C579" i="13"/>
  <c r="C598" i="13" s="1"/>
  <c r="C575" i="13" s="1"/>
  <c r="Y543" i="13" l="1"/>
  <c r="X544" i="13" s="1"/>
  <c r="C571" i="13"/>
  <c r="C574" i="13" s="1"/>
  <c r="C576" i="13" s="1"/>
  <c r="X579" i="13" s="1"/>
  <c r="Y571" i="13" l="1"/>
  <c r="Y574" i="13" s="1"/>
  <c r="C616" i="13"/>
  <c r="C619" i="13" s="1"/>
  <c r="Y579" i="13"/>
  <c r="Y598" i="13" s="1"/>
  <c r="Y575" i="13" s="1"/>
  <c r="B577" i="13"/>
  <c r="Y576" i="13" l="1"/>
  <c r="C625" i="13" s="1"/>
  <c r="C644" i="13" s="1"/>
  <c r="C620" i="13" s="1"/>
  <c r="C621" i="13" s="1"/>
  <c r="X577" i="13" l="1"/>
  <c r="B625" i="13"/>
  <c r="B623" i="13"/>
  <c r="X625" i="13"/>
  <c r="Y625" i="13"/>
  <c r="Y644" i="13" s="1"/>
  <c r="Y620" i="13" s="1"/>
  <c r="Y616" i="13"/>
  <c r="C672" i="13" s="1"/>
  <c r="C691" i="13" s="1"/>
  <c r="C668" i="13" s="1"/>
  <c r="Y619" i="13" l="1"/>
  <c r="Y621" i="13" s="1"/>
  <c r="X622" i="13" s="1"/>
  <c r="C664" i="13" l="1"/>
  <c r="C667" i="13" s="1"/>
  <c r="C669" i="13" s="1"/>
  <c r="B670" i="13" s="1"/>
  <c r="C709" i="13"/>
  <c r="C712" i="13" s="1"/>
  <c r="Y664" i="13" l="1"/>
  <c r="Y667" i="13" s="1"/>
  <c r="Y672" i="13"/>
  <c r="Y691" i="13" s="1"/>
  <c r="Y668" i="13" s="1"/>
  <c r="X672" i="13"/>
  <c r="Y669" i="13"/>
  <c r="X670" i="13" l="1"/>
  <c r="C718" i="13"/>
  <c r="C737" i="13" s="1"/>
  <c r="C713" i="13" s="1"/>
  <c r="C714" i="13" s="1"/>
  <c r="B718" i="13"/>
  <c r="Y718" i="13" l="1"/>
  <c r="Y737" i="13" s="1"/>
  <c r="Y713" i="13" s="1"/>
  <c r="Y709" i="13"/>
  <c r="B716" i="13"/>
  <c r="X718" i="13"/>
  <c r="Y712" i="13" l="1"/>
  <c r="Y714" i="13" s="1"/>
  <c r="C765" i="13"/>
  <c r="C784" i="13" s="1"/>
  <c r="C761" i="13" s="1"/>
  <c r="X715" i="13" l="1"/>
  <c r="C757" i="13"/>
  <c r="C760" i="13" s="1"/>
  <c r="C762" i="13" s="1"/>
  <c r="Y765" i="13" l="1"/>
  <c r="Y784" i="13" s="1"/>
  <c r="Y761" i="13" s="1"/>
  <c r="C802" i="13"/>
  <c r="C805" i="13" s="1"/>
  <c r="B763" i="13"/>
  <c r="Y757" i="13"/>
  <c r="Y760" i="13" s="1"/>
  <c r="X765" i="13"/>
  <c r="Y762" i="13" l="1"/>
  <c r="C811" i="13" s="1"/>
  <c r="C830" i="13" s="1"/>
  <c r="C806" i="13" s="1"/>
  <c r="C807" i="13" s="1"/>
  <c r="X763" i="13" l="1"/>
  <c r="B811" i="13"/>
  <c r="Y811" i="13"/>
  <c r="Y830" i="13" s="1"/>
  <c r="Y806" i="13" s="1"/>
  <c r="Y802" i="13"/>
  <c r="Y805" i="13" s="1"/>
  <c r="B809" i="13"/>
  <c r="X811" i="13"/>
  <c r="Y807" i="13" l="1"/>
  <c r="C859" i="13" s="1"/>
  <c r="C878" i="13" s="1"/>
  <c r="C855" i="13" s="1"/>
  <c r="C851" i="13" l="1"/>
  <c r="C854" i="13" s="1"/>
  <c r="C856" i="13" s="1"/>
  <c r="Y859" i="13" s="1"/>
  <c r="Y878" i="13" s="1"/>
  <c r="Y855" i="13" s="1"/>
  <c r="X808" i="13"/>
  <c r="Y851" i="13" l="1"/>
  <c r="Y854" i="13" s="1"/>
  <c r="Y856" i="13" s="1"/>
  <c r="X857" i="13" s="1"/>
  <c r="C896" i="13"/>
  <c r="C899" i="13" s="1"/>
  <c r="X859" i="13"/>
  <c r="B857" i="13"/>
  <c r="B905" i="13" l="1"/>
  <c r="C905" i="13"/>
  <c r="C924" i="13" s="1"/>
  <c r="C900" i="13" s="1"/>
  <c r="C901" i="13" s="1"/>
  <c r="X905" i="13" s="1"/>
  <c r="B903" i="13" l="1"/>
  <c r="Y905" i="13"/>
  <c r="Y924" i="13" s="1"/>
  <c r="Y900" i="13" s="1"/>
  <c r="Y896" i="13"/>
  <c r="Y899" i="13" l="1"/>
  <c r="Y901" i="13" s="1"/>
  <c r="C952" i="13"/>
  <c r="C971" i="13" s="1"/>
  <c r="C948" i="13" s="1"/>
  <c r="C944" i="13" l="1"/>
  <c r="C947" i="13" s="1"/>
  <c r="C949" i="13" s="1"/>
  <c r="X902" i="13"/>
  <c r="Y952" i="13" l="1"/>
  <c r="Y971" i="13" s="1"/>
  <c r="Y948" i="13" s="1"/>
  <c r="C989" i="13"/>
  <c r="C992" i="13" s="1"/>
  <c r="B950" i="13"/>
  <c r="Y944" i="13"/>
  <c r="Y947" i="13" s="1"/>
  <c r="X952" i="13"/>
  <c r="Y949" i="13" l="1"/>
  <c r="C998" i="13" s="1"/>
  <c r="C1017" i="13" s="1"/>
  <c r="C993" i="13" s="1"/>
  <c r="C994" i="13" s="1"/>
  <c r="B996" i="13" s="1"/>
  <c r="H24" i="1"/>
  <c r="H24" i="7"/>
  <c r="B998" i="13" l="1"/>
  <c r="X950" i="13"/>
  <c r="X998" i="13"/>
  <c r="Y998" i="13"/>
  <c r="Y1017" i="13" s="1"/>
  <c r="Y993" i="13" s="1"/>
  <c r="Y989" i="13"/>
  <c r="Y992" i="13" s="1"/>
  <c r="AN1067" i="3"/>
  <c r="Y1059" i="3" s="1"/>
  <c r="R1067" i="3"/>
  <c r="C1059" i="3" s="1"/>
  <c r="AD1065" i="3"/>
  <c r="Y1050" i="3" s="1"/>
  <c r="H1065" i="3"/>
  <c r="C1050" i="3" s="1"/>
  <c r="AN1022" i="3"/>
  <c r="R1022" i="3"/>
  <c r="C1013" i="3" s="1"/>
  <c r="AD1020" i="3"/>
  <c r="Y1005" i="3" s="1"/>
  <c r="H1020" i="3"/>
  <c r="C1005" i="3" s="1"/>
  <c r="Y1013" i="3"/>
  <c r="B1012" i="3"/>
  <c r="AN974" i="3"/>
  <c r="Y966" i="3" s="1"/>
  <c r="R974" i="3"/>
  <c r="C966" i="3" s="1"/>
  <c r="AD972" i="3"/>
  <c r="Y957" i="3" s="1"/>
  <c r="H972" i="3"/>
  <c r="C957" i="3" s="1"/>
  <c r="AN929" i="3"/>
  <c r="Y920" i="3" s="1"/>
  <c r="R929" i="3"/>
  <c r="C920" i="3" s="1"/>
  <c r="AD927" i="3"/>
  <c r="Y912" i="3" s="1"/>
  <c r="H927" i="3"/>
  <c r="C912" i="3" s="1"/>
  <c r="B919" i="3"/>
  <c r="AN880" i="3"/>
  <c r="Y872" i="3" s="1"/>
  <c r="R880" i="3"/>
  <c r="C872" i="3" s="1"/>
  <c r="AD878" i="3"/>
  <c r="Y863" i="3" s="1"/>
  <c r="H878" i="3"/>
  <c r="C863" i="3" s="1"/>
  <c r="AN835" i="3"/>
  <c r="Y826" i="3" s="1"/>
  <c r="R835" i="3"/>
  <c r="C826" i="3" s="1"/>
  <c r="AD833" i="3"/>
  <c r="Y818" i="3" s="1"/>
  <c r="H833" i="3"/>
  <c r="C818" i="3" s="1"/>
  <c r="B825" i="3"/>
  <c r="AN787" i="3"/>
  <c r="Y779" i="3" s="1"/>
  <c r="R787" i="3"/>
  <c r="C779" i="3" s="1"/>
  <c r="AD785" i="3"/>
  <c r="Y770" i="3" s="1"/>
  <c r="H785" i="3"/>
  <c r="C770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94" i="13" l="1"/>
  <c r="X995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5" i="9" l="1"/>
  <c r="Y1067" i="9" s="1"/>
  <c r="R1075" i="9"/>
  <c r="C1067" i="9" s="1"/>
  <c r="AD1073" i="9"/>
  <c r="Y1058" i="9" s="1"/>
  <c r="H1073" i="9"/>
  <c r="C1058" i="9" s="1"/>
  <c r="AN1030" i="9"/>
  <c r="Y1021" i="9" s="1"/>
  <c r="R1030" i="9"/>
  <c r="C1021" i="9" s="1"/>
  <c r="AD1028" i="9"/>
  <c r="Y1013" i="9" s="1"/>
  <c r="H1028" i="9"/>
  <c r="C1013" i="9" s="1"/>
  <c r="B1020" i="9"/>
  <c r="AN982" i="9"/>
  <c r="Y974" i="9" s="1"/>
  <c r="R982" i="9"/>
  <c r="C974" i="9" s="1"/>
  <c r="AD980" i="9"/>
  <c r="Y965" i="9" s="1"/>
  <c r="H980" i="9"/>
  <c r="C965" i="9" s="1"/>
  <c r="AN937" i="9"/>
  <c r="Y928" i="9" s="1"/>
  <c r="R937" i="9"/>
  <c r="C928" i="9" s="1"/>
  <c r="AD935" i="9"/>
  <c r="Y920" i="9" s="1"/>
  <c r="H935" i="9"/>
  <c r="C920" i="9" s="1"/>
  <c r="B927" i="9"/>
  <c r="AN888" i="9"/>
  <c r="Y880" i="9" s="1"/>
  <c r="R888" i="9"/>
  <c r="C880" i="9" s="1"/>
  <c r="AD886" i="9"/>
  <c r="Y871" i="9" s="1"/>
  <c r="H886" i="9"/>
  <c r="C871" i="9" s="1"/>
  <c r="AN843" i="9"/>
  <c r="Y834" i="9" s="1"/>
  <c r="R843" i="9"/>
  <c r="C834" i="9" s="1"/>
  <c r="AD841" i="9"/>
  <c r="Y826" i="9" s="1"/>
  <c r="H841" i="9"/>
  <c r="C826" i="9" s="1"/>
  <c r="B833" i="9"/>
  <c r="AN795" i="9"/>
  <c r="Y787" i="9" s="1"/>
  <c r="R795" i="9"/>
  <c r="C787" i="9" s="1"/>
  <c r="AD793" i="9"/>
  <c r="Y778" i="9" s="1"/>
  <c r="H793" i="9"/>
  <c r="C778" i="9" s="1"/>
  <c r="AN750" i="9"/>
  <c r="Y741" i="9" s="1"/>
  <c r="R750" i="9"/>
  <c r="C741" i="9" s="1"/>
  <c r="AD748" i="9"/>
  <c r="Y733" i="9" s="1"/>
  <c r="H748" i="9"/>
  <c r="C733" i="9" s="1"/>
  <c r="B740" i="9"/>
  <c r="AN702" i="9"/>
  <c r="Y694" i="9" s="1"/>
  <c r="R702" i="9"/>
  <c r="C694" i="9" s="1"/>
  <c r="AD700" i="9"/>
  <c r="Y685" i="9" s="1"/>
  <c r="H700" i="9"/>
  <c r="C685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74" i="8"/>
  <c r="Y1066" i="8" s="1"/>
  <c r="R1074" i="8"/>
  <c r="C1066" i="8" s="1"/>
  <c r="AD1072" i="8"/>
  <c r="Y1057" i="8" s="1"/>
  <c r="H1072" i="8"/>
  <c r="C1057" i="8" s="1"/>
  <c r="AN1029" i="8"/>
  <c r="Y1020" i="8" s="1"/>
  <c r="R1029" i="8"/>
  <c r="C1020" i="8" s="1"/>
  <c r="AD1027" i="8"/>
  <c r="Y1012" i="8" s="1"/>
  <c r="H1027" i="8"/>
  <c r="C1012" i="8" s="1"/>
  <c r="B1019" i="8"/>
  <c r="AN981" i="8"/>
  <c r="Y973" i="8" s="1"/>
  <c r="R981" i="8"/>
  <c r="C973" i="8" s="1"/>
  <c r="AD979" i="8"/>
  <c r="Y964" i="8" s="1"/>
  <c r="H979" i="8"/>
  <c r="C964" i="8" s="1"/>
  <c r="AN936" i="8"/>
  <c r="Y927" i="8" s="1"/>
  <c r="R936" i="8"/>
  <c r="C927" i="8" s="1"/>
  <c r="AD934" i="8"/>
  <c r="Y919" i="8" s="1"/>
  <c r="H934" i="8"/>
  <c r="C919" i="8" s="1"/>
  <c r="B926" i="8"/>
  <c r="AN887" i="8"/>
  <c r="Y879" i="8" s="1"/>
  <c r="R887" i="8"/>
  <c r="C879" i="8" s="1"/>
  <c r="AD885" i="8"/>
  <c r="Y870" i="8" s="1"/>
  <c r="H885" i="8"/>
  <c r="C870" i="8" s="1"/>
  <c r="AN842" i="8"/>
  <c r="Y833" i="8" s="1"/>
  <c r="R842" i="8"/>
  <c r="C833" i="8" s="1"/>
  <c r="AD840" i="8"/>
  <c r="Y825" i="8" s="1"/>
  <c r="H840" i="8"/>
  <c r="C825" i="8" s="1"/>
  <c r="B832" i="8"/>
  <c r="AN794" i="8"/>
  <c r="Y786" i="8" s="1"/>
  <c r="R794" i="8"/>
  <c r="C786" i="8" s="1"/>
  <c r="AD792" i="8"/>
  <c r="Y777" i="8" s="1"/>
  <c r="H792" i="8"/>
  <c r="C777" i="8" s="1"/>
  <c r="AN749" i="8"/>
  <c r="Y740" i="8" s="1"/>
  <c r="R749" i="8"/>
  <c r="C740" i="8" s="1"/>
  <c r="AD747" i="8"/>
  <c r="Y732" i="8" s="1"/>
  <c r="H747" i="8"/>
  <c r="C732" i="8" s="1"/>
  <c r="B739" i="8"/>
  <c r="AN708" i="8"/>
  <c r="Y700" i="8" s="1"/>
  <c r="R708" i="8"/>
  <c r="C700" i="8" s="1"/>
  <c r="AD706" i="8"/>
  <c r="Y691" i="8" s="1"/>
  <c r="H706" i="8"/>
  <c r="C691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45" i="6"/>
  <c r="Y1037" i="6" s="1"/>
  <c r="R1045" i="6"/>
  <c r="C1037" i="6" s="1"/>
  <c r="AD1043" i="6"/>
  <c r="Y1028" i="6" s="1"/>
  <c r="H1043" i="6"/>
  <c r="C1028" i="6" s="1"/>
  <c r="AN1000" i="6"/>
  <c r="Y991" i="6" s="1"/>
  <c r="R1000" i="6"/>
  <c r="C991" i="6" s="1"/>
  <c r="AD998" i="6"/>
  <c r="Y983" i="6" s="1"/>
  <c r="H998" i="6"/>
  <c r="C983" i="6" s="1"/>
  <c r="B990" i="6"/>
  <c r="AN952" i="6"/>
  <c r="Y944" i="6" s="1"/>
  <c r="R952" i="6"/>
  <c r="C944" i="6" s="1"/>
  <c r="AD950" i="6"/>
  <c r="Y935" i="6" s="1"/>
  <c r="H950" i="6"/>
  <c r="C935" i="6" s="1"/>
  <c r="AN907" i="6"/>
  <c r="Y898" i="6" s="1"/>
  <c r="R907" i="6"/>
  <c r="C898" i="6" s="1"/>
  <c r="AD905" i="6"/>
  <c r="Y890" i="6" s="1"/>
  <c r="H905" i="6"/>
  <c r="C890" i="6" s="1"/>
  <c r="B897" i="6"/>
  <c r="AN858" i="6"/>
  <c r="Y850" i="6" s="1"/>
  <c r="R858" i="6"/>
  <c r="C850" i="6" s="1"/>
  <c r="AD856" i="6"/>
  <c r="Y841" i="6" s="1"/>
  <c r="H856" i="6"/>
  <c r="C841" i="6" s="1"/>
  <c r="AN813" i="6"/>
  <c r="Y804" i="6" s="1"/>
  <c r="R813" i="6"/>
  <c r="C804" i="6" s="1"/>
  <c r="AD811" i="6"/>
  <c r="Y796" i="6" s="1"/>
  <c r="H811" i="6"/>
  <c r="C796" i="6" s="1"/>
  <c r="B803" i="6"/>
  <c r="AN765" i="6"/>
  <c r="Y757" i="6" s="1"/>
  <c r="R765" i="6"/>
  <c r="C757" i="6" s="1"/>
  <c r="AD763" i="6"/>
  <c r="Y748" i="6" s="1"/>
  <c r="H763" i="6"/>
  <c r="C748" i="6" s="1"/>
  <c r="AN720" i="6"/>
  <c r="Y711" i="6" s="1"/>
  <c r="R720" i="6"/>
  <c r="C711" i="6" s="1"/>
  <c r="AD718" i="6"/>
  <c r="Y703" i="6" s="1"/>
  <c r="H718" i="6"/>
  <c r="C703" i="6" s="1"/>
  <c r="B710" i="6"/>
  <c r="AN672" i="6"/>
  <c r="Y664" i="6" s="1"/>
  <c r="R672" i="6"/>
  <c r="C664" i="6" s="1"/>
  <c r="AD670" i="6"/>
  <c r="Y655" i="6" s="1"/>
  <c r="H670" i="6"/>
  <c r="C655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41" i="5"/>
  <c r="Y1033" i="5" s="1"/>
  <c r="R1041" i="5"/>
  <c r="C1033" i="5" s="1"/>
  <c r="AD1039" i="5"/>
  <c r="Y1024" i="5" s="1"/>
  <c r="H1039" i="5"/>
  <c r="C1024" i="5" s="1"/>
  <c r="AN996" i="5"/>
  <c r="Y987" i="5" s="1"/>
  <c r="R996" i="5"/>
  <c r="C987" i="5" s="1"/>
  <c r="AD994" i="5"/>
  <c r="Y979" i="5" s="1"/>
  <c r="H994" i="5"/>
  <c r="C979" i="5" s="1"/>
  <c r="B986" i="5"/>
  <c r="AN948" i="5"/>
  <c r="Y940" i="5" s="1"/>
  <c r="R948" i="5"/>
  <c r="C940" i="5" s="1"/>
  <c r="AD946" i="5"/>
  <c r="Y931" i="5" s="1"/>
  <c r="H946" i="5"/>
  <c r="C931" i="5" s="1"/>
  <c r="AN903" i="5"/>
  <c r="Y894" i="5" s="1"/>
  <c r="R903" i="5"/>
  <c r="C894" i="5" s="1"/>
  <c r="AD901" i="5"/>
  <c r="Y886" i="5" s="1"/>
  <c r="H901" i="5"/>
  <c r="C886" i="5" s="1"/>
  <c r="B893" i="5"/>
  <c r="AN854" i="5"/>
  <c r="Y846" i="5" s="1"/>
  <c r="R854" i="5"/>
  <c r="C846" i="5" s="1"/>
  <c r="AD852" i="5"/>
  <c r="Y837" i="5" s="1"/>
  <c r="H852" i="5"/>
  <c r="C837" i="5" s="1"/>
  <c r="AN809" i="5"/>
  <c r="Y800" i="5" s="1"/>
  <c r="R809" i="5"/>
  <c r="C800" i="5" s="1"/>
  <c r="AD807" i="5"/>
  <c r="Y792" i="5" s="1"/>
  <c r="H807" i="5"/>
  <c r="C792" i="5" s="1"/>
  <c r="B799" i="5"/>
  <c r="AN761" i="5"/>
  <c r="Y753" i="5" s="1"/>
  <c r="R761" i="5"/>
  <c r="C753" i="5" s="1"/>
  <c r="AD759" i="5"/>
  <c r="Y744" i="5" s="1"/>
  <c r="H759" i="5"/>
  <c r="C744" i="5" s="1"/>
  <c r="AN716" i="5"/>
  <c r="Y707" i="5" s="1"/>
  <c r="R716" i="5"/>
  <c r="C707" i="5" s="1"/>
  <c r="AD714" i="5"/>
  <c r="Y699" i="5" s="1"/>
  <c r="H714" i="5"/>
  <c r="C699" i="5" s="1"/>
  <c r="B706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47" i="4"/>
  <c r="Y1039" i="4" s="1"/>
  <c r="R1047" i="4"/>
  <c r="C1039" i="4" s="1"/>
  <c r="AD1045" i="4"/>
  <c r="Y1030" i="4" s="1"/>
  <c r="H1045" i="4"/>
  <c r="C1030" i="4" s="1"/>
  <c r="AN1002" i="4"/>
  <c r="Y993" i="4" s="1"/>
  <c r="R1002" i="4"/>
  <c r="C993" i="4" s="1"/>
  <c r="AD1000" i="4"/>
  <c r="Y985" i="4" s="1"/>
  <c r="H1000" i="4"/>
  <c r="C985" i="4" s="1"/>
  <c r="B992" i="4"/>
  <c r="AN954" i="4"/>
  <c r="Y946" i="4" s="1"/>
  <c r="R954" i="4"/>
  <c r="C946" i="4" s="1"/>
  <c r="AD952" i="4"/>
  <c r="Y937" i="4" s="1"/>
  <c r="H952" i="4"/>
  <c r="C937" i="4" s="1"/>
  <c r="AN909" i="4"/>
  <c r="Y900" i="4" s="1"/>
  <c r="R909" i="4"/>
  <c r="C900" i="4" s="1"/>
  <c r="AD907" i="4"/>
  <c r="Y892" i="4" s="1"/>
  <c r="H907" i="4"/>
  <c r="C892" i="4" s="1"/>
  <c r="B899" i="4"/>
  <c r="AN860" i="4"/>
  <c r="Y852" i="4" s="1"/>
  <c r="R860" i="4"/>
  <c r="C852" i="4" s="1"/>
  <c r="AD858" i="4"/>
  <c r="Y843" i="4" s="1"/>
  <c r="H858" i="4"/>
  <c r="C843" i="4" s="1"/>
  <c r="AN815" i="4"/>
  <c r="Y806" i="4" s="1"/>
  <c r="R815" i="4"/>
  <c r="C806" i="4" s="1"/>
  <c r="AD813" i="4"/>
  <c r="Y798" i="4" s="1"/>
  <c r="H813" i="4"/>
  <c r="C798" i="4" s="1"/>
  <c r="B805" i="4"/>
  <c r="AN767" i="4"/>
  <c r="Y759" i="4" s="1"/>
  <c r="R767" i="4"/>
  <c r="C759" i="4" s="1"/>
  <c r="AD765" i="4"/>
  <c r="Y750" i="4" s="1"/>
  <c r="H765" i="4"/>
  <c r="C750" i="4" s="1"/>
  <c r="AN722" i="4"/>
  <c r="Y713" i="4" s="1"/>
  <c r="R722" i="4"/>
  <c r="C713" i="4" s="1"/>
  <c r="AD720" i="4"/>
  <c r="Y705" i="4" s="1"/>
  <c r="H720" i="4"/>
  <c r="C705" i="4" s="1"/>
  <c r="B712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38" i="2"/>
  <c r="Y1030" i="2" s="1"/>
  <c r="R1038" i="2"/>
  <c r="C1030" i="2" s="1"/>
  <c r="AD1036" i="2"/>
  <c r="Y1021" i="2" s="1"/>
  <c r="H1036" i="2"/>
  <c r="C1021" i="2" s="1"/>
  <c r="AN993" i="2"/>
  <c r="Y984" i="2" s="1"/>
  <c r="R993" i="2"/>
  <c r="C984" i="2" s="1"/>
  <c r="AD991" i="2"/>
  <c r="Y976" i="2" s="1"/>
  <c r="H991" i="2"/>
  <c r="C976" i="2" s="1"/>
  <c r="B983" i="2"/>
  <c r="AN945" i="2"/>
  <c r="Y937" i="2" s="1"/>
  <c r="R945" i="2"/>
  <c r="C937" i="2" s="1"/>
  <c r="AD943" i="2"/>
  <c r="Y928" i="2" s="1"/>
  <c r="H943" i="2"/>
  <c r="C928" i="2" s="1"/>
  <c r="AN900" i="2"/>
  <c r="Y891" i="2" s="1"/>
  <c r="R900" i="2"/>
  <c r="C891" i="2" s="1"/>
  <c r="AD898" i="2"/>
  <c r="Y883" i="2" s="1"/>
  <c r="H898" i="2"/>
  <c r="C883" i="2" s="1"/>
  <c r="B890" i="2"/>
  <c r="AN851" i="2"/>
  <c r="Y843" i="2" s="1"/>
  <c r="R851" i="2"/>
  <c r="C843" i="2" s="1"/>
  <c r="AD849" i="2"/>
  <c r="Y834" i="2" s="1"/>
  <c r="H849" i="2"/>
  <c r="C834" i="2" s="1"/>
  <c r="AN806" i="2"/>
  <c r="Y797" i="2" s="1"/>
  <c r="R806" i="2"/>
  <c r="C797" i="2" s="1"/>
  <c r="AD804" i="2"/>
  <c r="Y789" i="2" s="1"/>
  <c r="H804" i="2"/>
  <c r="C789" i="2" s="1"/>
  <c r="B796" i="2"/>
  <c r="AN758" i="2"/>
  <c r="Y750" i="2" s="1"/>
  <c r="R758" i="2"/>
  <c r="C750" i="2" s="1"/>
  <c r="AD756" i="2"/>
  <c r="Y741" i="2" s="1"/>
  <c r="H756" i="2"/>
  <c r="C741" i="2" s="1"/>
  <c r="AN713" i="2"/>
  <c r="Y704" i="2" s="1"/>
  <c r="R713" i="2"/>
  <c r="C704" i="2" s="1"/>
  <c r="AD711" i="2"/>
  <c r="Y696" i="2" s="1"/>
  <c r="H711" i="2"/>
  <c r="C696" i="2" s="1"/>
  <c r="B703" i="2"/>
  <c r="AN665" i="2"/>
  <c r="Y657" i="2" s="1"/>
  <c r="R665" i="2"/>
  <c r="C657" i="2" s="1"/>
  <c r="AD663" i="2"/>
  <c r="Y648" i="2" s="1"/>
  <c r="H663" i="2"/>
  <c r="C648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X16" i="9"/>
  <c r="C13" i="8"/>
  <c r="C9" i="8"/>
  <c r="Y8" i="7"/>
  <c r="Y11" i="7" s="1"/>
  <c r="Y8" i="5"/>
  <c r="Y11" i="5" s="1"/>
  <c r="C13" i="2"/>
  <c r="C9" i="2"/>
  <c r="AN1063" i="1"/>
  <c r="Y1055" i="1" s="1"/>
  <c r="R1063" i="1"/>
  <c r="C1055" i="1" s="1"/>
  <c r="AD1061" i="1"/>
  <c r="Y1046" i="1" s="1"/>
  <c r="H1061" i="1"/>
  <c r="C1046" i="1" s="1"/>
  <c r="AN1018" i="1"/>
  <c r="Y1009" i="1" s="1"/>
  <c r="R1018" i="1"/>
  <c r="C1009" i="1" s="1"/>
  <c r="AD1016" i="1"/>
  <c r="Y1001" i="1" s="1"/>
  <c r="H1016" i="1"/>
  <c r="C1001" i="1" s="1"/>
  <c r="B1008" i="1"/>
  <c r="AN970" i="1"/>
  <c r="Y962" i="1" s="1"/>
  <c r="R970" i="1"/>
  <c r="C962" i="1" s="1"/>
  <c r="AD968" i="1"/>
  <c r="Y953" i="1" s="1"/>
  <c r="H968" i="1"/>
  <c r="C953" i="1" s="1"/>
  <c r="AN925" i="1"/>
  <c r="Y916" i="1" s="1"/>
  <c r="R925" i="1"/>
  <c r="C916" i="1" s="1"/>
  <c r="AD923" i="1"/>
  <c r="Y908" i="1" s="1"/>
  <c r="H923" i="1"/>
  <c r="C908" i="1" s="1"/>
  <c r="B915" i="1"/>
  <c r="AN876" i="1"/>
  <c r="Y868" i="1" s="1"/>
  <c r="R876" i="1"/>
  <c r="C868" i="1" s="1"/>
  <c r="AD874" i="1"/>
  <c r="Y859" i="1" s="1"/>
  <c r="H874" i="1"/>
  <c r="C859" i="1" s="1"/>
  <c r="AN831" i="1"/>
  <c r="Y822" i="1" s="1"/>
  <c r="R831" i="1"/>
  <c r="C822" i="1" s="1"/>
  <c r="AD829" i="1"/>
  <c r="Y814" i="1" s="1"/>
  <c r="H829" i="1"/>
  <c r="C814" i="1" s="1"/>
  <c r="B821" i="1"/>
  <c r="AN783" i="1"/>
  <c r="Y775" i="1" s="1"/>
  <c r="R783" i="1"/>
  <c r="C775" i="1" s="1"/>
  <c r="AD781" i="1"/>
  <c r="Y766" i="1" s="1"/>
  <c r="H781" i="1"/>
  <c r="C766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83" i="12"/>
  <c r="D83" i="12"/>
  <c r="Q78" i="12"/>
  <c r="Q83" i="12" s="1"/>
  <c r="H78" i="12"/>
  <c r="H83" i="12" s="1"/>
  <c r="M60" i="12"/>
  <c r="D60" i="12"/>
  <c r="Q60" i="12"/>
  <c r="H55" i="12"/>
  <c r="H60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6" l="1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1" i="12"/>
  <c r="E84" i="12"/>
  <c r="N61" i="12"/>
  <c r="N84" i="12"/>
  <c r="E37" i="12"/>
  <c r="Y13" i="11" l="1"/>
  <c r="B62" i="11" s="1"/>
  <c r="C53" i="11"/>
  <c r="C56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C62" i="11" l="1"/>
  <c r="C81" i="11" s="1"/>
  <c r="C57" i="11" s="1"/>
  <c r="C58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C58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X62" i="11" l="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6" i="9"/>
  <c r="C109" i="9" s="1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1" i="11"/>
  <c r="Y106" i="11" s="1"/>
  <c r="C103" i="5" l="1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X141" i="5"/>
  <c r="C141" i="2" l="1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3" i="6"/>
  <c r="X140" i="4"/>
  <c r="C185" i="8"/>
  <c r="C188" i="8" s="1"/>
  <c r="C190" i="8" s="1"/>
  <c r="X142" i="8"/>
  <c r="C180" i="5"/>
  <c r="C191" i="9" l="1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Y200" i="11"/>
  <c r="Y203" i="11" s="1"/>
  <c r="X144" i="7"/>
  <c r="C199" i="9"/>
  <c r="C218" i="9" s="1"/>
  <c r="C195" i="9" s="1"/>
  <c r="C196" i="9" s="1"/>
  <c r="Y208" i="11"/>
  <c r="Y227" i="11" s="1"/>
  <c r="Y204" i="11" s="1"/>
  <c r="C187" i="7"/>
  <c r="C190" i="7" s="1"/>
  <c r="C192" i="7" s="1"/>
  <c r="B193" i="7" s="1"/>
  <c r="B206" i="11"/>
  <c r="X208" i="1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5" i="11" l="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C176" i="2"/>
  <c r="C179" i="2" s="1"/>
  <c r="X206" i="11"/>
  <c r="B254" i="11"/>
  <c r="Y190" i="8"/>
  <c r="B239" i="8" s="1"/>
  <c r="Y195" i="7"/>
  <c r="Y214" i="7" s="1"/>
  <c r="Y191" i="7" s="1"/>
  <c r="X195" i="7"/>
  <c r="Y190" i="7"/>
  <c r="Y179" i="4"/>
  <c r="X199" i="9"/>
  <c r="B197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X142" i="2" l="1"/>
  <c r="B252" i="11"/>
  <c r="Y254" i="11"/>
  <c r="Y273" i="11" s="1"/>
  <c r="Y249" i="11" s="1"/>
  <c r="Y250" i="11" s="1"/>
  <c r="X251" i="11" s="1"/>
  <c r="X254" i="11"/>
  <c r="C181" i="2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B237" i="8"/>
  <c r="B182" i="2"/>
  <c r="X184" i="2"/>
  <c r="X193" i="7"/>
  <c r="Y230" i="8"/>
  <c r="Y233" i="8" s="1"/>
  <c r="Y235" i="8" s="1"/>
  <c r="C277" i="8" s="1"/>
  <c r="C280" i="8" s="1"/>
  <c r="Y181" i="2"/>
  <c r="X182" i="2" s="1"/>
  <c r="C300" i="11"/>
  <c r="C319" i="11" s="1"/>
  <c r="C296" i="11" s="1"/>
  <c r="B241" i="7"/>
  <c r="C292" i="11"/>
  <c r="C295" i="11" s="1"/>
  <c r="C297" i="11" s="1"/>
  <c r="C337" i="11" s="1"/>
  <c r="C340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B230" i="2" l="1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30" i="2"/>
  <c r="X245" i="9"/>
  <c r="C287" i="7"/>
  <c r="C306" i="7" s="1"/>
  <c r="C283" i="7" s="1"/>
  <c r="C279" i="7"/>
  <c r="C282" i="7" s="1"/>
  <c r="C265" i="4"/>
  <c r="C268" i="4" s="1"/>
  <c r="X225" i="4"/>
  <c r="C273" i="4"/>
  <c r="C292" i="4" s="1"/>
  <c r="C269" i="4" s="1"/>
  <c r="C284" i="7"/>
  <c r="X287" i="7" s="1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B228" i="2" l="1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C324" i="7"/>
  <c r="C327" i="7" s="1"/>
  <c r="Y287" i="7"/>
  <c r="Y306" i="7" s="1"/>
  <c r="Y283" i="7" s="1"/>
  <c r="Y279" i="7"/>
  <c r="Y282" i="7" s="1"/>
  <c r="B285" i="7"/>
  <c r="Y259" i="5"/>
  <c r="Y262" i="5" s="1"/>
  <c r="Y267" i="5"/>
  <c r="Y286" i="5" s="1"/>
  <c r="Y263" i="5" s="1"/>
  <c r="B265" i="5"/>
  <c r="C328" i="9"/>
  <c r="C331" i="9" s="1"/>
  <c r="Y282" i="8"/>
  <c r="X286" i="6"/>
  <c r="B284" i="6"/>
  <c r="Y286" i="6"/>
  <c r="Y305" i="6" s="1"/>
  <c r="Y282" i="6" s="1"/>
  <c r="Y281" i="6"/>
  <c r="B344" i="11" l="1"/>
  <c r="X346" i="11"/>
  <c r="B289" i="9"/>
  <c r="X291" i="9"/>
  <c r="Y291" i="9"/>
  <c r="Y310" i="9" s="1"/>
  <c r="Y287" i="9" s="1"/>
  <c r="X274" i="4"/>
  <c r="Y337" i="11"/>
  <c r="Y340" i="11" s="1"/>
  <c r="Y342" i="11" s="1"/>
  <c r="C268" i="2"/>
  <c r="C271" i="2" s="1"/>
  <c r="X227" i="2"/>
  <c r="C276" i="2"/>
  <c r="C295" i="2" s="1"/>
  <c r="C272" i="2" s="1"/>
  <c r="Y284" i="7"/>
  <c r="X285" i="7" s="1"/>
  <c r="Y266" i="4"/>
  <c r="Y269" i="4" s="1"/>
  <c r="Y271" i="4" s="1"/>
  <c r="B271" i="4"/>
  <c r="Y264" i="5"/>
  <c r="Y288" i="9"/>
  <c r="C337" i="9" s="1"/>
  <c r="C349" i="9" s="1"/>
  <c r="C332" i="9" s="1"/>
  <c r="C333" i="9" s="1"/>
  <c r="Y283" i="6"/>
  <c r="B331" i="8"/>
  <c r="C331" i="8"/>
  <c r="C350" i="8" s="1"/>
  <c r="C326" i="8" s="1"/>
  <c r="C327" i="8" s="1"/>
  <c r="X283" i="8"/>
  <c r="C333" i="7"/>
  <c r="C352" i="7" s="1"/>
  <c r="C328" i="7" s="1"/>
  <c r="C329" i="7" s="1"/>
  <c r="B333" i="7" l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C315" i="4" l="1"/>
  <c r="X320" i="4" s="1"/>
  <c r="Y268" i="2"/>
  <c r="Y271" i="2" s="1"/>
  <c r="Y276" i="2"/>
  <c r="Y295" i="2" s="1"/>
  <c r="Y272" i="2" s="1"/>
  <c r="X276" i="2"/>
  <c r="B274" i="2"/>
  <c r="B317" i="4"/>
  <c r="Y311" i="4"/>
  <c r="Y314" i="4" s="1"/>
  <c r="Y320" i="4"/>
  <c r="Y334" i="4" s="1"/>
  <c r="Y315" i="4" s="1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Y273" i="2" l="1"/>
  <c r="X274" i="2" s="1"/>
  <c r="C313" i="2"/>
  <c r="C316" i="2" s="1"/>
  <c r="Y316" i="4"/>
  <c r="X317" i="4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C358" i="4"/>
  <c r="C361" i="4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58" i="1"/>
  <c r="B322" i="2" l="1"/>
  <c r="C322" i="2"/>
  <c r="C341" i="2" s="1"/>
  <c r="C317" i="2" s="1"/>
  <c r="C318" i="2" s="1"/>
  <c r="C366" i="4"/>
  <c r="C378" i="4" s="1"/>
  <c r="C362" i="4" s="1"/>
  <c r="C363" i="4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Y313" i="2" l="1"/>
  <c r="Y316" i="2" s="1"/>
  <c r="X322" i="2"/>
  <c r="Y322" i="2"/>
  <c r="Y334" i="2" s="1"/>
  <c r="Y317" i="2" s="1"/>
  <c r="B320" i="2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Y318" i="2" l="1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B406" i="4" l="1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Y417" i="7"/>
  <c r="Y420" i="7" s="1"/>
  <c r="B424" i="7"/>
  <c r="Y426" i="7"/>
  <c r="Y445" i="7" s="1"/>
  <c r="Y421" i="7" s="1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X369" i="2" l="1"/>
  <c r="Y369" i="2"/>
  <c r="Y381" i="2" s="1"/>
  <c r="Y365" i="2" s="1"/>
  <c r="Y361" i="2"/>
  <c r="Y364" i="2" s="1"/>
  <c r="B367" i="2"/>
  <c r="C402" i="4"/>
  <c r="X406" i="4" s="1"/>
  <c r="Y422" i="7"/>
  <c r="C477" i="7" s="1"/>
  <c r="C496" i="7" s="1"/>
  <c r="C473" i="7" s="1"/>
  <c r="C415" i="6"/>
  <c r="X419" i="6" s="1"/>
  <c r="C482" i="11"/>
  <c r="C485" i="11" s="1"/>
  <c r="C490" i="11"/>
  <c r="C509" i="11" s="1"/>
  <c r="C486" i="11" s="1"/>
  <c r="C487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9" i="7"/>
  <c r="C472" i="7" s="1"/>
  <c r="C467" i="9"/>
  <c r="C486" i="9" s="1"/>
  <c r="C463" i="9" s="1"/>
  <c r="X112" i="1"/>
  <c r="C160" i="1"/>
  <c r="C170" i="1" s="1"/>
  <c r="C155" i="1" s="1"/>
  <c r="B404" i="4" l="1"/>
  <c r="X423" i="7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74" i="7"/>
  <c r="B475" i="7" s="1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C399" i="2" l="1"/>
  <c r="C402" i="2" s="1"/>
  <c r="C408" i="2"/>
  <c r="C423" i="2" s="1"/>
  <c r="C403" i="2" s="1"/>
  <c r="B408" i="2"/>
  <c r="X367" i="2"/>
  <c r="Y402" i="4"/>
  <c r="X403" i="4" s="1"/>
  <c r="C443" i="4"/>
  <c r="C446" i="4" s="1"/>
  <c r="Y477" i="7"/>
  <c r="Y496" i="7" s="1"/>
  <c r="Y473" i="7" s="1"/>
  <c r="Y469" i="7"/>
  <c r="Y472" i="7" s="1"/>
  <c r="C514" i="7"/>
  <c r="C517" i="7" s="1"/>
  <c r="X477" i="7"/>
  <c r="C465" i="8"/>
  <c r="X468" i="8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C404" i="2" l="1"/>
  <c r="Y399" i="2"/>
  <c r="Y402" i="2" s="1"/>
  <c r="Y408" i="2"/>
  <c r="Y423" i="2" s="1"/>
  <c r="Y403" i="2" s="1"/>
  <c r="X408" i="2"/>
  <c r="B406" i="2"/>
  <c r="Y474" i="7"/>
  <c r="C523" i="7" s="1"/>
  <c r="C542" i="7" s="1"/>
  <c r="C518" i="7" s="1"/>
  <c r="C519" i="7" s="1"/>
  <c r="C451" i="4"/>
  <c r="C464" i="4" s="1"/>
  <c r="C447" i="4" s="1"/>
  <c r="C448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B523" i="7"/>
  <c r="X475" i="7" l="1"/>
  <c r="Y404" i="2"/>
  <c r="Y465" i="8"/>
  <c r="Y451" i="4"/>
  <c r="Y464" i="4" s="1"/>
  <c r="Y447" i="4" s="1"/>
  <c r="X451" i="4"/>
  <c r="C482" i="4"/>
  <c r="C485" i="4" s="1"/>
  <c r="B449" i="4"/>
  <c r="Y443" i="4"/>
  <c r="Y446" i="4" s="1"/>
  <c r="Y448" i="4" s="1"/>
  <c r="X449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B514" i="8"/>
  <c r="C514" i="8"/>
  <c r="C526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X405" i="2" l="1"/>
  <c r="C436" i="2"/>
  <c r="C439" i="2" s="1"/>
  <c r="C444" i="2"/>
  <c r="C458" i="2" s="1"/>
  <c r="C440" i="2" s="1"/>
  <c r="X533" i="11"/>
  <c r="C581" i="11"/>
  <c r="C584" i="11" s="1"/>
  <c r="C586" i="11" s="1"/>
  <c r="C491" i="4"/>
  <c r="C504" i="4" s="1"/>
  <c r="C486" i="4" s="1"/>
  <c r="C487" i="4" s="1"/>
  <c r="B489" i="4" s="1"/>
  <c r="B491" i="4"/>
  <c r="Y445" i="5"/>
  <c r="Y458" i="5" s="1"/>
  <c r="Y441" i="5" s="1"/>
  <c r="Y442" i="5" s="1"/>
  <c r="X445" i="5"/>
  <c r="B443" i="5"/>
  <c r="Y452" i="6"/>
  <c r="Y519" i="7"/>
  <c r="C568" i="7" s="1"/>
  <c r="C571" i="7" s="1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441" i="2" l="1"/>
  <c r="X491" i="4"/>
  <c r="Y482" i="4"/>
  <c r="Y485" i="4" s="1"/>
  <c r="X589" i="11"/>
  <c r="Y589" i="11"/>
  <c r="Y608" i="11" s="1"/>
  <c r="Y585" i="11" s="1"/>
  <c r="C626" i="11"/>
  <c r="C629" i="11" s="1"/>
  <c r="Y581" i="11"/>
  <c r="Y584" i="11" s="1"/>
  <c r="Y586" i="11" s="1"/>
  <c r="B635" i="11" s="1"/>
  <c r="B587" i="11"/>
  <c r="Y491" i="4"/>
  <c r="Y504" i="4" s="1"/>
  <c r="Y486" i="4" s="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X520" i="7"/>
  <c r="C576" i="7"/>
  <c r="C595" i="7" s="1"/>
  <c r="C572" i="7" s="1"/>
  <c r="C573" i="7" s="1"/>
  <c r="C557" i="9"/>
  <c r="C245" i="1"/>
  <c r="C264" i="1" s="1"/>
  <c r="C240" i="1" s="1"/>
  <c r="B245" i="1"/>
  <c r="Y487" i="4" l="1"/>
  <c r="X444" i="2"/>
  <c r="Y436" i="2"/>
  <c r="Y439" i="2" s="1"/>
  <c r="B442" i="2"/>
  <c r="Y444" i="2"/>
  <c r="Y458" i="2" s="1"/>
  <c r="Y440" i="2" s="1"/>
  <c r="X488" i="4"/>
  <c r="C528" i="4"/>
  <c r="C531" i="4" s="1"/>
  <c r="C635" i="11"/>
  <c r="C654" i="11" s="1"/>
  <c r="C630" i="11" s="1"/>
  <c r="C631" i="11" s="1"/>
  <c r="Y635" i="11" s="1"/>
  <c r="Y654" i="11" s="1"/>
  <c r="Y630" i="11" s="1"/>
  <c r="C536" i="4"/>
  <c r="C551" i="4" s="1"/>
  <c r="C532" i="4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Y626" i="11" l="1"/>
  <c r="C682" i="11" s="1"/>
  <c r="C694" i="11" s="1"/>
  <c r="C678" i="11" s="1"/>
  <c r="Y441" i="2"/>
  <c r="B483" i="2" s="1"/>
  <c r="X635" i="11"/>
  <c r="B633" i="11"/>
  <c r="C533" i="4"/>
  <c r="B534" i="4" s="1"/>
  <c r="Y629" i="11"/>
  <c r="Y631" i="11" s="1"/>
  <c r="C674" i="11" s="1"/>
  <c r="C677" i="11" s="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Y573" i="7"/>
  <c r="C622" i="7" s="1"/>
  <c r="C641" i="7" s="1"/>
  <c r="C617" i="7" s="1"/>
  <c r="C618" i="7" s="1"/>
  <c r="C597" i="8"/>
  <c r="C600" i="8" s="1"/>
  <c r="Y560" i="8"/>
  <c r="Y579" i="8" s="1"/>
  <c r="Y556" i="8" s="1"/>
  <c r="C679" i="11" l="1"/>
  <c r="X682" i="11" s="1"/>
  <c r="C600" i="9"/>
  <c r="C619" i="9" s="1"/>
  <c r="C595" i="9" s="1"/>
  <c r="C591" i="9"/>
  <c r="X442" i="2"/>
  <c r="C483" i="2"/>
  <c r="C494" i="2" s="1"/>
  <c r="C478" i="2" s="1"/>
  <c r="C474" i="2"/>
  <c r="C477" i="2" s="1"/>
  <c r="C479" i="2" s="1"/>
  <c r="X483" i="2" s="1"/>
  <c r="X536" i="4"/>
  <c r="Y536" i="4"/>
  <c r="Y551" i="4" s="1"/>
  <c r="Y532" i="4" s="1"/>
  <c r="Y528" i="4"/>
  <c r="Y531" i="4" s="1"/>
  <c r="Y552" i="8"/>
  <c r="Y555" i="8" s="1"/>
  <c r="Y557" i="8" s="1"/>
  <c r="B558" i="8"/>
  <c r="C533" i="6"/>
  <c r="C552" i="6" s="1"/>
  <c r="C529" i="6" s="1"/>
  <c r="C525" i="6"/>
  <c r="C528" i="6" s="1"/>
  <c r="C712" i="11"/>
  <c r="C715" i="11" s="1"/>
  <c r="Y682" i="11"/>
  <c r="Y694" i="11" s="1"/>
  <c r="Y678" i="11" s="1"/>
  <c r="Y674" i="11"/>
  <c r="Y677" i="11" s="1"/>
  <c r="B680" i="11"/>
  <c r="X632" i="1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B622" i="7"/>
  <c r="X574" i="7"/>
  <c r="Y622" i="7"/>
  <c r="Y641" i="7" s="1"/>
  <c r="Y617" i="7" s="1"/>
  <c r="B620" i="7"/>
  <c r="X622" i="7"/>
  <c r="Y613" i="7"/>
  <c r="X242" i="1"/>
  <c r="Y483" i="2" l="1"/>
  <c r="Y494" i="2" s="1"/>
  <c r="Y478" i="2" s="1"/>
  <c r="Y474" i="2"/>
  <c r="Y477" i="2" s="1"/>
  <c r="B481" i="2"/>
  <c r="Y533" i="4"/>
  <c r="Y679" i="11"/>
  <c r="C721" i="11" s="1"/>
  <c r="C740" i="11" s="1"/>
  <c r="C716" i="11" s="1"/>
  <c r="C717" i="11" s="1"/>
  <c r="Y721" i="11" s="1"/>
  <c r="Y740" i="11" s="1"/>
  <c r="Y716" i="11" s="1"/>
  <c r="C530" i="6"/>
  <c r="X534" i="4"/>
  <c r="B578" i="4"/>
  <c r="Y520" i="5"/>
  <c r="Y523" i="5" s="1"/>
  <c r="Y525" i="5" s="1"/>
  <c r="C561" i="5" s="1"/>
  <c r="C564" i="5" s="1"/>
  <c r="X528" i="5"/>
  <c r="B526" i="5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C288" i="1"/>
  <c r="B289" i="1" s="1"/>
  <c r="Y479" i="2" l="1"/>
  <c r="C517" i="2" s="1"/>
  <c r="C520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Y606" i="8"/>
  <c r="Y625" i="8" s="1"/>
  <c r="Y601" i="8" s="1"/>
  <c r="B604" i="8"/>
  <c r="X606" i="8"/>
  <c r="Y597" i="8"/>
  <c r="C661" i="7"/>
  <c r="C664" i="7" s="1"/>
  <c r="C666" i="7" s="1"/>
  <c r="X619" i="7"/>
  <c r="Y715" i="11"/>
  <c r="Y717" i="11" s="1"/>
  <c r="X291" i="1"/>
  <c r="Y291" i="1"/>
  <c r="Y310" i="1" s="1"/>
  <c r="Y287" i="1" s="1"/>
  <c r="C525" i="2" l="1"/>
  <c r="C541" i="2" s="1"/>
  <c r="C521" i="2" s="1"/>
  <c r="C522" i="2" s="1"/>
  <c r="X525" i="2" s="1"/>
  <c r="X480" i="2"/>
  <c r="C574" i="4"/>
  <c r="Y517" i="2"/>
  <c r="Y520" i="2" s="1"/>
  <c r="Y530" i="6"/>
  <c r="C567" i="6" s="1"/>
  <c r="C570" i="6" s="1"/>
  <c r="B568" i="5"/>
  <c r="Y570" i="5"/>
  <c r="Y585" i="5" s="1"/>
  <c r="Y565" i="5" s="1"/>
  <c r="X570" i="5"/>
  <c r="C653" i="8"/>
  <c r="C672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0" i="11"/>
  <c r="C763" i="11" s="1"/>
  <c r="C765" i="11" s="1"/>
  <c r="X718" i="11"/>
  <c r="Y288" i="1"/>
  <c r="Y525" i="2" l="1"/>
  <c r="Y541" i="2" s="1"/>
  <c r="Y521" i="2" s="1"/>
  <c r="B523" i="2"/>
  <c r="Y522" i="2"/>
  <c r="X523" i="2" s="1"/>
  <c r="B576" i="4"/>
  <c r="Y569" i="4"/>
  <c r="Y578" i="4"/>
  <c r="Y593" i="4" s="1"/>
  <c r="Y573" i="4" s="1"/>
  <c r="X578" i="4"/>
  <c r="C556" i="2"/>
  <c r="C559" i="2" s="1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666" i="7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B565" i="2" l="1"/>
  <c r="C565" i="2"/>
  <c r="C582" i="2" s="1"/>
  <c r="C560" i="2" s="1"/>
  <c r="C561" i="2" s="1"/>
  <c r="Y556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72" i="8" s="1"/>
  <c r="Y649" i="8" s="1"/>
  <c r="Y645" i="8"/>
  <c r="Y648" i="8" s="1"/>
  <c r="C690" i="8"/>
  <c r="C693" i="8" s="1"/>
  <c r="X653" i="8"/>
  <c r="B651" i="8"/>
  <c r="C715" i="7"/>
  <c r="C734" i="7" s="1"/>
  <c r="C710" i="7" s="1"/>
  <c r="C711" i="7" s="1"/>
  <c r="X667" i="7"/>
  <c r="B715" i="7"/>
  <c r="Y765" i="11"/>
  <c r="C611" i="4" l="1"/>
  <c r="C614" i="4" s="1"/>
  <c r="X575" i="4"/>
  <c r="B563" i="2"/>
  <c r="Y565" i="2"/>
  <c r="Y582" i="2" s="1"/>
  <c r="Y560" i="2" s="1"/>
  <c r="X565" i="2"/>
  <c r="Y570" i="6"/>
  <c r="Y572" i="6" s="1"/>
  <c r="C622" i="6" s="1"/>
  <c r="C636" i="6" s="1"/>
  <c r="C618" i="6" s="1"/>
  <c r="Y559" i="2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C650" i="5"/>
  <c r="C653" i="5" s="1"/>
  <c r="Y650" i="8"/>
  <c r="C699" i="8" s="1"/>
  <c r="C711" i="8" s="1"/>
  <c r="C694" i="8" s="1"/>
  <c r="C695" i="8" s="1"/>
  <c r="Y715" i="7"/>
  <c r="Y734" i="7" s="1"/>
  <c r="Y710" i="7" s="1"/>
  <c r="B713" i="7"/>
  <c r="Y706" i="7"/>
  <c r="X715" i="7"/>
  <c r="C814" i="11"/>
  <c r="C833" i="11" s="1"/>
  <c r="C809" i="11" s="1"/>
  <c r="C810" i="11" s="1"/>
  <c r="X766" i="11"/>
  <c r="B814" i="11"/>
  <c r="Y561" i="2" l="1"/>
  <c r="X573" i="6"/>
  <c r="C614" i="6"/>
  <c r="C617" i="6" s="1"/>
  <c r="C619" i="6" s="1"/>
  <c r="Y333" i="1"/>
  <c r="C376" i="1" s="1"/>
  <c r="C379" i="1" s="1"/>
  <c r="Y610" i="5"/>
  <c r="C659" i="5" s="1"/>
  <c r="C678" i="5" s="1"/>
  <c r="C654" i="5" s="1"/>
  <c r="C655" i="5" s="1"/>
  <c r="B699" i="8"/>
  <c r="X651" i="8"/>
  <c r="Y699" i="8"/>
  <c r="Y711" i="8" s="1"/>
  <c r="Y694" i="8" s="1"/>
  <c r="B697" i="8"/>
  <c r="Y690" i="8"/>
  <c r="X699" i="8"/>
  <c r="C762" i="7"/>
  <c r="C781" i="7" s="1"/>
  <c r="C758" i="7" s="1"/>
  <c r="Y709" i="7"/>
  <c r="Y711" i="7" s="1"/>
  <c r="Y814" i="11"/>
  <c r="Y833" i="11" s="1"/>
  <c r="Y809" i="11" s="1"/>
  <c r="B812" i="11"/>
  <c r="Y805" i="11"/>
  <c r="X814" i="11"/>
  <c r="X562" i="2" l="1"/>
  <c r="C610" i="2"/>
  <c r="C629" i="2" s="1"/>
  <c r="C606" i="2" s="1"/>
  <c r="C602" i="2"/>
  <c r="C605" i="2" s="1"/>
  <c r="Y622" i="6"/>
  <c r="Y636" i="6" s="1"/>
  <c r="Y618" i="6" s="1"/>
  <c r="C654" i="6"/>
  <c r="C657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B657" i="5"/>
  <c r="Y650" i="5"/>
  <c r="Y659" i="5"/>
  <c r="Y678" i="5" s="1"/>
  <c r="Y654" i="5" s="1"/>
  <c r="X659" i="5"/>
  <c r="C739" i="8"/>
  <c r="C758" i="8" s="1"/>
  <c r="C735" i="8" s="1"/>
  <c r="Y693" i="8"/>
  <c r="Y695" i="8" s="1"/>
  <c r="C754" i="7"/>
  <c r="C757" i="7" s="1"/>
  <c r="C759" i="7" s="1"/>
  <c r="X712" i="7"/>
  <c r="C861" i="11"/>
  <c r="C880" i="11" s="1"/>
  <c r="C857" i="11" s="1"/>
  <c r="Y808" i="11"/>
  <c r="Y810" i="11" s="1"/>
  <c r="C607" i="2" l="1"/>
  <c r="C650" i="2" s="1"/>
  <c r="Y602" i="2"/>
  <c r="Y605" i="2" s="1"/>
  <c r="Y610" i="2"/>
  <c r="X610" i="2"/>
  <c r="Y619" i="6"/>
  <c r="C663" i="6" s="1"/>
  <c r="C682" i="6" s="1"/>
  <c r="C658" i="6" s="1"/>
  <c r="C659" i="6" s="1"/>
  <c r="Y384" i="1"/>
  <c r="Y398" i="1" s="1"/>
  <c r="Y380" i="1" s="1"/>
  <c r="X384" i="1"/>
  <c r="Y376" i="1"/>
  <c r="Y379" i="1" s="1"/>
  <c r="B382" i="1"/>
  <c r="C706" i="5"/>
  <c r="C725" i="5" s="1"/>
  <c r="C702" i="5" s="1"/>
  <c r="Y653" i="5"/>
  <c r="Y655" i="5" s="1"/>
  <c r="C731" i="8"/>
  <c r="C734" i="8" s="1"/>
  <c r="C736" i="8" s="1"/>
  <c r="X696" i="8"/>
  <c r="Y762" i="7"/>
  <c r="Y781" i="7" s="1"/>
  <c r="Y758" i="7" s="1"/>
  <c r="Y754" i="7"/>
  <c r="Y757" i="7" s="1"/>
  <c r="C799" i="7"/>
  <c r="C802" i="7" s="1"/>
  <c r="X762" i="7"/>
  <c r="B760" i="7"/>
  <c r="C853" i="11"/>
  <c r="C856" i="11" s="1"/>
  <c r="C858" i="11" s="1"/>
  <c r="X811" i="11"/>
  <c r="Y629" i="2" l="1"/>
  <c r="Y606" i="2" s="1"/>
  <c r="Y607" i="2" s="1"/>
  <c r="C656" i="2" s="1"/>
  <c r="C675" i="2" s="1"/>
  <c r="C651" i="2" s="1"/>
  <c r="C652" i="2" s="1"/>
  <c r="B654" i="2" s="1"/>
  <c r="B608" i="2"/>
  <c r="X620" i="6"/>
  <c r="B663" i="6"/>
  <c r="Y663" i="6"/>
  <c r="Y682" i="6" s="1"/>
  <c r="Y658" i="6" s="1"/>
  <c r="B661" i="6"/>
  <c r="Y654" i="6"/>
  <c r="X663" i="6"/>
  <c r="Y381" i="1"/>
  <c r="X382" i="1" s="1"/>
  <c r="C698" i="5"/>
  <c r="C701" i="5" s="1"/>
  <c r="C703" i="5" s="1"/>
  <c r="X656" i="5"/>
  <c r="Y739" i="8"/>
  <c r="Y758" i="8" s="1"/>
  <c r="Y735" i="8" s="1"/>
  <c r="Y731" i="8"/>
  <c r="Y734" i="8" s="1"/>
  <c r="C776" i="8"/>
  <c r="C779" i="8" s="1"/>
  <c r="X739" i="8"/>
  <c r="B737" i="8"/>
  <c r="Y759" i="7"/>
  <c r="Y861" i="11"/>
  <c r="Y880" i="11" s="1"/>
  <c r="Y857" i="11" s="1"/>
  <c r="Y853" i="11"/>
  <c r="Y856" i="11" s="1"/>
  <c r="C898" i="11"/>
  <c r="C901" i="11" s="1"/>
  <c r="X861" i="11"/>
  <c r="B859" i="11"/>
  <c r="B656" i="2" l="1"/>
  <c r="Y647" i="2"/>
  <c r="C703" i="2" s="1"/>
  <c r="C722" i="2" s="1"/>
  <c r="C699" i="2" s="1"/>
  <c r="X608" i="2"/>
  <c r="X656" i="2"/>
  <c r="Y656" i="2"/>
  <c r="Y675" i="2" s="1"/>
  <c r="Y651" i="2" s="1"/>
  <c r="Y657" i="6"/>
  <c r="Y659" i="6" s="1"/>
  <c r="C710" i="6"/>
  <c r="C729" i="6" s="1"/>
  <c r="C706" i="6" s="1"/>
  <c r="Y650" i="2"/>
  <c r="C425" i="1"/>
  <c r="C438" i="1" s="1"/>
  <c r="C420" i="1" s="1"/>
  <c r="C416" i="1"/>
  <c r="C419" i="1" s="1"/>
  <c r="B425" i="1"/>
  <c r="X706" i="5"/>
  <c r="C743" i="5"/>
  <c r="C746" i="5" s="1"/>
  <c r="Y706" i="5"/>
  <c r="Y725" i="5" s="1"/>
  <c r="Y702" i="5" s="1"/>
  <c r="B704" i="5"/>
  <c r="Y698" i="5"/>
  <c r="Y701" i="5" s="1"/>
  <c r="Y736" i="8"/>
  <c r="C785" i="8" s="1"/>
  <c r="C804" i="8" s="1"/>
  <c r="C780" i="8" s="1"/>
  <c r="C781" i="8" s="1"/>
  <c r="C808" i="7"/>
  <c r="C827" i="7" s="1"/>
  <c r="C803" i="7" s="1"/>
  <c r="C804" i="7" s="1"/>
  <c r="X760" i="7"/>
  <c r="B808" i="7"/>
  <c r="Y858" i="11"/>
  <c r="Y652" i="2" l="1"/>
  <c r="C695" i="2" s="1"/>
  <c r="C698" i="2" s="1"/>
  <c r="C700" i="2" s="1"/>
  <c r="X703" i="2" s="1"/>
  <c r="C702" i="6"/>
  <c r="C705" i="6" s="1"/>
  <c r="C707" i="6" s="1"/>
  <c r="X660" i="6"/>
  <c r="C421" i="1"/>
  <c r="Y703" i="5"/>
  <c r="X704" i="5" s="1"/>
  <c r="X737" i="8"/>
  <c r="B785" i="8"/>
  <c r="Y785" i="8"/>
  <c r="Y804" i="8" s="1"/>
  <c r="Y780" i="8" s="1"/>
  <c r="B783" i="8"/>
  <c r="Y776" i="8"/>
  <c r="X785" i="8"/>
  <c r="Y808" i="7"/>
  <c r="Y827" i="7" s="1"/>
  <c r="Y803" i="7" s="1"/>
  <c r="B806" i="7"/>
  <c r="Y799" i="7"/>
  <c r="X808" i="7"/>
  <c r="C907" i="11"/>
  <c r="C926" i="11" s="1"/>
  <c r="C902" i="11" s="1"/>
  <c r="C903" i="11" s="1"/>
  <c r="X859" i="11"/>
  <c r="B907" i="11"/>
  <c r="X653" i="2" l="1"/>
  <c r="B701" i="2"/>
  <c r="Y703" i="2"/>
  <c r="Y722" i="2" s="1"/>
  <c r="Y699" i="2" s="1"/>
  <c r="C740" i="2"/>
  <c r="C743" i="2" s="1"/>
  <c r="Y695" i="2"/>
  <c r="Y698" i="2" s="1"/>
  <c r="Y700" i="2" s="1"/>
  <c r="B749" i="2" s="1"/>
  <c r="Y702" i="6"/>
  <c r="Y705" i="6" s="1"/>
  <c r="Y710" i="6"/>
  <c r="Y729" i="6" s="1"/>
  <c r="Y706" i="6" s="1"/>
  <c r="X710" i="6"/>
  <c r="C747" i="6"/>
  <c r="C750" i="6" s="1"/>
  <c r="B708" i="6"/>
  <c r="Y425" i="1"/>
  <c r="Y438" i="1" s="1"/>
  <c r="Y420" i="1" s="1"/>
  <c r="X425" i="1"/>
  <c r="Y419" i="1"/>
  <c r="B423" i="1"/>
  <c r="B752" i="5"/>
  <c r="C752" i="5"/>
  <c r="C771" i="5" s="1"/>
  <c r="C747" i="5" s="1"/>
  <c r="C748" i="5" s="1"/>
  <c r="Y752" i="5" s="1"/>
  <c r="Y771" i="5" s="1"/>
  <c r="Y747" i="5" s="1"/>
  <c r="C832" i="8"/>
  <c r="C851" i="8" s="1"/>
  <c r="C828" i="8" s="1"/>
  <c r="Y779" i="8"/>
  <c r="Y781" i="8" s="1"/>
  <c r="C855" i="7"/>
  <c r="C874" i="7" s="1"/>
  <c r="C851" i="7" s="1"/>
  <c r="Y802" i="7"/>
  <c r="Y804" i="7" s="1"/>
  <c r="Y907" i="11"/>
  <c r="Y926" i="11" s="1"/>
  <c r="Y902" i="11" s="1"/>
  <c r="B905" i="11"/>
  <c r="Y898" i="11"/>
  <c r="Y901" i="11" s="1"/>
  <c r="X907" i="11"/>
  <c r="Y707" i="6" l="1"/>
  <c r="Y421" i="1"/>
  <c r="X422" i="1" s="1"/>
  <c r="X701" i="2"/>
  <c r="C749" i="2"/>
  <c r="C768" i="2" s="1"/>
  <c r="C744" i="2" s="1"/>
  <c r="C745" i="2" s="1"/>
  <c r="Y749" i="2" s="1"/>
  <c r="Y768" i="2" s="1"/>
  <c r="Y744" i="2" s="1"/>
  <c r="Y743" i="5"/>
  <c r="Y746" i="5" s="1"/>
  <c r="Y748" i="5" s="1"/>
  <c r="B750" i="5"/>
  <c r="X752" i="5"/>
  <c r="Y903" i="11"/>
  <c r="C955" i="11" s="1"/>
  <c r="C974" i="11" s="1"/>
  <c r="C951" i="11" s="1"/>
  <c r="C824" i="8"/>
  <c r="C827" i="8" s="1"/>
  <c r="C829" i="8" s="1"/>
  <c r="X782" i="8"/>
  <c r="C847" i="7"/>
  <c r="C850" i="7" s="1"/>
  <c r="C852" i="7" s="1"/>
  <c r="X805" i="7"/>
  <c r="X708" i="6" l="1"/>
  <c r="C756" i="6"/>
  <c r="C775" i="6" s="1"/>
  <c r="C751" i="6" s="1"/>
  <c r="C752" i="6" s="1"/>
  <c r="B756" i="6"/>
  <c r="C462" i="1"/>
  <c r="C465" i="1" s="1"/>
  <c r="C470" i="1"/>
  <c r="C484" i="1" s="1"/>
  <c r="C466" i="1" s="1"/>
  <c r="X749" i="2"/>
  <c r="Y740" i="2"/>
  <c r="C796" i="2" s="1"/>
  <c r="C815" i="2" s="1"/>
  <c r="C792" i="2" s="1"/>
  <c r="B747" i="2"/>
  <c r="C799" i="5"/>
  <c r="C818" i="5" s="1"/>
  <c r="C795" i="5" s="1"/>
  <c r="C947" i="11"/>
  <c r="C950" i="11" s="1"/>
  <c r="C952" i="11" s="1"/>
  <c r="X749" i="5"/>
  <c r="C791" i="5"/>
  <c r="C794" i="5" s="1"/>
  <c r="X904" i="11"/>
  <c r="Y832" i="8"/>
  <c r="Y851" i="8" s="1"/>
  <c r="Y828" i="8" s="1"/>
  <c r="Y824" i="8"/>
  <c r="Y827" i="8" s="1"/>
  <c r="C869" i="8"/>
  <c r="C872" i="8" s="1"/>
  <c r="X832" i="8"/>
  <c r="B830" i="8"/>
  <c r="Y855" i="7"/>
  <c r="Y874" i="7" s="1"/>
  <c r="Y851" i="7" s="1"/>
  <c r="Y847" i="7"/>
  <c r="Y850" i="7" s="1"/>
  <c r="C892" i="7"/>
  <c r="C895" i="7" s="1"/>
  <c r="X855" i="7"/>
  <c r="B853" i="7"/>
  <c r="Y747" i="6" l="1"/>
  <c r="B754" i="6"/>
  <c r="X756" i="6"/>
  <c r="Y756" i="6"/>
  <c r="Y775" i="6" s="1"/>
  <c r="Y751" i="6" s="1"/>
  <c r="C467" i="1"/>
  <c r="B468" i="1" s="1"/>
  <c r="Y743" i="2"/>
  <c r="Y745" i="2" s="1"/>
  <c r="C788" i="2" s="1"/>
  <c r="C791" i="2" s="1"/>
  <c r="C793" i="2" s="1"/>
  <c r="C796" i="5"/>
  <c r="X799" i="5" s="1"/>
  <c r="Y829" i="8"/>
  <c r="X830" i="8" s="1"/>
  <c r="Y852" i="7"/>
  <c r="C901" i="7" s="1"/>
  <c r="C920" i="7" s="1"/>
  <c r="C896" i="7" s="1"/>
  <c r="C897" i="7" s="1"/>
  <c r="Y955" i="11"/>
  <c r="Y974" i="11" s="1"/>
  <c r="Y951" i="11" s="1"/>
  <c r="Y947" i="11"/>
  <c r="Y950" i="11" s="1"/>
  <c r="C992" i="11"/>
  <c r="C995" i="11" s="1"/>
  <c r="X955" i="11"/>
  <c r="B953" i="11"/>
  <c r="C803" i="6" l="1"/>
  <c r="C822" i="6" s="1"/>
  <c r="C799" i="6" s="1"/>
  <c r="Y750" i="6"/>
  <c r="Y752" i="6" s="1"/>
  <c r="X470" i="1"/>
  <c r="Y470" i="1"/>
  <c r="Y484" i="1" s="1"/>
  <c r="Y466" i="1" s="1"/>
  <c r="Y462" i="1"/>
  <c r="Y465" i="1" s="1"/>
  <c r="X746" i="2"/>
  <c r="Y799" i="5"/>
  <c r="Y818" i="5" s="1"/>
  <c r="Y795" i="5" s="1"/>
  <c r="Y791" i="5"/>
  <c r="Y794" i="5" s="1"/>
  <c r="B797" i="5"/>
  <c r="C836" i="5"/>
  <c r="C839" i="5" s="1"/>
  <c r="C878" i="8"/>
  <c r="C897" i="8" s="1"/>
  <c r="C873" i="8" s="1"/>
  <c r="C874" i="8" s="1"/>
  <c r="B876" i="8" s="1"/>
  <c r="Y796" i="2"/>
  <c r="Y815" i="2" s="1"/>
  <c r="Y792" i="2" s="1"/>
  <c r="C833" i="2"/>
  <c r="C836" i="2" s="1"/>
  <c r="B794" i="2"/>
  <c r="Y788" i="2"/>
  <c r="Y791" i="2" s="1"/>
  <c r="X796" i="2"/>
  <c r="B878" i="8"/>
  <c r="X853" i="7"/>
  <c r="B901" i="7"/>
  <c r="Y901" i="7"/>
  <c r="Y920" i="7" s="1"/>
  <c r="Y896" i="7" s="1"/>
  <c r="B899" i="7"/>
  <c r="Y892" i="7"/>
  <c r="Y895" i="7" s="1"/>
  <c r="X901" i="7"/>
  <c r="Y952" i="11"/>
  <c r="C795" i="6" l="1"/>
  <c r="C798" i="6" s="1"/>
  <c r="C800" i="6" s="1"/>
  <c r="X753" i="6"/>
  <c r="Y467" i="1"/>
  <c r="Y878" i="8"/>
  <c r="Y897" i="8" s="1"/>
  <c r="Y873" i="8" s="1"/>
  <c r="Y796" i="5"/>
  <c r="B845" i="5" s="1"/>
  <c r="Y869" i="8"/>
  <c r="Y872" i="8" s="1"/>
  <c r="X878" i="8"/>
  <c r="Y793" i="2"/>
  <c r="X794" i="2" s="1"/>
  <c r="Y897" i="7"/>
  <c r="C941" i="7" s="1"/>
  <c r="C944" i="7" s="1"/>
  <c r="C1001" i="11"/>
  <c r="C1020" i="11" s="1"/>
  <c r="C996" i="11" s="1"/>
  <c r="C997" i="11" s="1"/>
  <c r="X953" i="11"/>
  <c r="B1001" i="11"/>
  <c r="Y795" i="6" l="1"/>
  <c r="Y798" i="6" s="1"/>
  <c r="B801" i="6"/>
  <c r="Y803" i="6"/>
  <c r="Y822" i="6" s="1"/>
  <c r="Y799" i="6" s="1"/>
  <c r="C840" i="6"/>
  <c r="C843" i="6" s="1"/>
  <c r="X803" i="6"/>
  <c r="Y874" i="8"/>
  <c r="X875" i="8" s="1"/>
  <c r="X468" i="1"/>
  <c r="C500" i="1"/>
  <c r="C503" i="1" s="1"/>
  <c r="C509" i="1"/>
  <c r="C525" i="1" s="1"/>
  <c r="C504" i="1" s="1"/>
  <c r="C949" i="7"/>
  <c r="C968" i="7" s="1"/>
  <c r="C945" i="7" s="1"/>
  <c r="C946" i="7" s="1"/>
  <c r="Y941" i="7" s="1"/>
  <c r="Y944" i="7" s="1"/>
  <c r="B509" i="1"/>
  <c r="X797" i="5"/>
  <c r="C845" i="5"/>
  <c r="C864" i="5" s="1"/>
  <c r="C840" i="5" s="1"/>
  <c r="C841" i="5" s="1"/>
  <c r="Y845" i="5" s="1"/>
  <c r="Y864" i="5" s="1"/>
  <c r="Y840" i="5" s="1"/>
  <c r="C842" i="2"/>
  <c r="C861" i="2" s="1"/>
  <c r="C837" i="2" s="1"/>
  <c r="C838" i="2" s="1"/>
  <c r="X842" i="2" s="1"/>
  <c r="B842" i="2"/>
  <c r="X898" i="7"/>
  <c r="Y1001" i="11"/>
  <c r="Y1020" i="11" s="1"/>
  <c r="Y996" i="11" s="1"/>
  <c r="B999" i="11"/>
  <c r="Y992" i="11"/>
  <c r="X1001" i="11"/>
  <c r="C918" i="8" l="1"/>
  <c r="C921" i="8" s="1"/>
  <c r="C926" i="8"/>
  <c r="C945" i="8" s="1"/>
  <c r="C922" i="8" s="1"/>
  <c r="C923" i="8" s="1"/>
  <c r="Y918" i="8" s="1"/>
  <c r="Y921" i="8" s="1"/>
  <c r="Y800" i="6"/>
  <c r="C505" i="1"/>
  <c r="X509" i="1" s="1"/>
  <c r="Y836" i="5"/>
  <c r="Y839" i="5" s="1"/>
  <c r="Y841" i="5" s="1"/>
  <c r="C893" i="5" s="1"/>
  <c r="C912" i="5" s="1"/>
  <c r="C889" i="5" s="1"/>
  <c r="X845" i="5"/>
  <c r="B843" i="5"/>
  <c r="B840" i="2"/>
  <c r="Y842" i="2"/>
  <c r="Y861" i="2" s="1"/>
  <c r="Y837" i="2" s="1"/>
  <c r="Y833" i="2"/>
  <c r="Y836" i="2" s="1"/>
  <c r="B947" i="7"/>
  <c r="Y949" i="7"/>
  <c r="Y968" i="7" s="1"/>
  <c r="Y945" i="7" s="1"/>
  <c r="Y946" i="7" s="1"/>
  <c r="X949" i="7"/>
  <c r="C986" i="7"/>
  <c r="C989" i="7" s="1"/>
  <c r="C1048" i="11"/>
  <c r="C1067" i="11" s="1"/>
  <c r="C1044" i="11" s="1"/>
  <c r="Y995" i="11"/>
  <c r="Y997" i="11" s="1"/>
  <c r="X801" i="6" l="1"/>
  <c r="B849" i="6"/>
  <c r="C849" i="6"/>
  <c r="C868" i="6" s="1"/>
  <c r="C844" i="6" s="1"/>
  <c r="C845" i="6" s="1"/>
  <c r="Y503" i="1"/>
  <c r="Y509" i="1"/>
  <c r="Y525" i="1" s="1"/>
  <c r="Y504" i="1" s="1"/>
  <c r="B507" i="1"/>
  <c r="X926" i="8"/>
  <c r="C963" i="8"/>
  <c r="C966" i="8" s="1"/>
  <c r="Y926" i="8"/>
  <c r="Y945" i="8" s="1"/>
  <c r="Y922" i="8" s="1"/>
  <c r="Y923" i="8" s="1"/>
  <c r="X924" i="8" s="1"/>
  <c r="B924" i="8"/>
  <c r="C885" i="5"/>
  <c r="C888" i="5" s="1"/>
  <c r="C890" i="5" s="1"/>
  <c r="X893" i="5" s="1"/>
  <c r="X842" i="5"/>
  <c r="Y838" i="2"/>
  <c r="C890" i="2" s="1"/>
  <c r="C909" i="2" s="1"/>
  <c r="C886" i="2" s="1"/>
  <c r="C995" i="7"/>
  <c r="C1014" i="7" s="1"/>
  <c r="C990" i="7" s="1"/>
  <c r="C991" i="7" s="1"/>
  <c r="X947" i="7"/>
  <c r="B995" i="7"/>
  <c r="C1040" i="11"/>
  <c r="C1043" i="11" s="1"/>
  <c r="C1045" i="11" s="1"/>
  <c r="X998" i="11"/>
  <c r="B847" i="6" l="1"/>
  <c r="Y840" i="6"/>
  <c r="Y843" i="6" s="1"/>
  <c r="Y849" i="6"/>
  <c r="Y868" i="6" s="1"/>
  <c r="Y844" i="6" s="1"/>
  <c r="X849" i="6"/>
  <c r="Y505" i="1"/>
  <c r="C559" i="1" s="1"/>
  <c r="C571" i="1" s="1"/>
  <c r="C555" i="1" s="1"/>
  <c r="C972" i="8"/>
  <c r="C991" i="8" s="1"/>
  <c r="C967" i="8" s="1"/>
  <c r="C968" i="8" s="1"/>
  <c r="B970" i="8" s="1"/>
  <c r="C930" i="5"/>
  <c r="C933" i="5" s="1"/>
  <c r="Y885" i="5"/>
  <c r="Y888" i="5" s="1"/>
  <c r="B972" i="8"/>
  <c r="Y893" i="5"/>
  <c r="Y912" i="5" s="1"/>
  <c r="Y889" i="5" s="1"/>
  <c r="B891" i="5"/>
  <c r="X839" i="2"/>
  <c r="C882" i="2"/>
  <c r="C885" i="2" s="1"/>
  <c r="C887" i="2" s="1"/>
  <c r="Y882" i="2" s="1"/>
  <c r="Y885" i="2" s="1"/>
  <c r="Y995" i="7"/>
  <c r="Y1014" i="7" s="1"/>
  <c r="Y990" i="7" s="1"/>
  <c r="B993" i="7"/>
  <c r="Y986" i="7"/>
  <c r="X995" i="7"/>
  <c r="Y1048" i="11"/>
  <c r="Y1067" i="11" s="1"/>
  <c r="Y1044" i="11" s="1"/>
  <c r="Y1040" i="11"/>
  <c r="Y1043" i="11" s="1"/>
  <c r="C1085" i="11"/>
  <c r="C1088" i="11" s="1"/>
  <c r="X1048" i="11"/>
  <c r="B1046" i="11"/>
  <c r="Y845" i="6" l="1"/>
  <c r="Y890" i="5"/>
  <c r="C939" i="5" s="1"/>
  <c r="C958" i="5" s="1"/>
  <c r="C934" i="5" s="1"/>
  <c r="C935" i="5" s="1"/>
  <c r="Y939" i="5" s="1"/>
  <c r="Y958" i="5" s="1"/>
  <c r="Y934" i="5" s="1"/>
  <c r="Y963" i="8"/>
  <c r="C1019" i="8" s="1"/>
  <c r="C1038" i="8" s="1"/>
  <c r="C1015" i="8" s="1"/>
  <c r="X972" i="8"/>
  <c r="Y972" i="8"/>
  <c r="Y991" i="8" s="1"/>
  <c r="Y967" i="8" s="1"/>
  <c r="C551" i="1"/>
  <c r="C554" i="1" s="1"/>
  <c r="C556" i="1" s="1"/>
  <c r="X506" i="1"/>
  <c r="Y890" i="2"/>
  <c r="Y909" i="2" s="1"/>
  <c r="Y886" i="2" s="1"/>
  <c r="Y887" i="2" s="1"/>
  <c r="X888" i="2" s="1"/>
  <c r="B888" i="2"/>
  <c r="X890" i="2"/>
  <c r="C927" i="2"/>
  <c r="C930" i="2" s="1"/>
  <c r="C1042" i="7"/>
  <c r="C1061" i="7" s="1"/>
  <c r="C1038" i="7" s="1"/>
  <c r="Y989" i="7"/>
  <c r="Y991" i="7" s="1"/>
  <c r="Y1045" i="11"/>
  <c r="X891" i="5" l="1"/>
  <c r="X846" i="6"/>
  <c r="C889" i="6"/>
  <c r="C892" i="6" s="1"/>
  <c r="C897" i="6"/>
  <c r="C916" i="6" s="1"/>
  <c r="C893" i="6" s="1"/>
  <c r="B939" i="5"/>
  <c r="Y966" i="8"/>
  <c r="Y968" i="8" s="1"/>
  <c r="Y930" i="5"/>
  <c r="C986" i="5" s="1"/>
  <c r="C1005" i="5" s="1"/>
  <c r="C982" i="5" s="1"/>
  <c r="X939" i="5"/>
  <c r="B937" i="5"/>
  <c r="X559" i="1"/>
  <c r="B557" i="1"/>
  <c r="Y551" i="1"/>
  <c r="Y554" i="1" s="1"/>
  <c r="Y559" i="1"/>
  <c r="Y571" i="1" s="1"/>
  <c r="Y555" i="1" s="1"/>
  <c r="C936" i="2"/>
  <c r="C955" i="2" s="1"/>
  <c r="C931" i="2" s="1"/>
  <c r="C932" i="2" s="1"/>
  <c r="X936" i="2" s="1"/>
  <c r="B936" i="2"/>
  <c r="C1034" i="7"/>
  <c r="C1037" i="7" s="1"/>
  <c r="C1039" i="7" s="1"/>
  <c r="X992" i="7"/>
  <c r="C1094" i="11"/>
  <c r="C1113" i="11" s="1"/>
  <c r="C1089" i="11" s="1"/>
  <c r="C1090" i="11" s="1"/>
  <c r="X1046" i="11"/>
  <c r="B1094" i="11"/>
  <c r="X969" i="8" l="1"/>
  <c r="C1011" i="8"/>
  <c r="C1014" i="8" s="1"/>
  <c r="C1016" i="8" s="1"/>
  <c r="Y1019" i="8" s="1"/>
  <c r="Y1038" i="8" s="1"/>
  <c r="Y1015" i="8" s="1"/>
  <c r="C894" i="6"/>
  <c r="Y933" i="5"/>
  <c r="Y935" i="5" s="1"/>
  <c r="C978" i="5" s="1"/>
  <c r="C981" i="5" s="1"/>
  <c r="C983" i="5" s="1"/>
  <c r="Y978" i="5" s="1"/>
  <c r="Y981" i="5" s="1"/>
  <c r="Y556" i="1"/>
  <c r="B934" i="2"/>
  <c r="Y936" i="2"/>
  <c r="Y955" i="2" s="1"/>
  <c r="Y931" i="2" s="1"/>
  <c r="Y927" i="2"/>
  <c r="C983" i="2" s="1"/>
  <c r="C1002" i="2" s="1"/>
  <c r="C979" i="2" s="1"/>
  <c r="Y1042" i="7"/>
  <c r="Y1061" i="7" s="1"/>
  <c r="Y1038" i="7" s="1"/>
  <c r="Y1034" i="7"/>
  <c r="Y1037" i="7" s="1"/>
  <c r="C1079" i="7"/>
  <c r="C1082" i="7" s="1"/>
  <c r="X1042" i="7"/>
  <c r="B1040" i="7"/>
  <c r="Y1094" i="11"/>
  <c r="Y1113" i="11" s="1"/>
  <c r="Y1089" i="11" s="1"/>
  <c r="B1092" i="11"/>
  <c r="Y1085" i="11"/>
  <c r="Y1088" i="11" s="1"/>
  <c r="X1094" i="11"/>
  <c r="B1017" i="8" l="1"/>
  <c r="X1019" i="8"/>
  <c r="Y1011" i="8"/>
  <c r="Y1014" i="8" s="1"/>
  <c r="Y1016" i="8" s="1"/>
  <c r="X1017" i="8" s="1"/>
  <c r="C1056" i="8"/>
  <c r="C1059" i="8" s="1"/>
  <c r="C595" i="1"/>
  <c r="C612" i="1" s="1"/>
  <c r="C590" i="1" s="1"/>
  <c r="C586" i="1"/>
  <c r="C589" i="1" s="1"/>
  <c r="B895" i="6"/>
  <c r="X897" i="6"/>
  <c r="Y897" i="6"/>
  <c r="Y916" i="6" s="1"/>
  <c r="Y893" i="6" s="1"/>
  <c r="C934" i="6"/>
  <c r="C937" i="6" s="1"/>
  <c r="Y889" i="6"/>
  <c r="Y892" i="6" s="1"/>
  <c r="X936" i="5"/>
  <c r="B984" i="5"/>
  <c r="C1023" i="5"/>
  <c r="C1026" i="5" s="1"/>
  <c r="Y986" i="5"/>
  <c r="Y1005" i="5" s="1"/>
  <c r="Y982" i="5" s="1"/>
  <c r="Y983" i="5" s="1"/>
  <c r="X986" i="5"/>
  <c r="B595" i="1"/>
  <c r="X557" i="1"/>
  <c r="Y930" i="2"/>
  <c r="Y932" i="2" s="1"/>
  <c r="X933" i="2" s="1"/>
  <c r="Y1090" i="11"/>
  <c r="X1091" i="11" s="1"/>
  <c r="Y1039" i="7"/>
  <c r="B1065" i="8" l="1"/>
  <c r="C1065" i="8"/>
  <c r="C1084" i="8" s="1"/>
  <c r="C1060" i="8" s="1"/>
  <c r="C1061" i="8" s="1"/>
  <c r="B1063" i="8" s="1"/>
  <c r="C591" i="1"/>
  <c r="X595" i="1" s="1"/>
  <c r="Y894" i="6"/>
  <c r="X895" i="6" s="1"/>
  <c r="C975" i="2"/>
  <c r="C978" i="2" s="1"/>
  <c r="C980" i="2" s="1"/>
  <c r="Y983" i="2" s="1"/>
  <c r="Y1002" i="2" s="1"/>
  <c r="Y979" i="2" s="1"/>
  <c r="C1032" i="5"/>
  <c r="C1051" i="5" s="1"/>
  <c r="C1027" i="5" s="1"/>
  <c r="C1028" i="5" s="1"/>
  <c r="X984" i="5"/>
  <c r="B1032" i="5"/>
  <c r="C1088" i="7"/>
  <c r="C1107" i="7" s="1"/>
  <c r="C1083" i="7" s="1"/>
  <c r="C1084" i="7" s="1"/>
  <c r="X1040" i="7"/>
  <c r="B1088" i="7"/>
  <c r="X1065" i="8" l="1"/>
  <c r="Y1065" i="8"/>
  <c r="Y1084" i="8" s="1"/>
  <c r="Y1060" i="8" s="1"/>
  <c r="Y1056" i="8"/>
  <c r="Y1059" i="8" s="1"/>
  <c r="Y1061" i="8" s="1"/>
  <c r="X1062" i="8" s="1"/>
  <c r="B593" i="1"/>
  <c r="Y595" i="1"/>
  <c r="Y612" i="1" s="1"/>
  <c r="Y590" i="1" s="1"/>
  <c r="B943" i="6"/>
  <c r="C943" i="6"/>
  <c r="C962" i="6" s="1"/>
  <c r="C938" i="6" s="1"/>
  <c r="C939" i="6" s="1"/>
  <c r="X943" i="6" s="1"/>
  <c r="C1020" i="2"/>
  <c r="C1023" i="2" s="1"/>
  <c r="B981" i="2"/>
  <c r="Y975" i="2"/>
  <c r="Y978" i="2" s="1"/>
  <c r="Y980" i="2" s="1"/>
  <c r="X981" i="2" s="1"/>
  <c r="X983" i="2"/>
  <c r="Y1032" i="5"/>
  <c r="Y1051" i="5" s="1"/>
  <c r="Y1027" i="5" s="1"/>
  <c r="Y1023" i="5"/>
  <c r="Y1026" i="5" s="1"/>
  <c r="B1030" i="5"/>
  <c r="X1032" i="5"/>
  <c r="Y1088" i="7"/>
  <c r="Y1107" i="7" s="1"/>
  <c r="Y1083" i="7" s="1"/>
  <c r="B1086" i="7"/>
  <c r="Y1079" i="7"/>
  <c r="Y1082" i="7" s="1"/>
  <c r="X1088" i="7"/>
  <c r="Y589" i="1" l="1"/>
  <c r="Y591" i="1" s="1"/>
  <c r="C640" i="1" s="1"/>
  <c r="C654" i="1" s="1"/>
  <c r="C636" i="1" s="1"/>
  <c r="B941" i="6"/>
  <c r="Y943" i="6"/>
  <c r="Y962" i="6" s="1"/>
  <c r="Y938" i="6" s="1"/>
  <c r="Y934" i="6"/>
  <c r="Y937" i="6" s="1"/>
  <c r="C1029" i="2"/>
  <c r="C1048" i="2" s="1"/>
  <c r="C1024" i="2" s="1"/>
  <c r="C1025" i="2" s="1"/>
  <c r="X1029" i="2" s="1"/>
  <c r="B1029" i="2"/>
  <c r="Y1028" i="5"/>
  <c r="X1029" i="5" s="1"/>
  <c r="Y1084" i="7"/>
  <c r="X1085" i="7" s="1"/>
  <c r="C632" i="1" l="1"/>
  <c r="C635" i="1" s="1"/>
  <c r="C637" i="1" s="1"/>
  <c r="X592" i="1"/>
  <c r="Y939" i="6"/>
  <c r="X940" i="6" s="1"/>
  <c r="C990" i="6"/>
  <c r="C1009" i="6" s="1"/>
  <c r="C986" i="6" s="1"/>
  <c r="B1027" i="2"/>
  <c r="Y1020" i="2"/>
  <c r="Y1023" i="2" s="1"/>
  <c r="Y1029" i="2"/>
  <c r="Y1048" i="2" s="1"/>
  <c r="Y1024" i="2" s="1"/>
  <c r="Y640" i="1" l="1"/>
  <c r="Y654" i="1" s="1"/>
  <c r="Y636" i="1" s="1"/>
  <c r="X640" i="1"/>
  <c r="Y632" i="1"/>
  <c r="Y635" i="1" s="1"/>
  <c r="B638" i="1"/>
  <c r="C675" i="1"/>
  <c r="C982" i="6"/>
  <c r="C985" i="6" s="1"/>
  <c r="C987" i="6" s="1"/>
  <c r="C1027" i="6" s="1"/>
  <c r="C1030" i="6" s="1"/>
  <c r="Y1025" i="2"/>
  <c r="X1026" i="2" s="1"/>
  <c r="Y637" i="1" l="1"/>
  <c r="B681" i="1" s="1"/>
  <c r="Y982" i="6"/>
  <c r="Y985" i="6" s="1"/>
  <c r="B988" i="6"/>
  <c r="Y990" i="6"/>
  <c r="Y1009" i="6" s="1"/>
  <c r="Y986" i="6" s="1"/>
  <c r="X990" i="6"/>
  <c r="X638" i="1" l="1"/>
  <c r="C681" i="1"/>
  <c r="C700" i="1" s="1"/>
  <c r="C676" i="1" s="1"/>
  <c r="C677" i="1" s="1"/>
  <c r="Y672" i="1" s="1"/>
  <c r="Y987" i="6"/>
  <c r="X988" i="6" s="1"/>
  <c r="X681" i="1" l="1"/>
  <c r="Y681" i="1"/>
  <c r="Y700" i="1" s="1"/>
  <c r="Y676" i="1" s="1"/>
  <c r="B679" i="1"/>
  <c r="Y675" i="1"/>
  <c r="C728" i="1"/>
  <c r="C747" i="1" s="1"/>
  <c r="C724" i="1" s="1"/>
  <c r="C1036" i="6"/>
  <c r="C1055" i="6" s="1"/>
  <c r="C1031" i="6" s="1"/>
  <c r="C1032" i="6" s="1"/>
  <c r="B1034" i="6" s="1"/>
  <c r="B1036" i="6"/>
  <c r="Y677" i="1" l="1"/>
  <c r="C720" i="1" s="1"/>
  <c r="C723" i="1" s="1"/>
  <c r="C725" i="1" s="1"/>
  <c r="Y1027" i="6"/>
  <c r="Y1030" i="6" s="1"/>
  <c r="X1036" i="6"/>
  <c r="Y1036" i="6"/>
  <c r="Y1055" i="6" s="1"/>
  <c r="Y1031" i="6" s="1"/>
  <c r="X678" i="1" l="1"/>
  <c r="Y728" i="1"/>
  <c r="Y747" i="1" s="1"/>
  <c r="Y724" i="1" s="1"/>
  <c r="B726" i="1"/>
  <c r="Y720" i="1"/>
  <c r="Y723" i="1" s="1"/>
  <c r="X728" i="1"/>
  <c r="C765" i="1"/>
  <c r="C768" i="1" s="1"/>
  <c r="Y1032" i="6"/>
  <c r="X1033" i="6" s="1"/>
  <c r="Y725" i="1" l="1"/>
  <c r="C774" i="1" s="1"/>
  <c r="C793" i="1" s="1"/>
  <c r="C769" i="1" s="1"/>
  <c r="C770" i="1" s="1"/>
  <c r="B774" i="1" l="1"/>
  <c r="X726" i="1"/>
  <c r="X774" i="1"/>
  <c r="Y765" i="1"/>
  <c r="B772" i="1"/>
  <c r="Y774" i="1"/>
  <c r="Y793" i="1" s="1"/>
  <c r="Y769" i="1" s="1"/>
  <c r="C821" i="1" l="1"/>
  <c r="C840" i="1" s="1"/>
  <c r="C817" i="1" s="1"/>
  <c r="Y768" i="1"/>
  <c r="Y770" i="1" s="1"/>
  <c r="C813" i="1" l="1"/>
  <c r="C816" i="1" s="1"/>
  <c r="C818" i="1" s="1"/>
  <c r="X771" i="1"/>
  <c r="Y821" i="1" l="1"/>
  <c r="Y840" i="1" s="1"/>
  <c r="Y817" i="1" s="1"/>
  <c r="C858" i="1"/>
  <c r="C861" i="1" s="1"/>
  <c r="B819" i="1"/>
  <c r="Y813" i="1"/>
  <c r="Y816" i="1" s="1"/>
  <c r="X821" i="1"/>
  <c r="Y818" i="1" l="1"/>
  <c r="X819" i="1" s="1"/>
  <c r="B867" i="1" l="1"/>
  <c r="C867" i="1"/>
  <c r="C886" i="1" s="1"/>
  <c r="C862" i="1" s="1"/>
  <c r="C863" i="1" s="1"/>
  <c r="Y867" i="1" s="1"/>
  <c r="Y886" i="1" s="1"/>
  <c r="Y862" i="1" s="1"/>
  <c r="X867" i="1" l="1"/>
  <c r="B865" i="1"/>
  <c r="Y858" i="1"/>
  <c r="Y861" i="1" s="1"/>
  <c r="Y863" i="1" s="1"/>
  <c r="C915" i="1" s="1"/>
  <c r="C934" i="1" s="1"/>
  <c r="C911" i="1" s="1"/>
  <c r="C907" i="1" l="1"/>
  <c r="C910" i="1" s="1"/>
  <c r="C912" i="1" s="1"/>
  <c r="X864" i="1"/>
  <c r="Y907" i="1" l="1"/>
  <c r="Y910" i="1" s="1"/>
  <c r="C952" i="1"/>
  <c r="C955" i="1" s="1"/>
  <c r="B913" i="1"/>
  <c r="Y915" i="1"/>
  <c r="Y934" i="1" s="1"/>
  <c r="Y911" i="1" s="1"/>
  <c r="Y912" i="1" s="1"/>
  <c r="B961" i="1" s="1"/>
  <c r="X915" i="1"/>
  <c r="C961" i="1" l="1"/>
  <c r="C980" i="1" s="1"/>
  <c r="C956" i="1" s="1"/>
  <c r="C957" i="1" s="1"/>
  <c r="B959" i="1" s="1"/>
  <c r="X913" i="1"/>
  <c r="Y952" i="1" l="1"/>
  <c r="X961" i="1"/>
  <c r="Y961" i="1"/>
  <c r="Y980" i="1" s="1"/>
  <c r="Y956" i="1" s="1"/>
  <c r="Y955" i="1"/>
  <c r="C1008" i="1"/>
  <c r="C1027" i="1" s="1"/>
  <c r="C1004" i="1" s="1"/>
  <c r="Y957" i="1" l="1"/>
  <c r="C1000" i="1" s="1"/>
  <c r="C1003" i="1" s="1"/>
  <c r="C1005" i="1" s="1"/>
  <c r="C242" i="3"/>
  <c r="C244" i="3" s="1"/>
  <c r="Y239" i="3" s="1"/>
  <c r="X958" i="1" l="1"/>
  <c r="X1008" i="1"/>
  <c r="C1045" i="1"/>
  <c r="C1048" i="1" s="1"/>
  <c r="Y1008" i="1"/>
  <c r="Y1027" i="1" s="1"/>
  <c r="Y1004" i="1" s="1"/>
  <c r="B1006" i="1"/>
  <c r="Y1000" i="1"/>
  <c r="Y1003" i="1" s="1"/>
  <c r="B246" i="3"/>
  <c r="Y248" i="3"/>
  <c r="Y267" i="3" s="1"/>
  <c r="Y243" i="3" s="1"/>
  <c r="X248" i="3"/>
  <c r="Y242" i="3"/>
  <c r="Y1005" i="1" l="1"/>
  <c r="X1006" i="1" s="1"/>
  <c r="Y244" i="3"/>
  <c r="C294" i="3" s="1"/>
  <c r="C313" i="3" s="1"/>
  <c r="C290" i="3" s="1"/>
  <c r="C1054" i="1" l="1"/>
  <c r="C1073" i="1" s="1"/>
  <c r="C1049" i="1" s="1"/>
  <c r="C1050" i="1" s="1"/>
  <c r="B1052" i="1" s="1"/>
  <c r="B1054" i="1"/>
  <c r="C286" i="3"/>
  <c r="C289" i="3" s="1"/>
  <c r="C291" i="3" s="1"/>
  <c r="X294" i="3" s="1"/>
  <c r="X245" i="3"/>
  <c r="X1054" i="1" l="1"/>
  <c r="Y1054" i="1"/>
  <c r="Y1073" i="1" s="1"/>
  <c r="Y1049" i="1" s="1"/>
  <c r="Y1045" i="1"/>
  <c r="Y1048" i="1" s="1"/>
  <c r="B292" i="3"/>
  <c r="Y294" i="3"/>
  <c r="Y313" i="3" s="1"/>
  <c r="Y290" i="3" s="1"/>
  <c r="Y286" i="3"/>
  <c r="Y289" i="3" s="1"/>
  <c r="Y1050" i="1" l="1"/>
  <c r="X1051" i="1" s="1"/>
  <c r="Y291" i="3"/>
  <c r="C331" i="3" s="1"/>
  <c r="C334" i="3" s="1"/>
  <c r="X292" i="3" l="1"/>
  <c r="C340" i="3"/>
  <c r="C359" i="3" s="1"/>
  <c r="C335" i="3" s="1"/>
  <c r="C336" i="3" s="1"/>
  <c r="B340" i="3"/>
  <c r="B338" i="3" l="1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C676" i="3"/>
  <c r="C679" i="3" s="1"/>
  <c r="Y636" i="3" l="1"/>
  <c r="C685" i="3" s="1"/>
  <c r="C704" i="3" s="1"/>
  <c r="C680" i="3" s="1"/>
  <c r="C681" i="3" s="1"/>
  <c r="X637" i="3" l="1"/>
  <c r="B685" i="3"/>
  <c r="B683" i="3"/>
  <c r="Y676" i="3"/>
  <c r="Y685" i="3"/>
  <c r="Y704" i="3" s="1"/>
  <c r="Y680" i="3" s="1"/>
  <c r="X685" i="3"/>
  <c r="C732" i="3" l="1"/>
  <c r="C751" i="3" s="1"/>
  <c r="C728" i="3" s="1"/>
  <c r="Y679" i="3"/>
  <c r="Y681" i="3" s="1"/>
  <c r="C724" i="3" l="1"/>
  <c r="C727" i="3" s="1"/>
  <c r="C729" i="3" s="1"/>
  <c r="X682" i="3"/>
  <c r="B730" i="3" l="1"/>
  <c r="X732" i="3"/>
  <c r="C769" i="3"/>
  <c r="C772" i="3" s="1"/>
  <c r="Y724" i="3"/>
  <c r="Y727" i="3" s="1"/>
  <c r="Y732" i="3"/>
  <c r="Y751" i="3" s="1"/>
  <c r="Y728" i="3" s="1"/>
  <c r="Y729" i="3" l="1"/>
  <c r="B778" i="3" s="1"/>
  <c r="X730" i="3" l="1"/>
  <c r="C778" i="3"/>
  <c r="C797" i="3" s="1"/>
  <c r="C773" i="3" s="1"/>
  <c r="C774" i="3" s="1"/>
  <c r="Y769" i="3" s="1"/>
  <c r="Y778" i="3" l="1"/>
  <c r="Y797" i="3" s="1"/>
  <c r="Y773" i="3" s="1"/>
  <c r="B776" i="3"/>
  <c r="X778" i="3"/>
  <c r="Y772" i="3"/>
  <c r="C825" i="3"/>
  <c r="C844" i="3" s="1"/>
  <c r="C821" i="3" s="1"/>
  <c r="Y774" i="3" l="1"/>
  <c r="X775" i="3" s="1"/>
  <c r="C817" i="3" l="1"/>
  <c r="C820" i="3" s="1"/>
  <c r="C822" i="3" s="1"/>
  <c r="Y817" i="3" s="1"/>
  <c r="Y820" i="3" s="1"/>
  <c r="C862" i="3" l="1"/>
  <c r="C865" i="3" s="1"/>
  <c r="B823" i="3"/>
  <c r="Y825" i="3"/>
  <c r="Y844" i="3" s="1"/>
  <c r="Y821" i="3" s="1"/>
  <c r="Y822" i="3" s="1"/>
  <c r="X823" i="3" s="1"/>
  <c r="X825" i="3"/>
  <c r="B871" i="3" l="1"/>
  <c r="C871" i="3"/>
  <c r="C890" i="3" s="1"/>
  <c r="C866" i="3" s="1"/>
  <c r="C867" i="3" s="1"/>
  <c r="B869" i="3" s="1"/>
  <c r="X871" i="3" l="1"/>
  <c r="Y871" i="3"/>
  <c r="Y890" i="3" s="1"/>
  <c r="Y866" i="3" s="1"/>
  <c r="Y862" i="3"/>
  <c r="Y865" i="3" s="1"/>
  <c r="Y867" i="3" l="1"/>
  <c r="C911" i="3" s="1"/>
  <c r="C914" i="3" s="1"/>
  <c r="X868" i="3" l="1"/>
  <c r="C919" i="3"/>
  <c r="C938" i="3" s="1"/>
  <c r="C915" i="3" s="1"/>
  <c r="C916" i="3" s="1"/>
  <c r="Y911" i="3" l="1"/>
  <c r="Y914" i="3" s="1"/>
  <c r="B917" i="3"/>
  <c r="Y919" i="3"/>
  <c r="Y938" i="3" s="1"/>
  <c r="Y915" i="3" s="1"/>
  <c r="X919" i="3"/>
  <c r="C956" i="3"/>
  <c r="C959" i="3" s="1"/>
  <c r="Y916" i="3" l="1"/>
  <c r="C965" i="3" s="1"/>
  <c r="C984" i="3" s="1"/>
  <c r="C960" i="3" s="1"/>
  <c r="C961" i="3" s="1"/>
  <c r="X917" i="3" l="1"/>
  <c r="B965" i="3"/>
  <c r="B963" i="3"/>
  <c r="Y965" i="3"/>
  <c r="Y984" i="3" s="1"/>
  <c r="Y960" i="3" s="1"/>
  <c r="X965" i="3"/>
  <c r="Y956" i="3"/>
  <c r="Y959" i="3" l="1"/>
  <c r="Y961" i="3" s="1"/>
  <c r="C1012" i="3"/>
  <c r="C1031" i="3" s="1"/>
  <c r="C1008" i="3" s="1"/>
  <c r="C1004" i="3" l="1"/>
  <c r="C1007" i="3" s="1"/>
  <c r="C1009" i="3" s="1"/>
  <c r="X962" i="3"/>
  <c r="B1010" i="3" l="1"/>
  <c r="X1012" i="3"/>
  <c r="C1049" i="3"/>
  <c r="C1052" i="3" s="1"/>
  <c r="Y1004" i="3"/>
  <c r="Y1007" i="3" s="1"/>
  <c r="Y1012" i="3"/>
  <c r="Y1031" i="3" s="1"/>
  <c r="Y1008" i="3" s="1"/>
  <c r="Y1009" i="3" l="1"/>
  <c r="X1010" i="3" l="1"/>
  <c r="B1058" i="3"/>
  <c r="C1058" i="3"/>
  <c r="C1077" i="3" s="1"/>
  <c r="C1053" i="3" s="1"/>
  <c r="C1054" i="3" s="1"/>
  <c r="X1058" i="3" l="1"/>
  <c r="Y1049" i="3"/>
  <c r="Y1052" i="3" s="1"/>
  <c r="B1056" i="3"/>
  <c r="Y1058" i="3"/>
  <c r="Y1077" i="3" s="1"/>
  <c r="Y1053" i="3" s="1"/>
  <c r="Y1054" i="3" l="1"/>
  <c r="X1055" i="3" s="1"/>
  <c r="C638" i="4" l="1"/>
  <c r="C615" i="4" s="1"/>
  <c r="C616" i="4" s="1"/>
  <c r="Y611" i="4" s="1"/>
  <c r="Y614" i="4" s="1"/>
  <c r="Y619" i="4" l="1"/>
  <c r="Y638" i="4" s="1"/>
  <c r="Y615" i="4" s="1"/>
  <c r="Y616" i="4" s="1"/>
  <c r="B617" i="4"/>
  <c r="C656" i="4"/>
  <c r="C659" i="4" s="1"/>
  <c r="X619" i="4"/>
  <c r="B665" i="4" l="1"/>
  <c r="C665" i="4"/>
  <c r="C684" i="4" s="1"/>
  <c r="C660" i="4" s="1"/>
  <c r="C661" i="4" s="1"/>
  <c r="X617" i="4"/>
  <c r="X665" i="4" l="1"/>
  <c r="Y656" i="4"/>
  <c r="B663" i="4"/>
  <c r="Y665" i="4"/>
  <c r="Y684" i="4" s="1"/>
  <c r="Y660" i="4" s="1"/>
  <c r="C712" i="4" l="1"/>
  <c r="C731" i="4" s="1"/>
  <c r="C708" i="4" s="1"/>
  <c r="Y659" i="4"/>
  <c r="Y661" i="4" s="1"/>
  <c r="X662" i="4" l="1"/>
  <c r="C704" i="4"/>
  <c r="C707" i="4" s="1"/>
  <c r="C709" i="4" s="1"/>
  <c r="Y712" i="4" l="1"/>
  <c r="Y731" i="4" s="1"/>
  <c r="Y708" i="4" s="1"/>
  <c r="X712" i="4"/>
  <c r="B710" i="4"/>
  <c r="C749" i="4"/>
  <c r="C752" i="4" s="1"/>
  <c r="Y704" i="4"/>
  <c r="Y707" i="4" s="1"/>
  <c r="Y709" i="4" l="1"/>
  <c r="X710" i="4" s="1"/>
  <c r="C758" i="4"/>
  <c r="C777" i="4" s="1"/>
  <c r="C753" i="4" s="1"/>
  <c r="C754" i="4" s="1"/>
  <c r="B758" i="4"/>
  <c r="X758" i="4" l="1"/>
  <c r="B756" i="4"/>
  <c r="Y758" i="4"/>
  <c r="Y777" i="4" s="1"/>
  <c r="Y753" i="4" s="1"/>
  <c r="Y749" i="4"/>
  <c r="Y752" i="4" l="1"/>
  <c r="Y754" i="4" s="1"/>
  <c r="C805" i="4"/>
  <c r="C824" i="4" s="1"/>
  <c r="C801" i="4" s="1"/>
  <c r="C797" i="4" l="1"/>
  <c r="C800" i="4" s="1"/>
  <c r="C802" i="4" s="1"/>
  <c r="X755" i="4"/>
  <c r="X805" i="4" l="1"/>
  <c r="B803" i="4"/>
  <c r="C842" i="4"/>
  <c r="C845" i="4" s="1"/>
  <c r="Y797" i="4"/>
  <c r="Y800" i="4" s="1"/>
  <c r="Y805" i="4"/>
  <c r="Y824" i="4" s="1"/>
  <c r="Y801" i="4" s="1"/>
  <c r="Y802" i="4" l="1"/>
  <c r="B851" i="4" l="1"/>
  <c r="X803" i="4"/>
  <c r="C851" i="4"/>
  <c r="C870" i="4" s="1"/>
  <c r="C846" i="4" s="1"/>
  <c r="C847" i="4" s="1"/>
  <c r="B849" i="4" l="1"/>
  <c r="Y851" i="4"/>
  <c r="Y870" i="4" s="1"/>
  <c r="Y846" i="4" s="1"/>
  <c r="X851" i="4"/>
  <c r="Y842" i="4"/>
  <c r="Y845" i="4" s="1"/>
  <c r="Y847" i="4" s="1"/>
  <c r="C891" i="4" l="1"/>
  <c r="C894" i="4" s="1"/>
  <c r="X848" i="4"/>
  <c r="C899" i="4"/>
  <c r="C918" i="4" s="1"/>
  <c r="C895" i="4" s="1"/>
  <c r="C896" i="4" l="1"/>
  <c r="B897" i="4" l="1"/>
  <c r="Y899" i="4"/>
  <c r="Y918" i="4" s="1"/>
  <c r="Y895" i="4" s="1"/>
  <c r="Y891" i="4"/>
  <c r="Y894" i="4" s="1"/>
  <c r="X899" i="4"/>
  <c r="C936" i="4"/>
  <c r="C939" i="4" s="1"/>
  <c r="Y896" i="4" l="1"/>
  <c r="X897" i="4" s="1"/>
  <c r="C945" i="4" l="1"/>
  <c r="C964" i="4" s="1"/>
  <c r="C940" i="4" s="1"/>
  <c r="C941" i="4" s="1"/>
  <c r="X945" i="4" s="1"/>
  <c r="B945" i="4"/>
  <c r="Y936" i="4" l="1"/>
  <c r="Y945" i="4"/>
  <c r="Y964" i="4" s="1"/>
  <c r="Y940" i="4" s="1"/>
  <c r="B943" i="4"/>
  <c r="C992" i="4"/>
  <c r="C1011" i="4" s="1"/>
  <c r="C988" i="4" s="1"/>
  <c r="Y939" i="4"/>
  <c r="Y941" i="4" s="1"/>
  <c r="C984" i="4" l="1"/>
  <c r="C987" i="4" s="1"/>
  <c r="C989" i="4" s="1"/>
  <c r="X942" i="4"/>
  <c r="C1029" i="4" l="1"/>
  <c r="C1032" i="4" s="1"/>
  <c r="B990" i="4"/>
  <c r="Y984" i="4"/>
  <c r="Y987" i="4" s="1"/>
  <c r="Y992" i="4"/>
  <c r="Y1011" i="4" s="1"/>
  <c r="Y988" i="4" s="1"/>
  <c r="X992" i="4"/>
  <c r="Y989" i="4" l="1"/>
  <c r="X990" i="4" l="1"/>
  <c r="B1038" i="4"/>
  <c r="C1038" i="4"/>
  <c r="C1057" i="4" s="1"/>
  <c r="C1033" i="4" s="1"/>
  <c r="C1034" i="4" s="1"/>
  <c r="Y1029" i="4" l="1"/>
  <c r="Y1032" i="4" s="1"/>
  <c r="X1038" i="4"/>
  <c r="B1036" i="4"/>
  <c r="Y1038" i="4"/>
  <c r="Y1057" i="4" s="1"/>
  <c r="Y1033" i="4" s="1"/>
  <c r="Y1034" i="4" l="1"/>
  <c r="X1035" i="4" s="1"/>
  <c r="C594" i="9"/>
  <c r="C596" i="9" s="1"/>
  <c r="B598" i="9" l="1"/>
  <c r="X600" i="9"/>
  <c r="Y600" i="9"/>
  <c r="Y619" i="9" s="1"/>
  <c r="Y595" i="9" s="1"/>
  <c r="Y591" i="9"/>
  <c r="C647" i="9" l="1"/>
  <c r="C666" i="9" s="1"/>
  <c r="C643" i="9" s="1"/>
  <c r="Y594" i="9"/>
  <c r="Y596" i="9" s="1"/>
  <c r="X597" i="9" l="1"/>
  <c r="C639" i="9"/>
  <c r="C642" i="9" s="1"/>
  <c r="C644" i="9" s="1"/>
  <c r="X647" i="9" l="1"/>
  <c r="Y639" i="9"/>
  <c r="Y642" i="9" s="1"/>
  <c r="C684" i="9"/>
  <c r="C687" i="9" s="1"/>
  <c r="B645" i="9"/>
  <c r="Y647" i="9"/>
  <c r="Y666" i="9" s="1"/>
  <c r="Y643" i="9" s="1"/>
  <c r="Y644" i="9" l="1"/>
  <c r="C693" i="9" l="1"/>
  <c r="C712" i="9" s="1"/>
  <c r="C688" i="9" s="1"/>
  <c r="C689" i="9" s="1"/>
  <c r="B693" i="9"/>
  <c r="X645" i="9"/>
  <c r="X693" i="9" l="1"/>
  <c r="B691" i="9"/>
  <c r="Y684" i="9"/>
  <c r="Y693" i="9"/>
  <c r="Y712" i="9" s="1"/>
  <c r="Y688" i="9" s="1"/>
  <c r="C740" i="9" l="1"/>
  <c r="C759" i="9" s="1"/>
  <c r="C736" i="9" s="1"/>
  <c r="Y687" i="9"/>
  <c r="Y689" i="9" s="1"/>
  <c r="X690" i="9" l="1"/>
  <c r="C732" i="9"/>
  <c r="C735" i="9" s="1"/>
  <c r="C737" i="9" s="1"/>
  <c r="Y740" i="9" l="1"/>
  <c r="Y759" i="9" s="1"/>
  <c r="Y736" i="9" s="1"/>
  <c r="B738" i="9"/>
  <c r="X740" i="9"/>
  <c r="C777" i="9"/>
  <c r="C780" i="9" s="1"/>
  <c r="Y732" i="9"/>
  <c r="Y735" i="9" s="1"/>
  <c r="Y737" i="9" s="1"/>
  <c r="B786" i="9" l="1"/>
  <c r="C786" i="9"/>
  <c r="C805" i="9" s="1"/>
  <c r="C781" i="9" s="1"/>
  <c r="C782" i="9" s="1"/>
  <c r="X738" i="9"/>
  <c r="X786" i="9" l="1"/>
  <c r="Y777" i="9"/>
  <c r="Y786" i="9"/>
  <c r="Y805" i="9" s="1"/>
  <c r="Y781" i="9" s="1"/>
  <c r="B784" i="9"/>
  <c r="C833" i="9" l="1"/>
  <c r="C852" i="9" s="1"/>
  <c r="C829" i="9" s="1"/>
  <c r="Y780" i="9"/>
  <c r="Y782" i="9" s="1"/>
  <c r="X783" i="9" l="1"/>
  <c r="C825" i="9"/>
  <c r="C828" i="9" s="1"/>
  <c r="C830" i="9" s="1"/>
  <c r="Y825" i="9" l="1"/>
  <c r="Y828" i="9" s="1"/>
  <c r="Y833" i="9"/>
  <c r="Y852" i="9" s="1"/>
  <c r="Y829" i="9" s="1"/>
  <c r="X833" i="9"/>
  <c r="B831" i="9"/>
  <c r="C870" i="9"/>
  <c r="C873" i="9" s="1"/>
  <c r="Y830" i="9" l="1"/>
  <c r="C879" i="9" l="1"/>
  <c r="C898" i="9" s="1"/>
  <c r="C874" i="9" s="1"/>
  <c r="C875" i="9" s="1"/>
  <c r="X831" i="9"/>
  <c r="B879" i="9"/>
  <c r="Y879" i="9" l="1"/>
  <c r="Y898" i="9" s="1"/>
  <c r="Y874" i="9" s="1"/>
  <c r="B877" i="9"/>
  <c r="Y870" i="9"/>
  <c r="Y873" i="9" s="1"/>
  <c r="Y875" i="9" s="1"/>
  <c r="X879" i="9"/>
  <c r="C927" i="9" l="1"/>
  <c r="C946" i="9" s="1"/>
  <c r="C923" i="9" s="1"/>
  <c r="X876" i="9"/>
  <c r="C919" i="9"/>
  <c r="C922" i="9" s="1"/>
  <c r="C924" i="9" s="1"/>
  <c r="B925" i="9" l="1"/>
  <c r="Y927" i="9"/>
  <c r="Y946" i="9" s="1"/>
  <c r="Y923" i="9" s="1"/>
  <c r="X927" i="9"/>
  <c r="Y919" i="9"/>
  <c r="Y922" i="9" s="1"/>
  <c r="Y924" i="9" s="1"/>
  <c r="C964" i="9"/>
  <c r="C967" i="9" s="1"/>
  <c r="B973" i="9" l="1"/>
  <c r="C973" i="9"/>
  <c r="C992" i="9" s="1"/>
  <c r="C968" i="9" s="1"/>
  <c r="C969" i="9" s="1"/>
  <c r="X925" i="9"/>
  <c r="Y973" i="9" l="1"/>
  <c r="Y992" i="9" s="1"/>
  <c r="Y968" i="9" s="1"/>
  <c r="B971" i="9"/>
  <c r="Y964" i="9"/>
  <c r="X973" i="9"/>
  <c r="Y967" i="9" l="1"/>
  <c r="Y969" i="9" s="1"/>
  <c r="C1020" i="9"/>
  <c r="C1039" i="9" s="1"/>
  <c r="C1016" i="9" s="1"/>
  <c r="X970" i="9" l="1"/>
  <c r="C1012" i="9"/>
  <c r="C1015" i="9" s="1"/>
  <c r="C1017" i="9" s="1"/>
  <c r="C1057" i="9" l="1"/>
  <c r="C1060" i="9" s="1"/>
  <c r="X1020" i="9"/>
  <c r="B1018" i="9"/>
  <c r="Y1020" i="9"/>
  <c r="Y1039" i="9" s="1"/>
  <c r="Y1016" i="9" s="1"/>
  <c r="Y1012" i="9"/>
  <c r="Y1015" i="9" s="1"/>
  <c r="Y1017" i="9" l="1"/>
  <c r="X1018" i="9" l="1"/>
  <c r="C1066" i="9"/>
  <c r="C1085" i="9" s="1"/>
  <c r="C1061" i="9" s="1"/>
  <c r="C1062" i="9" s="1"/>
  <c r="B1066" i="9"/>
  <c r="X1066" i="9" l="1"/>
  <c r="Y1066" i="9"/>
  <c r="Y1085" i="9" s="1"/>
  <c r="Y1061" i="9" s="1"/>
  <c r="Y1057" i="9"/>
  <c r="Y1060" i="9" s="1"/>
  <c r="B1064" i="9"/>
  <c r="Y1062" i="9" l="1"/>
  <c r="X1063" i="9" s="1"/>
  <c r="S530" i="4" l="1"/>
</calcChain>
</file>

<file path=xl/sharedStrings.xml><?xml version="1.0" encoding="utf-8"?>
<sst xmlns="http://schemas.openxmlformats.org/spreadsheetml/2006/main" count="26741" uniqueCount="1203">
  <si>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</si>
  <si>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</si>
  <si>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</si>
  <si>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</si>
  <si>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</si>
  <si>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</si>
  <si>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</si>
  <si>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</si>
  <si>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</si>
  <si>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</si>
  <si>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</si>
  <si>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</si>
  <si>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</si>
  <si>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</si>
  <si>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</si>
  <si>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</si>
  <si>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</si>
  <si>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</si>
  <si>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</si>
  <si>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</si>
  <si>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</si>
  <si>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</si>
  <si>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</si>
  <si>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</si>
  <si>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</si>
  <si>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</si>
  <si>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</si>
  <si>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</si>
  <si>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</si>
  <si>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</si>
  <si>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</si>
  <si>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</si>
  <si>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</si>
  <si>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</si>
  <si>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</si>
  <si>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</si>
  <si>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</si>
  <si>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</si>
  <si>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</si>
  <si>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</si>
  <si>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</si>
  <si>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</si>
  <si>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</si>
  <si>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</si>
  <si>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</si>
  <si>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</si>
  <si>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</si>
  <si>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</si>
  <si>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</si>
  <si>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</si>
  <si>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</si>
  <si>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</si>
  <si>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</si>
  <si>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</si>
  <si>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</si>
  <si>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</si>
  <si>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</si>
  <si>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</si>
  <si>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</si>
  <si>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</si>
  <si>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</si>
  <si>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</si>
  <si>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</si>
  <si>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</si>
  <si>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</si>
  <si>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</si>
  <si>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</si>
  <si>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</si>
  <si>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</si>
  <si>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</si>
  <si>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</si>
  <si>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</si>
  <si>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</si>
  <si>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</si>
  <si>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</si>
  <si>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</si>
  <si>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</si>
  <si>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</si>
  <si>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</si>
  <si>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</si>
  <si>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</si>
  <si>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</si>
  <si>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</si>
  <si>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</si>
  <si>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</si>
  <si>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</si>
  <si>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</si>
  <si>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</si>
  <si>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</si>
  <si>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</si>
  <si>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</si>
  <si>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</si>
  <si>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</si>
  <si>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</si>
  <si>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</si>
  <si>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</si>
  <si>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</si>
  <si>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</si>
  <si>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</si>
  <si>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</si>
  <si>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</si>
  <si>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</si>
  <si>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</si>
  <si>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</si>
  <si>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</si>
  <si>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</si>
  <si>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</si>
  <si>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</si>
  <si>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</si>
  <si>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</si>
  <si>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</si>
  <si>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</si>
  <si>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</si>
  <si>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</si>
  <si>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</si>
  <si>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</si>
  <si>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</si>
  <si>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</si>
  <si>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</si>
  <si>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</si>
  <si>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</si>
  <si>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</si>
  <si>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</si>
  <si>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</si>
  <si>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</si>
  <si>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</si>
  <si>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</si>
  <si>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</si>
  <si>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</si>
  <si>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</si>
  <si>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</si>
  <si>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</si>
  <si>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</si>
  <si>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</si>
  <si>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</si>
  <si>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</si>
  <si>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</si>
  <si>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</si>
  <si>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</si>
  <si>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</si>
  <si>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</si>
  <si>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</si>
  <si>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</si>
  <si>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</si>
  <si>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</si>
  <si>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</si>
  <si>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</si>
  <si>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</si>
  <si>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</si>
  <si>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</si>
  <si>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</si>
  <si>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</si>
  <si>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</si>
  <si>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</si>
  <si>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</si>
  <si>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</si>
  <si>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</si>
  <si>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</si>
  <si>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</si>
  <si>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</si>
  <si>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</si>
  <si>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</si>
  <si>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</si>
  <si>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</si>
  <si>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</si>
  <si>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</si>
  <si>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</si>
  <si>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</si>
  <si>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</si>
  <si>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</si>
  <si>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</si>
  <si>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</si>
  <si>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</si>
  <si>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</si>
  <si>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</si>
  <si>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</si>
  <si>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</si>
  <si>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</si>
  <si>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</si>
  <si>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</si>
  <si>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</si>
  <si>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</si>
  <si>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</si>
  <si>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</si>
  <si>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</si>
  <si>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</si>
  <si>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</si>
  <si>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</si>
  <si>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</si>
  <si>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</si>
  <si>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</si>
  <si>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</si>
  <si>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</si>
  <si>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</si>
  <si>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</si>
  <si>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</si>
  <si>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</si>
  <si>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</si>
  <si>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</si>
  <si>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</si>
  <si>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</si>
  <si>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</si>
  <si>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</si>
  <si>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</si>
  <si>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</si>
  <si>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</si>
  <si>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</si>
  <si>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</si>
  <si>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</si>
  <si>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</si>
  <si>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</si>
  <si>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</si>
  <si>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</si>
  <si>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</si>
  <si>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</si>
  <si>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</si>
  <si>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</si>
  <si>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</si>
  <si>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</si>
  <si>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</si>
  <si>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</si>
  <si>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</si>
  <si>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</si>
  <si>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</si>
  <si>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</si>
  <si>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</si>
  <si>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</si>
  <si>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</si>
  <si>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</si>
  <si>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</si>
  <si>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</si>
  <si>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</si>
  <si>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</si>
  <si>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</si>
  <si>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</si>
  <si>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</si>
  <si>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</si>
  <si>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</si>
  <si>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</si>
  <si>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</si>
  <si>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</si>
  <si>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</si>
  <si>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</si>
  <si>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</si>
  <si>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</si>
  <si>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</si>
  <si>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</si>
  <si>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</si>
  <si>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</si>
  <si>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</si>
  <si>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</si>
  <si>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</si>
  <si>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</si>
  <si>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</si>
  <si>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</si>
  <si>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</si>
  <si>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</si>
  <si>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</si>
  <si>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</si>
  <si>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</si>
  <si>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</si>
  <si>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</si>
  <si>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</si>
  <si>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</si>
  <si>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</si>
  <si>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</si>
  <si>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</si>
  <si>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</si>
  <si>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</si>
  <si>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</si>
  <si>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</si>
  <si>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</si>
  <si>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</si>
  <si>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</si>
  <si>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</si>
  <si>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</si>
  <si>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</si>
  <si>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</si>
  <si>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</si>
  <si>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</si>
  <si>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</si>
  <si>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</si>
  <si>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</si>
  <si>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</si>
  <si>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</si>
  <si>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</si>
  <si>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</si>
  <si>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</si>
  <si>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</si>
  <si>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</si>
  <si>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</si>
  <si>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</si>
  <si>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</si>
  <si>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</si>
  <si>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</si>
  <si>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</si>
  <si>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</si>
  <si>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</si>
  <si>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</si>
  <si>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</si>
  <si>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</si>
  <si>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</si>
  <si>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</si>
  <si>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</si>
  <si>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</si>
  <si>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</si>
  <si>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</si>
  <si>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</si>
  <si>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</si>
  <si>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</si>
  <si>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</si>
  <si>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</si>
  <si>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</si>
  <si>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</si>
  <si>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</si>
  <si>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</si>
  <si>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</si>
  <si>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</si>
  <si>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</si>
  <si>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</si>
  <si>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</si>
  <si>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</si>
  <si>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</si>
  <si>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</si>
  <si>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</si>
  <si>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</si>
  <si>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</si>
  <si>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</si>
  <si>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</si>
  <si>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</si>
  <si>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</si>
  <si>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</si>
  <si>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</si>
  <si>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</si>
  <si>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</si>
  <si>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</si>
  <si>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</si>
  <si>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</si>
  <si>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</si>
  <si>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</si>
  <si>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</si>
  <si>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</si>
  <si>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</si>
  <si>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</si>
  <si>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</si>
  <si>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</si>
  <si>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</si>
  <si>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</si>
  <si>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</si>
  <si>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</si>
  <si>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</si>
  <si>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</si>
  <si>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</si>
  <si>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</si>
  <si>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</si>
  <si>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</si>
  <si>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</si>
  <si>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</si>
  <si>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</si>
  <si>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</si>
  <si>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</si>
  <si>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</si>
  <si>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</si>
  <si>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</si>
  <si>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</si>
  <si>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</si>
  <si>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</si>
  <si>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</si>
  <si>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</si>
  <si>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</si>
  <si>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</si>
  <si>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</si>
  <si>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</si>
  <si>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</si>
  <si>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</si>
  <si>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</si>
  <si>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</si>
  <si>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</si>
  <si>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</si>
  <si>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</si>
  <si>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</si>
  <si>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</si>
  <si>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</si>
  <si>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</si>
  <si>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</si>
  <si>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</si>
  <si>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</si>
  <si>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</si>
  <si>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</si>
  <si>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</si>
  <si>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</si>
  <si>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</si>
  <si>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</si>
  <si>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</si>
  <si>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</si>
  <si>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</si>
  <si>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</si>
  <si>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</si>
  <si>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</si>
  <si>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</si>
  <si>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</si>
  <si>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</si>
  <si>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</si>
  <si>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</si>
  <si>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</si>
  <si>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</si>
  <si>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</si>
  <si>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</si>
  <si>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</si>
  <si>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</si>
  <si>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</si>
  <si>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</si>
  <si>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</si>
  <si>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</si>
  <si>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</si>
  <si>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</si>
  <si>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</si>
  <si>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</si>
  <si>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</si>
  <si>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</si>
  <si>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</si>
  <si>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</si>
  <si>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</si>
  <si>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</si>
  <si>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</si>
  <si>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</si>
  <si>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</si>
  <si>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</si>
  <si>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</si>
  <si>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</si>
  <si>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</si>
  <si>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</si>
  <si>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</si>
  <si>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</si>
  <si>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</si>
  <si>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</si>
  <si>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</si>
  <si>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</si>
  <si>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</si>
  <si>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</si>
  <si>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</si>
  <si>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</si>
  <si>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</si>
  <si>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</si>
  <si>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</si>
  <si>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</si>
  <si>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</si>
  <si>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</si>
  <si>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</si>
  <si>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</si>
  <si>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</si>
  <si>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</si>
  <si>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</si>
  <si>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</si>
  <si>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</si>
  <si>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</si>
  <si>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</si>
  <si>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</si>
  <si>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</si>
  <si>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</si>
  <si>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</si>
  <si>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</si>
  <si>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</si>
  <si>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</si>
  <si>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</si>
  <si>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</si>
  <si>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</si>
  <si>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</si>
  <si>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</si>
  <si>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</si>
  <si>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</si>
  <si>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</si>
  <si>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</si>
  <si>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</si>
  <si>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</si>
  <si>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</si>
  <si>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</si>
  <si>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</si>
  <si>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</si>
  <si>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</si>
  <si>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</si>
  <si>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</si>
  <si>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</si>
  <si>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</si>
  <si>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</si>
  <si>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</si>
  <si>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</si>
  <si>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</si>
  <si>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</si>
  <si>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</si>
  <si>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</si>
  <si>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</si>
  <si>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</si>
  <si>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</si>
  <si>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</si>
  <si>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</si>
  <si>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</si>
  <si>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</si>
  <si>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</si>
  <si>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</si>
  <si>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</si>
  <si>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</si>
  <si>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</si>
  <si>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</si>
  <si>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</si>
  <si>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</si>
  <si>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</si>
  <si>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</si>
  <si>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</si>
  <si>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</si>
  <si>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</si>
  <si>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</si>
  <si>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</si>
  <si>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</si>
  <si>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</si>
  <si>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</si>
  <si>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</si>
  <si>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</si>
  <si>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</si>
  <si>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</si>
  <si>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</si>
  <si>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</si>
  <si>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</si>
  <si>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</si>
  <si>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</si>
  <si>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</si>
  <si>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</si>
  <si>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</si>
  <si>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</si>
  <si>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</si>
  <si>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</si>
  <si>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</si>
  <si>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</si>
  <si>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</si>
  <si>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</si>
  <si>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</si>
  <si>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</si>
  <si>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</si>
  <si>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</si>
  <si>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</si>
  <si>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</si>
  <si>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</si>
  <si>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</si>
  <si>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</si>
  <si>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</si>
  <si>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</si>
  <si>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</si>
  <si>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</si>
  <si>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</si>
  <si>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</si>
  <si>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</si>
  <si>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</si>
  <si>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</si>
  <si>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</si>
  <si>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</si>
  <si>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</si>
  <si>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</si>
  <si>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</si>
  <si>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</si>
  <si>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</si>
  <si>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</si>
  <si>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</si>
  <si>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</si>
  <si>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</si>
  <si>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</si>
  <si>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</si>
  <si>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</si>
  <si>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</si>
  <si>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</si>
  <si>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</si>
  <si>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</si>
  <si>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</si>
  <si>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</si>
  <si>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</si>
  <si>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</si>
  <si>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</si>
  <si>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</si>
  <si>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</si>
  <si>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</si>
  <si>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</si>
  <si>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</si>
  <si>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</si>
  <si>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</si>
  <si>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</si>
  <si>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</si>
  <si>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</si>
  <si>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</si>
  <si>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</si>
  <si>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</si>
  <si>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</si>
  <si>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</si>
  <si>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</si>
  <si>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</si>
  <si>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</si>
  <si>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</si>
  <si>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</si>
  <si>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</si>
  <si>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</si>
  <si>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</si>
  <si>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</si>
  <si>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</si>
  <si>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</si>
  <si>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</si>
  <si>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</si>
  <si>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</si>
  <si>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</si>
  <si>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</si>
  <si>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</si>
  <si>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</si>
  <si>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</si>
  <si>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</si>
  <si>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</si>
  <si>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</si>
  <si>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</si>
  <si>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</si>
  <si>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</si>
  <si>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</si>
  <si>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</si>
  <si>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</si>
  <si>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</si>
  <si>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</si>
  <si>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</si>
  <si>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</si>
  <si>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</si>
  <si>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</si>
  <si>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</si>
  <si>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</si>
  <si>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</si>
  <si>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</si>
  <si>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</si>
  <si>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</si>
  <si>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</si>
  <si>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</si>
  <si>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</si>
  <si>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</si>
  <si>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</si>
  <si>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</si>
  <si>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</si>
  <si>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</si>
  <si>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</si>
  <si>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</si>
  <si>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</si>
  <si>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</si>
  <si>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</si>
  <si>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</si>
  <si>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</si>
  <si>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</si>
  <si>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</si>
  <si>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</si>
  <si>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</si>
  <si>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</si>
  <si>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</si>
  <si>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</si>
  <si>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</si>
  <si>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</si>
  <si>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</si>
  <si>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</si>
  <si>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</si>
  <si>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</si>
  <si>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</si>
  <si>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</si>
  <si>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</si>
  <si>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</si>
  <si>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</si>
  <si>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</si>
  <si>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</si>
  <si>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</si>
  <si>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</si>
  <si>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</si>
  <si>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</si>
  <si>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</si>
  <si>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</si>
  <si>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</si>
  <si>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</si>
  <si>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</si>
  <si>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</si>
  <si>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</si>
  <si>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</si>
  <si>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</si>
  <si>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</si>
  <si>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</si>
  <si>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</si>
  <si>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</si>
  <si>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</si>
  <si>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</si>
  <si>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</si>
  <si>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</si>
  <si>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</si>
  <si>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</si>
  <si>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</si>
  <si>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</si>
  <si>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</si>
  <si>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</si>
  <si>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</si>
  <si>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</si>
  <si>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</si>
  <si>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</si>
  <si>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</si>
  <si>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</si>
  <si>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</si>
  <si>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</si>
  <si>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</si>
  <si>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</si>
  <si>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</si>
  <si>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</si>
  <si>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</si>
  <si>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</si>
  <si>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</si>
  <si>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</si>
  <si>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</si>
  <si>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</si>
  <si>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</si>
  <si>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</si>
  <si>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</si>
  <si>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</si>
  <si>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</si>
  <si>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</si>
  <si>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</si>
  <si>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</si>
  <si>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</si>
  <si>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</si>
  <si>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</si>
  <si>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</si>
  <si>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</si>
  <si>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</si>
  <si>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</si>
  <si>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</si>
  <si>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</si>
  <si>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</si>
  <si>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</si>
  <si>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</si>
  <si>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</si>
  <si>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</si>
  <si>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</si>
  <si>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</si>
  <si>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</si>
  <si>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</si>
  <si>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</si>
  <si>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</si>
  <si>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</si>
  <si>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</si>
  <si>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</si>
  <si>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</si>
  <si>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</si>
  <si>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</si>
  <si>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</si>
  <si>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</si>
  <si>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</si>
  <si>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</si>
  <si>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</si>
  <si>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</si>
  <si>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</si>
  <si>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</si>
  <si>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</si>
  <si>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</si>
  <si>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</si>
  <si>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</si>
  <si>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</si>
  <si>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</si>
  <si>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</si>
  <si>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</si>
  <si>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</si>
  <si>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</si>
  <si>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</si>
  <si>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</si>
  <si>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</si>
  <si>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</si>
  <si>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</si>
  <si>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</si>
  <si>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</si>
  <si>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</si>
  <si>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</si>
  <si>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</si>
  <si>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</si>
  <si>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</si>
  <si>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</si>
  <si>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</si>
  <si>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</si>
  <si>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</si>
  <si>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</si>
  <si>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</si>
  <si>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</si>
  <si>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</si>
  <si>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</si>
  <si>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</si>
  <si>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</si>
  <si>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</si>
  <si>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</si>
  <si>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</si>
  <si>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</si>
  <si>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</si>
  <si>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</si>
  <si>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</si>
  <si>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</si>
  <si>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</si>
  <si>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</si>
  <si>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</si>
  <si>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</si>
  <si>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</si>
  <si>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</si>
  <si>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</si>
  <si>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</si>
  <si>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</si>
  <si>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</si>
  <si>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</si>
  <si>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</si>
  <si>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</si>
  <si>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</si>
  <si>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</si>
  <si>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</si>
  <si>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</si>
  <si>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</si>
  <si>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</si>
  <si>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</si>
  <si>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</si>
  <si>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</si>
  <si>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</si>
  <si>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</si>
  <si>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</si>
  <si>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</si>
  <si>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</si>
  <si>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</si>
  <si>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</si>
  <si>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</si>
  <si>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</si>
  <si>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</si>
  <si>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</si>
  <si>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</si>
  <si>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</si>
  <si>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</si>
  <si>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</si>
  <si>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</si>
  <si>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</si>
  <si>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</si>
  <si>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</si>
  <si>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</si>
  <si>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</si>
  <si>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</si>
  <si>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</si>
  <si>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</si>
  <si>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</si>
  <si>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</si>
  <si>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</si>
  <si>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</si>
  <si>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</si>
  <si>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</si>
  <si>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</si>
  <si>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</si>
  <si>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</si>
  <si>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</si>
  <si>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</si>
  <si>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</si>
  <si>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</si>
  <si>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</si>
  <si>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</si>
  <si>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</si>
  <si>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</si>
  <si>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</si>
  <si>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</si>
  <si>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</si>
  <si>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</si>
  <si>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</si>
  <si>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</si>
  <si>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</si>
  <si>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</si>
  <si>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</si>
  <si>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</si>
  <si>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</si>
  <si>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</si>
  <si>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</si>
  <si>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</si>
  <si>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</si>
  <si>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</si>
  <si>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</si>
  <si>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</si>
  <si>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</si>
  <si>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</si>
  <si>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</si>
  <si>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</si>
  <si>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</si>
  <si>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</si>
  <si>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</si>
  <si>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</si>
  <si>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</si>
  <si>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</si>
  <si>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</si>
  <si>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</si>
  <si>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</si>
  <si>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</si>
  <si>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</si>
  <si>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</si>
  <si>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</si>
  <si>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</si>
  <si>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</si>
  <si>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</si>
  <si>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</si>
  <si>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</si>
  <si>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</si>
  <si>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</si>
  <si>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</si>
  <si>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</si>
  <si>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</si>
  <si>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</si>
  <si>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</si>
  <si>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</si>
  <si>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</si>
  <si>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</si>
  <si>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</si>
  <si>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</si>
  <si>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</si>
  <si>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</si>
  <si>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</si>
  <si>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</si>
  <si>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</si>
  <si>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</si>
  <si>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</si>
  <si>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</si>
  <si>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</si>
  <si>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</si>
  <si>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</si>
  <si>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</si>
  <si>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</si>
  <si>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</si>
  <si>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</si>
  <si>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</si>
  <si>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</si>
  <si>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</si>
  <si>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</si>
  <si>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</si>
  <si>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</si>
  <si>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</si>
  <si>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</si>
  <si>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</si>
  <si>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</si>
  <si>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</si>
  <si>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</si>
  <si>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</si>
  <si>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</si>
  <si>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</si>
  <si>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</si>
  <si>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</si>
  <si>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</si>
  <si>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</si>
  <si>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</si>
  <si>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</si>
  <si>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</si>
  <si>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</si>
  <si>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</si>
  <si>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</si>
  <si>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</si>
  <si>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</si>
  <si>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</si>
  <si>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</si>
  <si>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</si>
  <si>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</si>
  <si>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</si>
  <si>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</si>
  <si>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</si>
  <si>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</si>
  <si>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</si>
  <si>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</si>
  <si>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</si>
  <si>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</si>
  <si>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</si>
  <si>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</si>
  <si>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</si>
  <si>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</si>
  <si>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</si>
  <si>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</si>
  <si>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</si>
  <si>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</si>
  <si>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</si>
  <si>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</si>
  <si>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</si>
  <si>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</si>
  <si>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</si>
  <si>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</si>
  <si>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</si>
  <si>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</si>
  <si>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</si>
  <si>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</si>
  <si>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</si>
  <si>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</si>
  <si>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</si>
  <si>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</si>
  <si>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</si>
  <si>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</si>
  <si>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</si>
  <si>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</si>
  <si>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</si>
  <si>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</si>
  <si>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</si>
  <si>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</si>
  <si>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</si>
  <si>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</si>
  <si>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</si>
  <si>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</si>
  <si>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</si>
  <si>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</si>
  <si>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</si>
  <si>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</si>
  <si>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</si>
  <si>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</si>
  <si>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</si>
  <si>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</si>
  <si>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</si>
  <si>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</si>
  <si>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</si>
  <si>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</si>
  <si>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Eduardo Bayas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</si>
  <si>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</si>
  <si>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</si>
  <si>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</si>
  <si>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</si>
  <si>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</si>
  <si>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</si>
  <si>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</si>
  <si>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</si>
  <si>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</si>
  <si>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</si>
  <si>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</si>
  <si>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</si>
  <si>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</si>
  <si>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</si>
  <si>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</si>
  <si>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</si>
  <si>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</si>
  <si>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</si>
  <si>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</si>
  <si>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</si>
  <si>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</si>
  <si>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</si>
  <si>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</si>
  <si>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</si>
  <si>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</si>
  <si>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</si>
  <si>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</si>
  <si>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</si>
  <si>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</si>
  <si>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</si>
  <si>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</si>
  <si>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</si>
  <si>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</si>
  <si>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</si>
  <si>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</si>
  <si>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</si>
  <si>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</si>
  <si>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</si>
  <si>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</si>
  <si>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</si>
  <si>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</si>
  <si>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</si>
  <si>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</si>
  <si>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</si>
  <si>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</si>
  <si>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</si>
  <si>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</si>
  <si>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</si>
  <si>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</si>
  <si>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</si>
  <si>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</si>
  <si>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</si>
  <si>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</si>
  <si>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</si>
  <si>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</si>
  <si>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</si>
  <si>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</si>
  <si>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</si>
  <si>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</si>
  <si>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</si>
  <si>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</si>
  <si>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</si>
  <si>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</si>
  <si>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</si>
  <si>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</si>
  <si>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HORA VENTA</t>
  </si>
  <si>
    <t>FECHA VENTA</t>
  </si>
  <si>
    <t>GRUPO AUTOMOTOR</t>
  </si>
  <si>
    <t>Artículo</t>
  </si>
  <si>
    <t>CANTIDAD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</si>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</sst>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 &quot;$&quot;* #,##0.00_ ;_ &quot;$&quot;* \-#,##0.00_ ;_ &quot;$&quot;* &quot;-&quot;??_ ;_ @_ "/>
    <numFmt numFmtId="165" formatCode="&quot;$&quot;\ #,##0.00"/>
    <numFmt numFmtId="166" formatCode="_-* #,##0.00\ _€_-;\-* #,##0.00\ _€_-;_-* &quot;-&quot;??\ _€_-;_-@_-"/>
    <numFmt numFmtId="167" formatCode="yyyy/mm/dd"/>
    <numFmt numFmtId="168" formatCode="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8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44" fontId="0" fillId="2" borderId="1" xfId="1" applyFont="1" applyFill="1" applyBorder="1"/>
    <xf numFmtId="0" fontId="0" fillId="4" borderId="0" xfId="0" applyFill="1"/>
    <xf numFmtId="44" fontId="0" fillId="0" borderId="1" xfId="0" applyNumberFormat="1" applyBorder="1"/>
    <xf numFmtId="165" fontId="2" fillId="0" borderId="0" xfId="0" applyNumberFormat="1" applyFont="1"/>
    <xf numFmtId="165" fontId="0" fillId="0" borderId="0" xfId="0" applyNumberFormat="1"/>
    <xf numFmtId="165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4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6" fontId="0" fillId="0" borderId="0" xfId="2" applyFont="1" applyBorder="1"/>
    <xf numFmtId="166" fontId="0" fillId="0" borderId="0" xfId="0" applyNumberFormat="1"/>
    <xf numFmtId="166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165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44" fontId="0" fillId="3" borderId="1" xfId="1" applyFont="1" applyFill="1" applyBorder="1"/>
    <xf numFmtId="4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4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44" fontId="0" fillId="2" borderId="14" xfId="1" applyFont="1" applyFill="1" applyBorder="1"/>
    <xf numFmtId="0" fontId="4" fillId="3" borderId="0" xfId="0" applyFont="1" applyFill="1" applyAlignment="1">
      <alignment horizontal="center"/>
    </xf>
    <xf numFmtId="4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4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6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6" fontId="20" fillId="0" borderId="0" xfId="2" applyFont="1" applyFill="1" applyBorder="1"/>
    <xf numFmtId="166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4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5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5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5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7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4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8" fontId="28" fillId="0" borderId="16" xfId="0" applyNumberFormat="1" applyFont="1" applyBorder="1" applyAlignment="1">
      <alignment wrapText="1"/>
    </xf>
    <xf numFmtId="168" fontId="0" fillId="0" borderId="0" xfId="0" applyNumberFormat="1"/>
    <xf numFmtId="0" fontId="2" fillId="3" borderId="2" xfId="0" applyFont="1" applyFill="1" applyBorder="1" applyAlignment="1">
      <alignment horizontal="center"/>
    </xf>
    <xf numFmtId="44" fontId="2" fillId="3" borderId="14" xfId="1" applyFont="1" applyFill="1" applyBorder="1" applyAlignment="1">
      <alignment horizontal="center"/>
    </xf>
    <xf numFmtId="44" fontId="2" fillId="3" borderId="17" xfId="1" applyFont="1" applyFill="1" applyBorder="1" applyAlignment="1">
      <alignment horizontal="center"/>
    </xf>
    <xf numFmtId="168" fontId="28" fillId="0" borderId="1" xfId="0" applyNumberFormat="1" applyFont="1" applyBorder="1" applyAlignment="1">
      <alignment wrapText="1"/>
    </xf>
    <xf numFmtId="168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4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8" fontId="2" fillId="0" borderId="0" xfId="0" applyNumberFormat="1" applyFont="1"/>
    <xf numFmtId="164" fontId="0" fillId="0" borderId="1" xfId="0" applyNumberFormat="1" applyBorder="1"/>
    <xf numFmtId="4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44" fontId="0" fillId="2" borderId="0" xfId="1" applyFont="1" applyFill="1" applyBorder="1"/>
    <xf numFmtId="4" fontId="0" fillId="0" borderId="0" xfId="0" applyNumberFormat="1"/>
    <xf numFmtId="0" fontId="0" fillId="0" borderId="0" xfId="0" applyAlignment="1">
      <alignment horizontal="right"/>
    </xf>
    <xf numFmtId="0" fontId="10" fillId="6" borderId="1" xfId="0" applyFont="1" applyFill="1" applyBorder="1"/>
    <xf numFmtId="164" fontId="0" fillId="0" borderId="0" xfId="0" applyNumberFormat="1"/>
    <xf numFmtId="44" fontId="0" fillId="0" borderId="0" xfId="1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166" fontId="13" fillId="0" borderId="0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6" fontId="23" fillId="0" borderId="0" xfId="2" applyFont="1" applyFill="1" applyBorder="1" applyAlignment="1">
      <alignment horizontal="center" vertical="center"/>
    </xf>
  </cellXfs>
  <cellStyles count="4">
    <cellStyle name="Millares" xfId="3" builtinId="3"/>
    <cellStyle name="Millares 2" xfId="2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=""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=""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=""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=""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=""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=""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46</xdr:row>
      <xdr:rowOff>19050</xdr:rowOff>
    </xdr:from>
    <xdr:to>
      <xdr:col>8</xdr:col>
      <xdr:colOff>9525</xdr:colOff>
      <xdr:row>48</xdr:row>
      <xdr:rowOff>185123</xdr:rowOff>
    </xdr:to>
    <xdr:pic>
      <xdr:nvPicPr>
        <xdr:cNvPr id="16" name="15 Imagen">
          <a:extLst>
            <a:ext uri="{FF2B5EF4-FFF2-40B4-BE49-F238E27FC236}">
              <a16:creationId xmlns=""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46</xdr:row>
      <xdr:rowOff>28575</xdr:rowOff>
    </xdr:from>
    <xdr:to>
      <xdr:col>16</xdr:col>
      <xdr:colOff>154080</xdr:colOff>
      <xdr:row>48</xdr:row>
      <xdr:rowOff>194648</xdr:rowOff>
    </xdr:to>
    <xdr:pic>
      <xdr:nvPicPr>
        <xdr:cNvPr id="17" name="16 Imagen">
          <a:extLst>
            <a:ext uri="{FF2B5EF4-FFF2-40B4-BE49-F238E27FC236}">
              <a16:creationId xmlns=""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69</xdr:row>
      <xdr:rowOff>57150</xdr:rowOff>
    </xdr:from>
    <xdr:to>
      <xdr:col>8</xdr:col>
      <xdr:colOff>0</xdr:colOff>
      <xdr:row>71</xdr:row>
      <xdr:rowOff>223222</xdr:rowOff>
    </xdr:to>
    <xdr:pic>
      <xdr:nvPicPr>
        <xdr:cNvPr id="18" name="17 Imagen">
          <a:extLst>
            <a:ext uri="{FF2B5EF4-FFF2-40B4-BE49-F238E27FC236}">
              <a16:creationId xmlns=""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69</xdr:row>
      <xdr:rowOff>28575</xdr:rowOff>
    </xdr:from>
    <xdr:to>
      <xdr:col>16</xdr:col>
      <xdr:colOff>154080</xdr:colOff>
      <xdr:row>71</xdr:row>
      <xdr:rowOff>194647</xdr:rowOff>
    </xdr:to>
    <xdr:pic>
      <xdr:nvPicPr>
        <xdr:cNvPr id="19" name="18 Imagen">
          <a:extLst>
            <a:ext uri="{FF2B5EF4-FFF2-40B4-BE49-F238E27FC236}">
              <a16:creationId xmlns=""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19050</xdr:rowOff>
    </xdr:from>
    <xdr:to>
      <xdr:col>8</xdr:col>
      <xdr:colOff>9525</xdr:colOff>
      <xdr:row>95</xdr:row>
      <xdr:rowOff>185123</xdr:rowOff>
    </xdr:to>
    <xdr:pic>
      <xdr:nvPicPr>
        <xdr:cNvPr id="20" name="19 Imagen">
          <a:extLst>
            <a:ext uri="{FF2B5EF4-FFF2-40B4-BE49-F238E27FC236}">
              <a16:creationId xmlns=""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93</xdr:row>
      <xdr:rowOff>0</xdr:rowOff>
    </xdr:from>
    <xdr:to>
      <xdr:col>16</xdr:col>
      <xdr:colOff>154080</xdr:colOff>
      <xdr:row>95</xdr:row>
      <xdr:rowOff>166073</xdr:rowOff>
    </xdr:to>
    <xdr:pic>
      <xdr:nvPicPr>
        <xdr:cNvPr id="21" name="20 Imagen">
          <a:extLst>
            <a:ext uri="{FF2B5EF4-FFF2-40B4-BE49-F238E27FC236}">
              <a16:creationId xmlns=""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116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=""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138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=""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116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=""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138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=""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=""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161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=""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161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=""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30"/>
  <sheetViews>
    <sheetView topLeftCell="A668" workbookViewId="0">
      <selection activeCell="C685" sqref="C685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 x14ac:dyDescent="0.25">
      <c r="V1" s="17"/>
    </row>
    <row r="2" spans="2:41" x14ac:dyDescent="0.25">
      <c r="V2" s="17"/>
      <c r="AC2" s="189" t="s">
        <v>29</v>
      </c>
      <c r="AD2" s="189"/>
      <c r="AE2" s="189"/>
    </row>
    <row r="3" spans="2:41" x14ac:dyDescent="0.25">
      <c r="H3" s="186" t="s">
        <v>28</v>
      </c>
      <c r="I3" s="186"/>
      <c r="J3" s="186"/>
      <c r="V3" s="17"/>
      <c r="AC3" s="189"/>
      <c r="AD3" s="189"/>
      <c r="AE3" s="189"/>
    </row>
    <row r="4" spans="2:41" x14ac:dyDescent="0.25">
      <c r="H4" s="186"/>
      <c r="I4" s="186"/>
      <c r="J4" s="186"/>
      <c r="V4" s="17"/>
      <c r="AC4" s="189"/>
      <c r="AD4" s="189"/>
      <c r="AE4" s="18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87" t="s">
        <v>81</v>
      </c>
      <c r="F8" s="187"/>
      <c r="G8" s="187"/>
      <c r="H8" s="187"/>
      <c r="V8" s="17"/>
      <c r="X8" s="23" t="s">
        <v>32</v>
      </c>
      <c r="Y8" s="20">
        <f>IF(B8="PAGADO",0,C13)</f>
        <v>-261</v>
      </c>
      <c r="AA8" s="187" t="s">
        <v>60</v>
      </c>
      <c r="AB8" s="187"/>
      <c r="AC8" s="187"/>
      <c r="AD8" s="187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90" t="str">
        <f>IF(C13&lt;0,"NO PAGAR","COBRAR")</f>
        <v>NO PAGAR</v>
      </c>
      <c r="C14" s="19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0" t="str">
        <f>IF(Y13&lt;0,"NO PAGAR","COBRAR")</f>
        <v>NO PAGAR</v>
      </c>
      <c r="Y14" s="19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81" t="s">
        <v>9</v>
      </c>
      <c r="C15" s="18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1" t="s">
        <v>9</v>
      </c>
      <c r="Y15" s="18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327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3" t="s">
        <v>7</v>
      </c>
      <c r="F24" s="184"/>
      <c r="G24" s="18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3" t="s">
        <v>7</v>
      </c>
      <c r="AB24" s="184"/>
      <c r="AC24" s="18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3" t="s">
        <v>7</v>
      </c>
      <c r="O26" s="184"/>
      <c r="P26" s="184"/>
      <c r="Q26" s="185"/>
      <c r="R26" s="18">
        <f>SUM(R10:R25)</f>
        <v>0</v>
      </c>
      <c r="S26" s="3"/>
      <c r="V26" s="17"/>
      <c r="X26" s="12"/>
      <c r="Y26" s="10"/>
      <c r="AJ26" s="183" t="s">
        <v>7</v>
      </c>
      <c r="AK26" s="184"/>
      <c r="AL26" s="184"/>
      <c r="AM26" s="18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 x14ac:dyDescent="0.25">
      <c r="H49" s="186"/>
      <c r="I49" s="186"/>
      <c r="J49" s="186"/>
      <c r="V49" s="17"/>
      <c r="AA49" s="186"/>
      <c r="AB49" s="186"/>
      <c r="AC49" s="18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-357.92</v>
      </c>
      <c r="E53" s="187" t="s">
        <v>60</v>
      </c>
      <c r="F53" s="187"/>
      <c r="G53" s="187"/>
      <c r="H53" s="187"/>
      <c r="V53" s="17"/>
      <c r="X53" s="23" t="s">
        <v>32</v>
      </c>
      <c r="Y53" s="20">
        <f>IF(B53="PAGADO",0,C58)</f>
        <v>97.079999999999984</v>
      </c>
      <c r="AA53" s="187" t="s">
        <v>81</v>
      </c>
      <c r="AB53" s="187"/>
      <c r="AC53" s="187"/>
      <c r="AD53" s="187"/>
    </row>
    <row r="54" spans="2:41" x14ac:dyDescent="0.25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605</v>
      </c>
      <c r="E56" s="4">
        <v>44970</v>
      </c>
      <c r="F56" s="3" t="s">
        <v>328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8" t="str">
        <f>IF(Y58&lt;0,"NO PAGAR","COBRAR'")</f>
        <v>COBRAR'</v>
      </c>
      <c r="Y59" s="18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8" t="str">
        <f>IF(C58&lt;0,"NO PAGAR","COBRAR'")</f>
        <v>COBRAR'</v>
      </c>
      <c r="C60" s="18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1" t="s">
        <v>9</v>
      </c>
      <c r="C61" s="18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1" t="s">
        <v>9</v>
      </c>
      <c r="Y61" s="18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3" t="s">
        <v>7</v>
      </c>
      <c r="F69" s="184"/>
      <c r="G69" s="185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3" t="s">
        <v>7</v>
      </c>
      <c r="AB69" s="184"/>
      <c r="AC69" s="18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3" t="s">
        <v>7</v>
      </c>
      <c r="O71" s="184"/>
      <c r="P71" s="184"/>
      <c r="Q71" s="185"/>
      <c r="R71" s="18">
        <f>SUM(R55:R70)</f>
        <v>150</v>
      </c>
      <c r="S71" s="3"/>
      <c r="V71" s="17"/>
      <c r="X71" s="12"/>
      <c r="Y71" s="10"/>
      <c r="AJ71" s="183" t="s">
        <v>7</v>
      </c>
      <c r="AK71" s="184"/>
      <c r="AL71" s="184"/>
      <c r="AM71" s="18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89" t="s">
        <v>29</v>
      </c>
      <c r="AD100" s="189"/>
      <c r="AE100" s="189"/>
    </row>
    <row r="101" spans="2:41" x14ac:dyDescent="0.25">
      <c r="H101" s="186" t="s">
        <v>28</v>
      </c>
      <c r="I101" s="186"/>
      <c r="J101" s="186"/>
      <c r="V101" s="17"/>
      <c r="AC101" s="189"/>
      <c r="AD101" s="189"/>
      <c r="AE101" s="189"/>
    </row>
    <row r="102" spans="2:41" x14ac:dyDescent="0.25">
      <c r="H102" s="186"/>
      <c r="I102" s="186"/>
      <c r="J102" s="186"/>
      <c r="V102" s="17"/>
      <c r="AC102" s="189"/>
      <c r="AD102" s="189"/>
      <c r="AE102" s="189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385</v>
      </c>
      <c r="C106" s="20">
        <f>IF(X53="PAGADO",0,Y58)</f>
        <v>97.079999999999984</v>
      </c>
      <c r="E106" s="187" t="s">
        <v>81</v>
      </c>
      <c r="F106" s="187"/>
      <c r="G106" s="187"/>
      <c r="H106" s="187"/>
      <c r="V106" s="17"/>
      <c r="X106" s="23" t="s">
        <v>32</v>
      </c>
      <c r="Y106" s="20">
        <f>IF(B106="PAGADO",0,C111)</f>
        <v>97.079999999999984</v>
      </c>
      <c r="AA106" s="187" t="s">
        <v>20</v>
      </c>
      <c r="AB106" s="187"/>
      <c r="AC106" s="187"/>
      <c r="AD106" s="187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90" t="str">
        <f>IF(C111&lt;0,"NO PAGAR","COBRAR")</f>
        <v>COBRAR</v>
      </c>
      <c r="C112" s="19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0" t="str">
        <f>IF(Y111&lt;0,"NO PAGAR","COBRAR")</f>
        <v>COBRAR</v>
      </c>
      <c r="Y112" s="19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81" t="s">
        <v>9</v>
      </c>
      <c r="C113" s="18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1" t="s">
        <v>9</v>
      </c>
      <c r="Y113" s="18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83" t="s">
        <v>7</v>
      </c>
      <c r="F122" s="184"/>
      <c r="G122" s="18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3" t="s">
        <v>7</v>
      </c>
      <c r="AB122" s="184"/>
      <c r="AC122" s="18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83" t="s">
        <v>7</v>
      </c>
      <c r="O124" s="184"/>
      <c r="P124" s="184"/>
      <c r="Q124" s="185"/>
      <c r="R124" s="18">
        <f>SUM(R108:R123)</f>
        <v>0</v>
      </c>
      <c r="S124" s="3"/>
      <c r="V124" s="17"/>
      <c r="X124" s="12"/>
      <c r="Y124" s="10"/>
      <c r="AJ124" s="183" t="s">
        <v>7</v>
      </c>
      <c r="AK124" s="184"/>
      <c r="AL124" s="184"/>
      <c r="AM124" s="18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86" t="s">
        <v>30</v>
      </c>
      <c r="I146" s="186"/>
      <c r="J146" s="186"/>
      <c r="V146" s="17"/>
      <c r="AA146" s="186" t="s">
        <v>31</v>
      </c>
      <c r="AB146" s="186"/>
      <c r="AC146" s="186"/>
    </row>
    <row r="147" spans="2:41" x14ac:dyDescent="0.25">
      <c r="H147" s="186"/>
      <c r="I147" s="186"/>
      <c r="J147" s="186"/>
      <c r="V147" s="17"/>
      <c r="AA147" s="186"/>
      <c r="AB147" s="186"/>
      <c r="AC147" s="186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97.079999999999984</v>
      </c>
      <c r="E151" s="187" t="s">
        <v>81</v>
      </c>
      <c r="F151" s="187"/>
      <c r="G151" s="187"/>
      <c r="H151" s="187"/>
      <c r="V151" s="17"/>
      <c r="X151" s="23" t="s">
        <v>32</v>
      </c>
      <c r="Y151" s="20">
        <f>IF(B151="PAGADO",0,C156)</f>
        <v>97.079999999999984</v>
      </c>
      <c r="AA151" s="187" t="s">
        <v>81</v>
      </c>
      <c r="AB151" s="187"/>
      <c r="AC151" s="187"/>
      <c r="AD151" s="187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386</v>
      </c>
      <c r="AC153" s="3" t="s">
        <v>387</v>
      </c>
      <c r="AD153" s="5">
        <v>52.92</v>
      </c>
      <c r="AJ153" s="25">
        <v>44974</v>
      </c>
      <c r="AK153" s="3" t="s">
        <v>364</v>
      </c>
      <c r="AL153" s="3">
        <v>150</v>
      </c>
      <c r="AM153" s="3"/>
      <c r="AN153" s="18">
        <v>150</v>
      </c>
      <c r="AO153" s="3"/>
    </row>
    <row r="154" spans="2:41" x14ac:dyDescent="0.25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88" t="str">
        <f>IF(Y156&lt;0,"NO PAGAR","COBRAR'")</f>
        <v>COBRAR'</v>
      </c>
      <c r="Y157" s="18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88" t="str">
        <f>IF(C156&lt;0,"NO PAGAR","COBRAR'")</f>
        <v>COBRAR'</v>
      </c>
      <c r="C158" s="18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81" t="s">
        <v>9</v>
      </c>
      <c r="C159" s="18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1" t="s">
        <v>9</v>
      </c>
      <c r="Y159" s="18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83" t="s">
        <v>7</v>
      </c>
      <c r="F167" s="184"/>
      <c r="G167" s="18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3" t="s">
        <v>7</v>
      </c>
      <c r="AB167" s="184"/>
      <c r="AC167" s="185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83" t="s">
        <v>7</v>
      </c>
      <c r="O169" s="184"/>
      <c r="P169" s="184"/>
      <c r="Q169" s="185"/>
      <c r="R169" s="18">
        <f>SUM(R153:R168)</f>
        <v>0</v>
      </c>
      <c r="S169" s="3"/>
      <c r="V169" s="17"/>
      <c r="X169" s="12"/>
      <c r="Y169" s="10"/>
      <c r="AJ169" s="183" t="s">
        <v>7</v>
      </c>
      <c r="AK169" s="184"/>
      <c r="AL169" s="184"/>
      <c r="AM169" s="185"/>
      <c r="AN169" s="18">
        <f>SUM(AN153:AN168)</f>
        <v>150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189" t="s">
        <v>29</v>
      </c>
      <c r="AD194" s="189"/>
      <c r="AE194" s="189"/>
    </row>
    <row r="195" spans="2:41" x14ac:dyDescent="0.25">
      <c r="H195" s="186" t="s">
        <v>28</v>
      </c>
      <c r="I195" s="186"/>
      <c r="J195" s="186"/>
      <c r="V195" s="17"/>
      <c r="AC195" s="189"/>
      <c r="AD195" s="189"/>
      <c r="AE195" s="189"/>
    </row>
    <row r="196" spans="2:41" x14ac:dyDescent="0.25">
      <c r="H196" s="186"/>
      <c r="I196" s="186"/>
      <c r="J196" s="186"/>
      <c r="V196" s="17"/>
      <c r="AC196" s="189"/>
      <c r="AD196" s="189"/>
      <c r="AE196" s="189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32</v>
      </c>
      <c r="C200" s="20">
        <f>IF(X151="PAGADO",0,Y156)</f>
        <v>0</v>
      </c>
      <c r="E200" s="187" t="s">
        <v>81</v>
      </c>
      <c r="F200" s="187"/>
      <c r="G200" s="187"/>
      <c r="H200" s="187"/>
      <c r="V200" s="17"/>
      <c r="X200" s="23" t="s">
        <v>32</v>
      </c>
      <c r="Y200" s="20">
        <f>IF(B200="PAGADO",0,C205)</f>
        <v>-796.44</v>
      </c>
      <c r="AA200" s="187" t="s">
        <v>81</v>
      </c>
      <c r="AB200" s="187"/>
      <c r="AC200" s="187"/>
      <c r="AD200" s="187"/>
    </row>
    <row r="201" spans="2:41" x14ac:dyDescent="0.25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/>
      <c r="F202" s="3"/>
      <c r="G202" s="3"/>
      <c r="H202" s="5"/>
      <c r="N202" s="25">
        <v>44981</v>
      </c>
      <c r="O202" s="3" t="s">
        <v>397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190" t="str">
        <f>IF(C205&lt;0,"NO PAGAR","COBRAR")</f>
        <v>NO PAGAR</v>
      </c>
      <c r="C206" s="19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0" t="str">
        <f>IF(Y205&lt;0,"NO PAGAR","COBRAR")</f>
        <v>NO PAGAR</v>
      </c>
      <c r="Y206" s="19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81" t="s">
        <v>9</v>
      </c>
      <c r="C207" s="18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1" t="s">
        <v>9</v>
      </c>
      <c r="Y207" s="18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452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183" t="s">
        <v>7</v>
      </c>
      <c r="F216" s="184"/>
      <c r="G216" s="185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3" t="s">
        <v>7</v>
      </c>
      <c r="AB216" s="184"/>
      <c r="AC216" s="18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183" t="s">
        <v>7</v>
      </c>
      <c r="O218" s="184"/>
      <c r="P218" s="184"/>
      <c r="Q218" s="185"/>
      <c r="R218" s="18">
        <f>SUM(R202:R217)</f>
        <v>796.44</v>
      </c>
      <c r="S218" s="3"/>
      <c r="V218" s="17"/>
      <c r="X218" s="12"/>
      <c r="Y218" s="10"/>
      <c r="AJ218" s="183" t="s">
        <v>7</v>
      </c>
      <c r="AK218" s="184"/>
      <c r="AL218" s="184"/>
      <c r="AM218" s="185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186" t="s">
        <v>30</v>
      </c>
      <c r="I240" s="186"/>
      <c r="J240" s="186"/>
      <c r="V240" s="17"/>
      <c r="AA240" s="186" t="s">
        <v>31</v>
      </c>
      <c r="AB240" s="186"/>
      <c r="AC240" s="186"/>
    </row>
    <row r="241" spans="2:41" x14ac:dyDescent="0.25">
      <c r="H241" s="186"/>
      <c r="I241" s="186"/>
      <c r="J241" s="186"/>
      <c r="V241" s="17"/>
      <c r="AA241" s="186"/>
      <c r="AB241" s="186"/>
      <c r="AC241" s="186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32</v>
      </c>
      <c r="C245" s="20">
        <f>IF(X200="PAGADO",0,C205)</f>
        <v>-796.44</v>
      </c>
      <c r="E245" s="187" t="s">
        <v>20</v>
      </c>
      <c r="F245" s="187"/>
      <c r="G245" s="187"/>
      <c r="H245" s="187"/>
      <c r="V245" s="17"/>
      <c r="X245" s="23" t="s">
        <v>32</v>
      </c>
      <c r="Y245" s="20">
        <f>IF(B245="PAGADO",0,C250)</f>
        <v>-892.3900000000001</v>
      </c>
      <c r="AA245" s="187" t="s">
        <v>20</v>
      </c>
      <c r="AB245" s="187"/>
      <c r="AC245" s="187"/>
      <c r="AD245" s="187"/>
    </row>
    <row r="246" spans="2:41" x14ac:dyDescent="0.25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88" t="str">
        <f>IF(Y250&lt;0,"NO PAGAR","COBRAR'")</f>
        <v>NO PAGAR</v>
      </c>
      <c r="Y251" s="18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188" t="str">
        <f>IF(C250&lt;0,"NO PAGAR","COBRAR'")</f>
        <v>NO PAGAR</v>
      </c>
      <c r="C252" s="18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81" t="s">
        <v>9</v>
      </c>
      <c r="C253" s="18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1" t="s">
        <v>9</v>
      </c>
      <c r="Y253" s="18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183" t="s">
        <v>7</v>
      </c>
      <c r="F261" s="184"/>
      <c r="G261" s="185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3" t="s">
        <v>7</v>
      </c>
      <c r="AB261" s="184"/>
      <c r="AC261" s="18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183" t="s">
        <v>7</v>
      </c>
      <c r="O263" s="184"/>
      <c r="P263" s="184"/>
      <c r="Q263" s="185"/>
      <c r="R263" s="18">
        <f>SUM(R247:R262)</f>
        <v>0</v>
      </c>
      <c r="S263" s="3"/>
      <c r="V263" s="17"/>
      <c r="X263" s="12"/>
      <c r="Y263" s="10"/>
      <c r="AJ263" s="183" t="s">
        <v>7</v>
      </c>
      <c r="AK263" s="184"/>
      <c r="AL263" s="184"/>
      <c r="AM263" s="185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189" t="s">
        <v>29</v>
      </c>
      <c r="AD286" s="189"/>
      <c r="AE286" s="189"/>
    </row>
    <row r="287" spans="2:31" x14ac:dyDescent="0.25">
      <c r="H287" s="186" t="s">
        <v>28</v>
      </c>
      <c r="I287" s="186"/>
      <c r="J287" s="186"/>
      <c r="V287" s="17"/>
      <c r="AC287" s="189"/>
      <c r="AD287" s="189"/>
      <c r="AE287" s="189"/>
    </row>
    <row r="288" spans="2:31" x14ac:dyDescent="0.25">
      <c r="H288" s="186"/>
      <c r="I288" s="186"/>
      <c r="J288" s="186"/>
      <c r="V288" s="17"/>
      <c r="AC288" s="189"/>
      <c r="AD288" s="189"/>
      <c r="AE288" s="189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-892.3900000000001</v>
      </c>
      <c r="E292" s="187" t="s">
        <v>601</v>
      </c>
      <c r="F292" s="187"/>
      <c r="G292" s="187"/>
      <c r="H292" s="187"/>
      <c r="V292" s="17"/>
      <c r="X292" s="23" t="s">
        <v>32</v>
      </c>
      <c r="Y292" s="20">
        <f>IF(B292="PAGADO",0,C297)</f>
        <v>-892.3900000000001</v>
      </c>
      <c r="AA292" s="187" t="s">
        <v>81</v>
      </c>
      <c r="AB292" s="187"/>
      <c r="AC292" s="187"/>
      <c r="AD292" s="187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641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190" t="str">
        <f>IF(C297&lt;0,"NO PAGAR","COBRAR")</f>
        <v>NO PAGAR</v>
      </c>
      <c r="C298" s="19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0" t="str">
        <f>IF(Y297&lt;0,"NO PAGAR","COBRAR")</f>
        <v>NO PAGAR</v>
      </c>
      <c r="Y298" s="19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81" t="s">
        <v>9</v>
      </c>
      <c r="C299" s="18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1" t="s">
        <v>9</v>
      </c>
      <c r="Y299" s="18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640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183" t="s">
        <v>7</v>
      </c>
      <c r="F308" s="184"/>
      <c r="G308" s="18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83" t="s">
        <v>7</v>
      </c>
      <c r="AB308" s="184"/>
      <c r="AC308" s="185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183" t="s">
        <v>7</v>
      </c>
      <c r="O310" s="184"/>
      <c r="P310" s="184"/>
      <c r="Q310" s="185"/>
      <c r="R310" s="18">
        <f>SUM(R294:R309)</f>
        <v>0</v>
      </c>
      <c r="S310" s="3"/>
      <c r="V310" s="17"/>
      <c r="X310" s="12"/>
      <c r="Y310" s="10"/>
      <c r="AJ310" s="183" t="s">
        <v>7</v>
      </c>
      <c r="AK310" s="184"/>
      <c r="AL310" s="184"/>
      <c r="AM310" s="185"/>
      <c r="AN310" s="18">
        <f>SUM(AN294:AN309)</f>
        <v>2000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186" t="s">
        <v>30</v>
      </c>
      <c r="I332" s="186"/>
      <c r="J332" s="186"/>
      <c r="V332" s="17"/>
      <c r="AA332" s="186" t="s">
        <v>31</v>
      </c>
      <c r="AB332" s="186"/>
      <c r="AC332" s="186"/>
    </row>
    <row r="333" spans="1:43" x14ac:dyDescent="0.25">
      <c r="H333" s="186"/>
      <c r="I333" s="186"/>
      <c r="J333" s="186"/>
      <c r="V333" s="17"/>
      <c r="AA333" s="186"/>
      <c r="AB333" s="186"/>
      <c r="AC333" s="186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IF(X292="PAGADO",0,C297)</f>
        <v>-892.3900000000001</v>
      </c>
      <c r="E337" s="187" t="s">
        <v>81</v>
      </c>
      <c r="F337" s="187"/>
      <c r="G337" s="187"/>
      <c r="H337" s="187"/>
      <c r="V337" s="17"/>
      <c r="X337" s="23" t="s">
        <v>32</v>
      </c>
      <c r="Y337" s="20">
        <f>IF(B1130="PAGADO",0,C342)</f>
        <v>-1988.3400000000001</v>
      </c>
      <c r="AA337" s="187" t="s">
        <v>60</v>
      </c>
      <c r="AB337" s="187"/>
      <c r="AC337" s="187"/>
      <c r="AD337" s="187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693</v>
      </c>
      <c r="AL339" s="3">
        <v>10</v>
      </c>
      <c r="AM339" s="3"/>
      <c r="AN339" s="18">
        <v>10</v>
      </c>
      <c r="AO339" s="3"/>
    </row>
    <row r="340" spans="2:41" x14ac:dyDescent="0.25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83" t="s">
        <v>7</v>
      </c>
      <c r="AB342" s="184"/>
      <c r="AC342" s="185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88" t="str">
        <f>IF(Y342&lt;0,"NO PAGAR","COBRAR'")</f>
        <v>NO PAGAR</v>
      </c>
      <c r="Y343" s="188"/>
      <c r="AJ343" s="3"/>
      <c r="AK343" s="3"/>
      <c r="AL343" s="3"/>
      <c r="AM343" s="3"/>
      <c r="AN343" s="18"/>
      <c r="AO343" s="3"/>
    </row>
    <row r="344" spans="2:41" ht="23.25" x14ac:dyDescent="0.35">
      <c r="B344" s="188" t="str">
        <f>IF(C342&lt;0,"NO PAGAR","COBRAR'")</f>
        <v>NO PAGAR</v>
      </c>
      <c r="C344" s="18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92" t="s">
        <v>5</v>
      </c>
      <c r="AC344" s="192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 x14ac:dyDescent="0.25">
      <c r="B345" s="181" t="s">
        <v>9</v>
      </c>
      <c r="C345" s="18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1" t="s">
        <v>9</v>
      </c>
      <c r="Y345" s="182"/>
      <c r="AA345" s="25">
        <v>45041</v>
      </c>
      <c r="AB345" s="193" t="s">
        <v>693</v>
      </c>
      <c r="AC345" s="193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183" t="s">
        <v>7</v>
      </c>
      <c r="F353" s="184"/>
      <c r="G353" s="18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183" t="s">
        <v>7</v>
      </c>
      <c r="O355" s="184"/>
      <c r="P355" s="184"/>
      <c r="Q355" s="185"/>
      <c r="R355" s="18">
        <f>SUM(R339:R354)</f>
        <v>0</v>
      </c>
      <c r="S355" s="3"/>
      <c r="V355" s="17"/>
      <c r="X355" s="12"/>
      <c r="Y355" s="10"/>
      <c r="AJ355" s="183" t="s">
        <v>7</v>
      </c>
      <c r="AK355" s="184"/>
      <c r="AL355" s="184"/>
      <c r="AM355" s="185"/>
      <c r="AN355" s="18">
        <f>SUM(AN339:AN354)</f>
        <v>10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189" t="s">
        <v>29</v>
      </c>
      <c r="AD379" s="189"/>
      <c r="AE379" s="189"/>
    </row>
    <row r="380" spans="2:31" x14ac:dyDescent="0.25">
      <c r="H380" s="186" t="s">
        <v>28</v>
      </c>
      <c r="I380" s="186"/>
      <c r="J380" s="186"/>
      <c r="V380" s="17"/>
      <c r="AC380" s="189"/>
      <c r="AD380" s="189"/>
      <c r="AE380" s="189"/>
    </row>
    <row r="381" spans="2:31" x14ac:dyDescent="0.25">
      <c r="H381" s="186"/>
      <c r="I381" s="186"/>
      <c r="J381" s="186"/>
      <c r="V381" s="17"/>
      <c r="AC381" s="189"/>
      <c r="AD381" s="189"/>
      <c r="AE381" s="189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-1998.3400000000001</v>
      </c>
      <c r="E385" s="187" t="s">
        <v>20</v>
      </c>
      <c r="F385" s="187"/>
      <c r="G385" s="187"/>
      <c r="H385" s="187"/>
      <c r="V385" s="17"/>
      <c r="X385" s="23" t="s">
        <v>32</v>
      </c>
      <c r="Y385" s="20">
        <f>IF(B385="PAGADO",0,C390)</f>
        <v>-2044.2500000000002</v>
      </c>
      <c r="AA385" s="187" t="s">
        <v>20</v>
      </c>
      <c r="AB385" s="187"/>
      <c r="AC385" s="187"/>
      <c r="AD385" s="187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190" t="str">
        <f>IF(C390&lt;0,"NO PAGAR","COBRAR")</f>
        <v>NO PAGAR</v>
      </c>
      <c r="C391" s="19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90" t="str">
        <f>IF(Y390&lt;0,"NO PAGAR","COBRAR")</f>
        <v>NO PAGAR</v>
      </c>
      <c r="Y391" s="19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81" t="s">
        <v>9</v>
      </c>
      <c r="C392" s="18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81" t="s">
        <v>9</v>
      </c>
      <c r="Y392" s="18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760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183" t="s">
        <v>7</v>
      </c>
      <c r="F401" s="184"/>
      <c r="G401" s="18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83" t="s">
        <v>7</v>
      </c>
      <c r="AB401" s="184"/>
      <c r="AC401" s="18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183" t="s">
        <v>7</v>
      </c>
      <c r="O403" s="184"/>
      <c r="P403" s="184"/>
      <c r="Q403" s="185"/>
      <c r="R403" s="18">
        <f>SUM(R387:R402)</f>
        <v>0</v>
      </c>
      <c r="S403" s="3"/>
      <c r="V403" s="17"/>
      <c r="X403" s="12"/>
      <c r="Y403" s="10"/>
      <c r="AJ403" s="183" t="s">
        <v>7</v>
      </c>
      <c r="AK403" s="184"/>
      <c r="AL403" s="184"/>
      <c r="AM403" s="185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H425" s="186" t="s">
        <v>30</v>
      </c>
      <c r="I425" s="186"/>
      <c r="J425" s="186"/>
      <c r="V425" s="17"/>
      <c r="AA425" s="186" t="s">
        <v>31</v>
      </c>
      <c r="AB425" s="186"/>
      <c r="AC425" s="186"/>
    </row>
    <row r="426" spans="1:43" x14ac:dyDescent="0.25">
      <c r="H426" s="186"/>
      <c r="I426" s="186"/>
      <c r="J426" s="186"/>
      <c r="V426" s="17"/>
      <c r="AA426" s="186"/>
      <c r="AB426" s="186"/>
      <c r="AC426" s="186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32</v>
      </c>
      <c r="C430" s="20">
        <f>IF(X385="PAGADO",0,C390)</f>
        <v>-2044.2500000000002</v>
      </c>
      <c r="E430" s="187" t="s">
        <v>844</v>
      </c>
      <c r="F430" s="187"/>
      <c r="G430" s="187"/>
      <c r="H430" s="187"/>
      <c r="V430" s="17"/>
      <c r="X430" s="23" t="s">
        <v>32</v>
      </c>
      <c r="Y430" s="20">
        <f>IF(B1223="PAGADO",0,C435)</f>
        <v>-2044.2500000000002</v>
      </c>
      <c r="AA430" s="187" t="s">
        <v>20</v>
      </c>
      <c r="AB430" s="187"/>
      <c r="AC430" s="187"/>
      <c r="AD430" s="187"/>
    </row>
    <row r="431" spans="1:43" x14ac:dyDescent="0.25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88" t="str">
        <f>IF(Y435&lt;0,"NO PAGAR","COBRAR'")</f>
        <v>NO PAGAR</v>
      </c>
      <c r="Y436" s="18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188" t="str">
        <f>IF(C435&lt;0,"NO PAGAR","COBRAR'")</f>
        <v>NO PAGAR</v>
      </c>
      <c r="C437" s="18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181" t="s">
        <v>9</v>
      </c>
      <c r="C438" s="18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81" t="s">
        <v>9</v>
      </c>
      <c r="Y438" s="18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183" t="s">
        <v>7</v>
      </c>
      <c r="F446" s="184"/>
      <c r="G446" s="185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83" t="s">
        <v>7</v>
      </c>
      <c r="AB446" s="184"/>
      <c r="AC446" s="18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183" t="s">
        <v>7</v>
      </c>
      <c r="O448" s="184"/>
      <c r="P448" s="184"/>
      <c r="Q448" s="185"/>
      <c r="R448" s="18">
        <f>SUM(R432:R447)</f>
        <v>0</v>
      </c>
      <c r="S448" s="3"/>
      <c r="V448" s="17"/>
      <c r="X448" s="12"/>
      <c r="Y448" s="10"/>
      <c r="AJ448" s="183" t="s">
        <v>7</v>
      </c>
      <c r="AK448" s="184"/>
      <c r="AL448" s="184"/>
      <c r="AM448" s="185"/>
      <c r="AN448" s="18">
        <f>SUM(AN432:AN447)</f>
        <v>0</v>
      </c>
      <c r="AO448" s="3"/>
    </row>
    <row r="449" spans="2:27" x14ac:dyDescent="0.25">
      <c r="B449" s="12"/>
      <c r="C449" s="10"/>
      <c r="V449" s="17"/>
      <c r="X449" s="12"/>
      <c r="Y449" s="10"/>
    </row>
    <row r="450" spans="2:27" x14ac:dyDescent="0.25">
      <c r="B450" s="12"/>
      <c r="C450" s="10"/>
      <c r="V450" s="17"/>
      <c r="X450" s="12"/>
      <c r="Y450" s="10"/>
    </row>
    <row r="451" spans="2:27" x14ac:dyDescent="0.25">
      <c r="B451" s="12"/>
      <c r="C451" s="10"/>
      <c r="E451" s="14"/>
      <c r="V451" s="17"/>
      <c r="X451" s="12"/>
      <c r="Y451" s="10"/>
      <c r="AA451" s="14"/>
    </row>
    <row r="452" spans="2:27" x14ac:dyDescent="0.25">
      <c r="B452" s="12"/>
      <c r="C452" s="10"/>
      <c r="V452" s="17"/>
      <c r="X452" s="12"/>
      <c r="Y452" s="10"/>
    </row>
    <row r="453" spans="2:27" x14ac:dyDescent="0.25">
      <c r="B453" s="12"/>
      <c r="C453" s="10"/>
      <c r="V453" s="17"/>
      <c r="X453" s="12"/>
      <c r="Y453" s="10"/>
    </row>
    <row r="454" spans="2:27" x14ac:dyDescent="0.25">
      <c r="B454" s="12"/>
      <c r="C454" s="10"/>
      <c r="V454" s="17"/>
      <c r="X454" s="12"/>
      <c r="Y454" s="10"/>
    </row>
    <row r="455" spans="2:27" x14ac:dyDescent="0.25">
      <c r="B455" s="12"/>
      <c r="C455" s="10"/>
      <c r="V455" s="17"/>
      <c r="X455" s="12"/>
      <c r="Y455" s="10"/>
    </row>
    <row r="456" spans="2:27" x14ac:dyDescent="0.25">
      <c r="B456" s="12"/>
      <c r="C456" s="10"/>
      <c r="V456" s="17"/>
      <c r="X456" s="12"/>
      <c r="Y456" s="10"/>
    </row>
    <row r="457" spans="2:27" x14ac:dyDescent="0.25">
      <c r="B457" s="11"/>
      <c r="C457" s="10"/>
      <c r="V457" s="17"/>
      <c r="X457" s="11"/>
      <c r="Y457" s="10"/>
    </row>
    <row r="458" spans="2:27" x14ac:dyDescent="0.25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 x14ac:dyDescent="0.25">
      <c r="E459" s="1" t="s">
        <v>19</v>
      </c>
      <c r="V459" s="17"/>
      <c r="AA459" s="1" t="s">
        <v>19</v>
      </c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8:31" x14ac:dyDescent="0.25">
      <c r="V465" s="17"/>
    </row>
    <row r="466" spans="8:31" x14ac:dyDescent="0.25">
      <c r="V466" s="17"/>
    </row>
    <row r="467" spans="8:31" x14ac:dyDescent="0.25">
      <c r="V467" s="17"/>
    </row>
    <row r="468" spans="8:31" x14ac:dyDescent="0.25">
      <c r="V468" s="17"/>
    </row>
    <row r="469" spans="8:31" x14ac:dyDescent="0.25">
      <c r="V469" s="17"/>
    </row>
    <row r="470" spans="8:31" x14ac:dyDescent="0.25">
      <c r="V470" s="17"/>
    </row>
    <row r="471" spans="8:31" x14ac:dyDescent="0.25">
      <c r="V471" s="17"/>
    </row>
    <row r="472" spans="8:31" x14ac:dyDescent="0.25">
      <c r="V472" s="17"/>
    </row>
    <row r="473" spans="8:31" x14ac:dyDescent="0.25">
      <c r="V473" s="17"/>
    </row>
    <row r="474" spans="8:31" x14ac:dyDescent="0.25">
      <c r="V474" s="17"/>
    </row>
    <row r="475" spans="8:31" x14ac:dyDescent="0.25">
      <c r="V475" s="17"/>
    </row>
    <row r="476" spans="8:31" x14ac:dyDescent="0.25">
      <c r="V476" s="17"/>
      <c r="AC476" s="189" t="s">
        <v>29</v>
      </c>
      <c r="AD476" s="189"/>
      <c r="AE476" s="189"/>
    </row>
    <row r="477" spans="8:31" x14ac:dyDescent="0.25">
      <c r="H477" s="186" t="s">
        <v>28</v>
      </c>
      <c r="I477" s="186"/>
      <c r="J477" s="186"/>
      <c r="V477" s="17"/>
      <c r="AC477" s="189"/>
      <c r="AD477" s="189"/>
      <c r="AE477" s="189"/>
    </row>
    <row r="478" spans="8:31" x14ac:dyDescent="0.25">
      <c r="H478" s="186"/>
      <c r="I478" s="186"/>
      <c r="J478" s="186"/>
      <c r="V478" s="17"/>
      <c r="AC478" s="189"/>
      <c r="AD478" s="189"/>
      <c r="AE478" s="189"/>
    </row>
    <row r="479" spans="8:31" x14ac:dyDescent="0.25">
      <c r="V479" s="17"/>
    </row>
    <row r="480" spans="8:31" x14ac:dyDescent="0.25">
      <c r="V480" s="17"/>
    </row>
    <row r="481" spans="2:41" ht="23.25" x14ac:dyDescent="0.35">
      <c r="B481" s="22" t="s">
        <v>66</v>
      </c>
      <c r="V481" s="17"/>
      <c r="X481" s="22" t="s">
        <v>66</v>
      </c>
    </row>
    <row r="482" spans="2:41" ht="23.25" x14ac:dyDescent="0.35">
      <c r="B482" s="23" t="s">
        <v>32</v>
      </c>
      <c r="C482" s="20">
        <f>IF(X430="PAGADO",0,Y435)</f>
        <v>-2044.2500000000002</v>
      </c>
      <c r="E482" s="187" t="s">
        <v>20</v>
      </c>
      <c r="F482" s="187"/>
      <c r="G482" s="187"/>
      <c r="H482" s="187"/>
      <c r="V482" s="17"/>
      <c r="X482" s="23" t="s">
        <v>32</v>
      </c>
      <c r="Y482" s="20">
        <f>IF(B482="PAGADO",0,C487)</f>
        <v>-2044.2500000000002</v>
      </c>
      <c r="AA482" s="187" t="s">
        <v>20</v>
      </c>
      <c r="AB482" s="187"/>
      <c r="AC482" s="187"/>
      <c r="AD482" s="187"/>
    </row>
    <row r="483" spans="2:41" x14ac:dyDescent="0.25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 x14ac:dyDescent="0.25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 x14ac:dyDescent="0.4">
      <c r="B488" s="190" t="str">
        <f>IF(C487&lt;0,"NO PAGAR","COBRAR")</f>
        <v>NO PAGAR</v>
      </c>
      <c r="C488" s="19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90" t="str">
        <f>IF(Y487&lt;0,"NO PAGAR","COBRAR")</f>
        <v>NO PAGAR</v>
      </c>
      <c r="Y488" s="19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181" t="s">
        <v>9</v>
      </c>
      <c r="C489" s="182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81" t="s">
        <v>9</v>
      </c>
      <c r="Y489" s="182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 x14ac:dyDescent="0.25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 x14ac:dyDescent="0.25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 x14ac:dyDescent="0.25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 x14ac:dyDescent="0.25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 x14ac:dyDescent="0.25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 x14ac:dyDescent="0.25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x14ac:dyDescent="0.25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x14ac:dyDescent="0.25">
      <c r="B498" s="11" t="s">
        <v>17</v>
      </c>
      <c r="C498" s="10"/>
      <c r="E498" s="183" t="s">
        <v>7</v>
      </c>
      <c r="F498" s="184"/>
      <c r="G498" s="185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83" t="s">
        <v>7</v>
      </c>
      <c r="AB498" s="184"/>
      <c r="AC498" s="185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 x14ac:dyDescent="0.25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 x14ac:dyDescent="0.25">
      <c r="B500" s="12"/>
      <c r="C500" s="10"/>
      <c r="N500" s="183" t="s">
        <v>7</v>
      </c>
      <c r="O500" s="184"/>
      <c r="P500" s="184"/>
      <c r="Q500" s="185"/>
      <c r="R500" s="18">
        <f>SUM(R484:R499)</f>
        <v>0</v>
      </c>
      <c r="S500" s="3"/>
      <c r="V500" s="17"/>
      <c r="X500" s="12"/>
      <c r="Y500" s="10"/>
      <c r="AJ500" s="183" t="s">
        <v>7</v>
      </c>
      <c r="AK500" s="184"/>
      <c r="AL500" s="184"/>
      <c r="AM500" s="185"/>
      <c r="AN500" s="18">
        <f>SUM(AN484:AN499)</f>
        <v>0</v>
      </c>
      <c r="AO500" s="3"/>
    </row>
    <row r="501" spans="2:41" x14ac:dyDescent="0.25">
      <c r="B501" s="12"/>
      <c r="C501" s="10"/>
      <c r="V501" s="17"/>
      <c r="X501" s="12"/>
      <c r="Y501" s="10"/>
    </row>
    <row r="502" spans="2:41" x14ac:dyDescent="0.25">
      <c r="B502" s="12"/>
      <c r="C502" s="10"/>
      <c r="V502" s="17"/>
      <c r="X502" s="12"/>
      <c r="Y502" s="10"/>
    </row>
    <row r="503" spans="2:41" x14ac:dyDescent="0.25">
      <c r="B503" s="12"/>
      <c r="C503" s="10"/>
      <c r="E503" s="14"/>
      <c r="V503" s="17"/>
      <c r="X503" s="12"/>
      <c r="Y503" s="10"/>
      <c r="AA503" s="14"/>
    </row>
    <row r="504" spans="2:41" x14ac:dyDescent="0.25">
      <c r="B504" s="12"/>
      <c r="C504" s="10"/>
      <c r="V504" s="17"/>
      <c r="X504" s="12"/>
      <c r="Y504" s="10"/>
    </row>
    <row r="505" spans="2:41" x14ac:dyDescent="0.25">
      <c r="B505" s="12"/>
      <c r="C505" s="10"/>
      <c r="V505" s="17"/>
      <c r="X505" s="12"/>
      <c r="Y505" s="10"/>
    </row>
    <row r="506" spans="2:41" x14ac:dyDescent="0.25">
      <c r="B506" s="12"/>
      <c r="C506" s="10"/>
      <c r="V506" s="17"/>
      <c r="X506" s="12"/>
      <c r="Y506" s="10"/>
    </row>
    <row r="507" spans="2:41" x14ac:dyDescent="0.25">
      <c r="B507" s="12"/>
      <c r="C507" s="10"/>
      <c r="V507" s="17"/>
      <c r="X507" s="12"/>
      <c r="Y507" s="10"/>
    </row>
    <row r="508" spans="2:41" x14ac:dyDescent="0.25">
      <c r="B508" s="11"/>
      <c r="C508" s="10"/>
      <c r="V508" s="17"/>
      <c r="X508" s="11"/>
      <c r="Y508" s="10"/>
    </row>
    <row r="509" spans="2:41" x14ac:dyDescent="0.25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 x14ac:dyDescent="0.25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 x14ac:dyDescent="0.25">
      <c r="E511" s="1" t="s">
        <v>19</v>
      </c>
      <c r="V511" s="17"/>
      <c r="AA511" s="1" t="s">
        <v>19</v>
      </c>
    </row>
    <row r="512" spans="2:41" x14ac:dyDescent="0.25">
      <c r="V512" s="17"/>
    </row>
    <row r="513" spans="1:43" x14ac:dyDescent="0.25">
      <c r="V513" s="17"/>
    </row>
    <row r="514" spans="1:43" x14ac:dyDescent="0.25">
      <c r="V514" s="17"/>
    </row>
    <row r="515" spans="1:43" x14ac:dyDescent="0.25">
      <c r="V515" s="17"/>
    </row>
    <row r="516" spans="1:43" x14ac:dyDescent="0.25">
      <c r="V516" s="17"/>
    </row>
    <row r="517" spans="1:43" x14ac:dyDescent="0.25">
      <c r="V517" s="17"/>
    </row>
    <row r="518" spans="1:43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 x14ac:dyDescent="0.25">
      <c r="V521" s="17"/>
    </row>
    <row r="522" spans="1:43" x14ac:dyDescent="0.25">
      <c r="H522" s="186" t="s">
        <v>30</v>
      </c>
      <c r="I522" s="186"/>
      <c r="J522" s="186"/>
      <c r="V522" s="17"/>
      <c r="AA522" s="186" t="s">
        <v>31</v>
      </c>
      <c r="AB522" s="186"/>
      <c r="AC522" s="186"/>
    </row>
    <row r="523" spans="1:43" x14ac:dyDescent="0.25">
      <c r="H523" s="186"/>
      <c r="I523" s="186"/>
      <c r="J523" s="186"/>
      <c r="V523" s="17"/>
      <c r="AA523" s="186"/>
      <c r="AB523" s="186"/>
      <c r="AC523" s="186"/>
    </row>
    <row r="524" spans="1:43" x14ac:dyDescent="0.25">
      <c r="V524" s="17"/>
    </row>
    <row r="525" spans="1:43" x14ac:dyDescent="0.25">
      <c r="V525" s="17"/>
    </row>
    <row r="526" spans="1:43" ht="23.25" x14ac:dyDescent="0.35">
      <c r="B526" s="24" t="s">
        <v>66</v>
      </c>
      <c r="V526" s="17"/>
      <c r="X526" s="22" t="s">
        <v>66</v>
      </c>
    </row>
    <row r="527" spans="1:43" ht="23.25" x14ac:dyDescent="0.35">
      <c r="B527" s="23" t="s">
        <v>32</v>
      </c>
      <c r="C527" s="20">
        <f>IF(X482="PAGADO",0,C487)</f>
        <v>-2044.2500000000002</v>
      </c>
      <c r="E527" s="187" t="s">
        <v>20</v>
      </c>
      <c r="F527" s="187"/>
      <c r="G527" s="187"/>
      <c r="H527" s="187"/>
      <c r="V527" s="17"/>
      <c r="X527" s="23" t="s">
        <v>32</v>
      </c>
      <c r="Y527" s="20">
        <f>IF(B1320="PAGADO",0,C532)</f>
        <v>-2044.2500000000002</v>
      </c>
      <c r="AA527" s="187" t="s">
        <v>20</v>
      </c>
      <c r="AB527" s="187"/>
      <c r="AC527" s="187"/>
      <c r="AD527" s="187"/>
    </row>
    <row r="528" spans="1:43" x14ac:dyDescent="0.25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 x14ac:dyDescent="0.25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 x14ac:dyDescent="0.3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88" t="str">
        <f>IF(Y532&lt;0,"NO PAGAR","COBRAR'")</f>
        <v>NO PAGAR</v>
      </c>
      <c r="Y533" s="188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 x14ac:dyDescent="0.35">
      <c r="B534" s="188" t="str">
        <f>IF(C532&lt;0,"NO PAGAR","COBRAR'")</f>
        <v>NO PAGAR</v>
      </c>
      <c r="C534" s="188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81" t="s">
        <v>9</v>
      </c>
      <c r="C535" s="18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81" t="s">
        <v>9</v>
      </c>
      <c r="Y535" s="18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183" t="s">
        <v>7</v>
      </c>
      <c r="F543" s="184"/>
      <c r="G543" s="185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83" t="s">
        <v>7</v>
      </c>
      <c r="AB543" s="184"/>
      <c r="AC543" s="185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 x14ac:dyDescent="0.25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 x14ac:dyDescent="0.25">
      <c r="B545" s="12"/>
      <c r="C545" s="10"/>
      <c r="N545" s="183" t="s">
        <v>7</v>
      </c>
      <c r="O545" s="184"/>
      <c r="P545" s="184"/>
      <c r="Q545" s="185"/>
      <c r="R545" s="18">
        <f>SUM(R529:R544)</f>
        <v>0</v>
      </c>
      <c r="S545" s="3"/>
      <c r="V545" s="17"/>
      <c r="X545" s="12"/>
      <c r="Y545" s="10"/>
      <c r="AJ545" s="183" t="s">
        <v>7</v>
      </c>
      <c r="AK545" s="184"/>
      <c r="AL545" s="184"/>
      <c r="AM545" s="185"/>
      <c r="AN545" s="18">
        <f>SUM(AN529:AN544)</f>
        <v>0</v>
      </c>
      <c r="AO545" s="3"/>
    </row>
    <row r="546" spans="2:41" x14ac:dyDescent="0.25">
      <c r="B546" s="12"/>
      <c r="C546" s="10"/>
      <c r="V546" s="17"/>
      <c r="X546" s="12"/>
      <c r="Y546" s="10"/>
    </row>
    <row r="547" spans="2:41" x14ac:dyDescent="0.25">
      <c r="B547" s="12"/>
      <c r="C547" s="10"/>
      <c r="V547" s="17"/>
      <c r="X547" s="12"/>
      <c r="Y547" s="10"/>
    </row>
    <row r="548" spans="2:41" x14ac:dyDescent="0.25">
      <c r="B548" s="12"/>
      <c r="C548" s="10"/>
      <c r="E548" s="14"/>
      <c r="V548" s="17"/>
      <c r="X548" s="12"/>
      <c r="Y548" s="10"/>
      <c r="AA548" s="14"/>
    </row>
    <row r="549" spans="2:41" x14ac:dyDescent="0.25">
      <c r="B549" s="12"/>
      <c r="C549" s="10"/>
      <c r="V549" s="17"/>
      <c r="X549" s="12"/>
      <c r="Y549" s="10"/>
    </row>
    <row r="550" spans="2:41" x14ac:dyDescent="0.25">
      <c r="B550" s="12"/>
      <c r="C550" s="10"/>
      <c r="V550" s="17"/>
      <c r="X550" s="12"/>
      <c r="Y550" s="10"/>
    </row>
    <row r="551" spans="2:41" x14ac:dyDescent="0.25">
      <c r="B551" s="12"/>
      <c r="C551" s="10"/>
      <c r="V551" s="17"/>
      <c r="X551" s="12"/>
      <c r="Y551" s="10"/>
    </row>
    <row r="552" spans="2:41" x14ac:dyDescent="0.25">
      <c r="B552" s="12"/>
      <c r="C552" s="10"/>
      <c r="V552" s="17"/>
      <c r="X552" s="12"/>
      <c r="Y552" s="10"/>
    </row>
    <row r="553" spans="2:41" x14ac:dyDescent="0.25">
      <c r="B553" s="12"/>
      <c r="C553" s="10"/>
      <c r="V553" s="17"/>
      <c r="X553" s="12"/>
      <c r="Y553" s="10"/>
    </row>
    <row r="554" spans="2:41" x14ac:dyDescent="0.25">
      <c r="B554" s="11"/>
      <c r="C554" s="10"/>
      <c r="V554" s="17"/>
      <c r="X554" s="11"/>
      <c r="Y554" s="10"/>
    </row>
    <row r="555" spans="2:41" x14ac:dyDescent="0.25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 x14ac:dyDescent="0.25">
      <c r="E556" s="1" t="s">
        <v>19</v>
      </c>
      <c r="V556" s="17"/>
      <c r="AA556" s="1" t="s">
        <v>19</v>
      </c>
    </row>
    <row r="557" spans="2:41" x14ac:dyDescent="0.25">
      <c r="V557" s="17"/>
    </row>
    <row r="558" spans="2:41" x14ac:dyDescent="0.25">
      <c r="V558" s="17"/>
    </row>
    <row r="559" spans="2:41" x14ac:dyDescent="0.25">
      <c r="V559" s="17"/>
    </row>
    <row r="560" spans="2:41" x14ac:dyDescent="0.25">
      <c r="V560" s="17"/>
    </row>
    <row r="561" spans="8:31" x14ac:dyDescent="0.25">
      <c r="V561" s="17"/>
    </row>
    <row r="562" spans="8:31" x14ac:dyDescent="0.25">
      <c r="V562" s="17"/>
    </row>
    <row r="563" spans="8:31" x14ac:dyDescent="0.25">
      <c r="V563" s="17"/>
    </row>
    <row r="564" spans="8:31" x14ac:dyDescent="0.25">
      <c r="V564" s="17"/>
    </row>
    <row r="565" spans="8:31" x14ac:dyDescent="0.25">
      <c r="V565" s="17"/>
    </row>
    <row r="566" spans="8:31" x14ac:dyDescent="0.25">
      <c r="V566" s="17"/>
    </row>
    <row r="567" spans="8:31" x14ac:dyDescent="0.25">
      <c r="V567" s="17"/>
    </row>
    <row r="568" spans="8:31" x14ac:dyDescent="0.25">
      <c r="V568" s="17"/>
    </row>
    <row r="569" spans="8:31" x14ac:dyDescent="0.25">
      <c r="V569" s="17"/>
    </row>
    <row r="570" spans="8:31" x14ac:dyDescent="0.25">
      <c r="V570" s="17"/>
    </row>
    <row r="571" spans="8:31" x14ac:dyDescent="0.25">
      <c r="V571" s="17"/>
    </row>
    <row r="572" spans="8:31" x14ac:dyDescent="0.25">
      <c r="V572" s="17"/>
    </row>
    <row r="573" spans="8:31" x14ac:dyDescent="0.25">
      <c r="V573" s="17"/>
    </row>
    <row r="574" spans="8:31" x14ac:dyDescent="0.25">
      <c r="V574" s="17"/>
    </row>
    <row r="575" spans="8:31" x14ac:dyDescent="0.25">
      <c r="V575" s="17"/>
      <c r="AC575" s="189" t="s">
        <v>29</v>
      </c>
      <c r="AD575" s="189"/>
      <c r="AE575" s="189"/>
    </row>
    <row r="576" spans="8:31" x14ac:dyDescent="0.25">
      <c r="H576" s="186" t="s">
        <v>28</v>
      </c>
      <c r="I576" s="186"/>
      <c r="J576" s="186"/>
      <c r="V576" s="17"/>
      <c r="AC576" s="189"/>
      <c r="AD576" s="189"/>
      <c r="AE576" s="189"/>
    </row>
    <row r="577" spans="2:41" x14ac:dyDescent="0.25">
      <c r="H577" s="186"/>
      <c r="I577" s="186"/>
      <c r="J577" s="186"/>
      <c r="V577" s="17"/>
      <c r="AC577" s="189"/>
      <c r="AD577" s="189"/>
      <c r="AE577" s="189"/>
    </row>
    <row r="578" spans="2:41" x14ac:dyDescent="0.25">
      <c r="V578" s="17"/>
    </row>
    <row r="579" spans="2:41" x14ac:dyDescent="0.25">
      <c r="V579" s="17"/>
    </row>
    <row r="580" spans="2:41" ht="23.25" x14ac:dyDescent="0.35">
      <c r="B580" s="22" t="s">
        <v>67</v>
      </c>
      <c r="V580" s="17"/>
      <c r="X580" s="22" t="s">
        <v>67</v>
      </c>
    </row>
    <row r="581" spans="2:41" ht="23.25" x14ac:dyDescent="0.35">
      <c r="B581" s="23" t="s">
        <v>32</v>
      </c>
      <c r="C581" s="20">
        <f>IF(X527="PAGADO",0,Y532)</f>
        <v>-2044.2500000000002</v>
      </c>
      <c r="E581" s="187" t="s">
        <v>20</v>
      </c>
      <c r="F581" s="187"/>
      <c r="G581" s="187"/>
      <c r="H581" s="187"/>
      <c r="V581" s="17"/>
      <c r="X581" s="23" t="s">
        <v>32</v>
      </c>
      <c r="Y581" s="20">
        <f>IF(B581="PAGADO",0,C586)</f>
        <v>-2044.2500000000002</v>
      </c>
      <c r="AA581" s="187" t="s">
        <v>20</v>
      </c>
      <c r="AB581" s="187"/>
      <c r="AC581" s="187"/>
      <c r="AD581" s="187"/>
    </row>
    <row r="582" spans="2:41" x14ac:dyDescent="0.25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 x14ac:dyDescent="0.25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 x14ac:dyDescent="0.4">
      <c r="B587" s="190" t="str">
        <f>IF(C586&lt;0,"NO PAGAR","COBRAR")</f>
        <v>NO PAGAR</v>
      </c>
      <c r="C587" s="19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90" t="str">
        <f>IF(Y586&lt;0,"NO PAGAR","COBRAR")</f>
        <v>NO PAGAR</v>
      </c>
      <c r="Y587" s="19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81" t="s">
        <v>9</v>
      </c>
      <c r="C588" s="182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81" t="s">
        <v>9</v>
      </c>
      <c r="Y588" s="182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17</v>
      </c>
      <c r="C597" s="10"/>
      <c r="E597" s="183" t="s">
        <v>7</v>
      </c>
      <c r="F597" s="184"/>
      <c r="G597" s="185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83" t="s">
        <v>7</v>
      </c>
      <c r="AB597" s="184"/>
      <c r="AC597" s="185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 x14ac:dyDescent="0.25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 x14ac:dyDescent="0.25">
      <c r="B599" s="12"/>
      <c r="C599" s="10"/>
      <c r="N599" s="183" t="s">
        <v>7</v>
      </c>
      <c r="O599" s="184"/>
      <c r="P599" s="184"/>
      <c r="Q599" s="185"/>
      <c r="R599" s="18">
        <f>SUM(R583:R598)</f>
        <v>0</v>
      </c>
      <c r="S599" s="3"/>
      <c r="V599" s="17"/>
      <c r="X599" s="12"/>
      <c r="Y599" s="10"/>
      <c r="AJ599" s="183" t="s">
        <v>7</v>
      </c>
      <c r="AK599" s="184"/>
      <c r="AL599" s="184"/>
      <c r="AM599" s="185"/>
      <c r="AN599" s="18">
        <f>SUM(AN583:AN598)</f>
        <v>0</v>
      </c>
      <c r="AO599" s="3"/>
    </row>
    <row r="600" spans="2:41" x14ac:dyDescent="0.25">
      <c r="B600" s="12"/>
      <c r="C600" s="10"/>
      <c r="V600" s="17"/>
      <c r="X600" s="12"/>
      <c r="Y600" s="10"/>
    </row>
    <row r="601" spans="2:41" x14ac:dyDescent="0.25">
      <c r="B601" s="12"/>
      <c r="C601" s="10"/>
      <c r="V601" s="17"/>
      <c r="X601" s="12"/>
      <c r="Y601" s="10"/>
    </row>
    <row r="602" spans="2:41" x14ac:dyDescent="0.25">
      <c r="B602" s="12"/>
      <c r="C602" s="10"/>
      <c r="E602" s="14"/>
      <c r="V602" s="17"/>
      <c r="X602" s="12"/>
      <c r="Y602" s="10"/>
      <c r="AA602" s="14"/>
    </row>
    <row r="603" spans="2:41" x14ac:dyDescent="0.25">
      <c r="B603" s="12"/>
      <c r="C603" s="10"/>
      <c r="V603" s="17"/>
      <c r="X603" s="12"/>
      <c r="Y603" s="10"/>
    </row>
    <row r="604" spans="2:41" x14ac:dyDescent="0.25">
      <c r="B604" s="12"/>
      <c r="C604" s="10"/>
      <c r="V604" s="17"/>
      <c r="X604" s="12"/>
      <c r="Y604" s="10"/>
    </row>
    <row r="605" spans="2:41" x14ac:dyDescent="0.25">
      <c r="B605" s="12"/>
      <c r="C605" s="10"/>
      <c r="V605" s="17"/>
      <c r="X605" s="12"/>
      <c r="Y605" s="10"/>
    </row>
    <row r="606" spans="2:41" x14ac:dyDescent="0.25">
      <c r="B606" s="12"/>
      <c r="C606" s="10"/>
      <c r="V606" s="17"/>
      <c r="X606" s="12"/>
      <c r="Y606" s="10"/>
    </row>
    <row r="607" spans="2:41" x14ac:dyDescent="0.25">
      <c r="B607" s="11"/>
      <c r="C607" s="10"/>
      <c r="V607" s="17"/>
      <c r="X607" s="11"/>
      <c r="Y607" s="10"/>
    </row>
    <row r="608" spans="2:41" x14ac:dyDescent="0.25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 x14ac:dyDescent="0.25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 x14ac:dyDescent="0.25">
      <c r="E610" s="1" t="s">
        <v>19</v>
      </c>
      <c r="V610" s="17"/>
      <c r="AA610" s="1" t="s">
        <v>19</v>
      </c>
    </row>
    <row r="611" spans="1:43" x14ac:dyDescent="0.25">
      <c r="V611" s="17"/>
    </row>
    <row r="612" spans="1:43" x14ac:dyDescent="0.25">
      <c r="V612" s="17"/>
    </row>
    <row r="613" spans="1:43" x14ac:dyDescent="0.25">
      <c r="V613" s="17"/>
    </row>
    <row r="614" spans="1:43" x14ac:dyDescent="0.25">
      <c r="V614" s="17"/>
    </row>
    <row r="615" spans="1:43" x14ac:dyDescent="0.25">
      <c r="V615" s="17"/>
    </row>
    <row r="616" spans="1:43" x14ac:dyDescent="0.25">
      <c r="V616" s="17"/>
    </row>
    <row r="617" spans="1:43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 x14ac:dyDescent="0.25">
      <c r="V620" s="17"/>
    </row>
    <row r="621" spans="1:43" x14ac:dyDescent="0.25">
      <c r="H621" s="186" t="s">
        <v>30</v>
      </c>
      <c r="I621" s="186"/>
      <c r="J621" s="186"/>
      <c r="V621" s="17"/>
      <c r="AA621" s="186" t="s">
        <v>31</v>
      </c>
      <c r="AB621" s="186"/>
      <c r="AC621" s="186"/>
    </row>
    <row r="622" spans="1:43" x14ac:dyDescent="0.25">
      <c r="H622" s="186"/>
      <c r="I622" s="186"/>
      <c r="J622" s="186"/>
      <c r="V622" s="17"/>
      <c r="AA622" s="186"/>
      <c r="AB622" s="186"/>
      <c r="AC622" s="186"/>
    </row>
    <row r="623" spans="1:43" x14ac:dyDescent="0.25">
      <c r="V623" s="17"/>
    </row>
    <row r="624" spans="1:43" x14ac:dyDescent="0.25">
      <c r="V624" s="17"/>
    </row>
    <row r="625" spans="2:41" ht="23.25" x14ac:dyDescent="0.35">
      <c r="B625" s="24" t="s">
        <v>67</v>
      </c>
      <c r="V625" s="17"/>
      <c r="X625" s="22" t="s">
        <v>67</v>
      </c>
    </row>
    <row r="626" spans="2:41" ht="23.25" x14ac:dyDescent="0.35">
      <c r="B626" s="23" t="s">
        <v>32</v>
      </c>
      <c r="C626" s="20">
        <f>IF(X581="PAGADO",0,C586)</f>
        <v>-2044.2500000000002</v>
      </c>
      <c r="E626" s="187" t="s">
        <v>20</v>
      </c>
      <c r="F626" s="187"/>
      <c r="G626" s="187"/>
      <c r="H626" s="187"/>
      <c r="V626" s="17"/>
      <c r="X626" s="23" t="s">
        <v>32</v>
      </c>
      <c r="Y626" s="20">
        <f>IF(B1419="PAGADO",0,C631)</f>
        <v>-2044.2500000000002</v>
      </c>
      <c r="AA626" s="187" t="s">
        <v>20</v>
      </c>
      <c r="AB626" s="187"/>
      <c r="AC626" s="187"/>
      <c r="AD626" s="187"/>
    </row>
    <row r="627" spans="2:41" x14ac:dyDescent="0.25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 x14ac:dyDescent="0.25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 x14ac:dyDescent="0.3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88" t="str">
        <f>IF(Y631&lt;0,"NO PAGAR","COBRAR'")</f>
        <v>NO PAGAR</v>
      </c>
      <c r="Y632" s="188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 x14ac:dyDescent="0.35">
      <c r="B633" s="188" t="str">
        <f>IF(C631&lt;0,"NO PAGAR","COBRAR'")</f>
        <v>NO PAGAR</v>
      </c>
      <c r="C633" s="188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81" t="s">
        <v>9</v>
      </c>
      <c r="C634" s="182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81" t="s">
        <v>9</v>
      </c>
      <c r="Y634" s="182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x14ac:dyDescent="0.25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16</v>
      </c>
      <c r="C642" s="10"/>
      <c r="E642" s="183" t="s">
        <v>7</v>
      </c>
      <c r="F642" s="184"/>
      <c r="G642" s="185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83" t="s">
        <v>7</v>
      </c>
      <c r="AB642" s="184"/>
      <c r="AC642" s="185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 x14ac:dyDescent="0.25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 x14ac:dyDescent="0.25">
      <c r="B644" s="12"/>
      <c r="C644" s="10"/>
      <c r="N644" s="183" t="s">
        <v>7</v>
      </c>
      <c r="O644" s="184"/>
      <c r="P644" s="184"/>
      <c r="Q644" s="185"/>
      <c r="R644" s="18">
        <f>SUM(R628:R643)</f>
        <v>0</v>
      </c>
      <c r="S644" s="3"/>
      <c r="V644" s="17"/>
      <c r="X644" s="12"/>
      <c r="Y644" s="10"/>
      <c r="AJ644" s="183" t="s">
        <v>7</v>
      </c>
      <c r="AK644" s="184"/>
      <c r="AL644" s="184"/>
      <c r="AM644" s="185"/>
      <c r="AN644" s="18">
        <f>SUM(AN628:AN643)</f>
        <v>0</v>
      </c>
      <c r="AO644" s="3"/>
    </row>
    <row r="645" spans="2:41" x14ac:dyDescent="0.25">
      <c r="B645" s="12"/>
      <c r="C645" s="10"/>
      <c r="V645" s="17"/>
      <c r="X645" s="12"/>
      <c r="Y645" s="10"/>
    </row>
    <row r="646" spans="2:41" x14ac:dyDescent="0.25">
      <c r="B646" s="12"/>
      <c r="C646" s="10"/>
      <c r="V646" s="17"/>
      <c r="X646" s="12"/>
      <c r="Y646" s="10"/>
    </row>
    <row r="647" spans="2:41" x14ac:dyDescent="0.25">
      <c r="B647" s="12"/>
      <c r="C647" s="10"/>
      <c r="E647" s="14"/>
      <c r="V647" s="17"/>
      <c r="X647" s="12"/>
      <c r="Y647" s="10"/>
      <c r="AA647" s="14"/>
    </row>
    <row r="648" spans="2:41" x14ac:dyDescent="0.25">
      <c r="B648" s="12"/>
      <c r="C648" s="10"/>
      <c r="V648" s="17"/>
      <c r="X648" s="12"/>
      <c r="Y648" s="10"/>
    </row>
    <row r="649" spans="2:41" x14ac:dyDescent="0.25">
      <c r="B649" s="12"/>
      <c r="C649" s="10"/>
      <c r="V649" s="17"/>
      <c r="X649" s="12"/>
      <c r="Y649" s="10"/>
    </row>
    <row r="650" spans="2:41" x14ac:dyDescent="0.25">
      <c r="B650" s="12"/>
      <c r="C650" s="10"/>
      <c r="V650" s="17"/>
      <c r="X650" s="12"/>
      <c r="Y650" s="10"/>
    </row>
    <row r="651" spans="2:41" x14ac:dyDescent="0.25">
      <c r="B651" s="12"/>
      <c r="C651" s="10"/>
      <c r="V651" s="17"/>
      <c r="X651" s="12"/>
      <c r="Y651" s="10"/>
    </row>
    <row r="652" spans="2:41" x14ac:dyDescent="0.25">
      <c r="B652" s="12"/>
      <c r="C652" s="10"/>
      <c r="V652" s="17"/>
      <c r="X652" s="12"/>
      <c r="Y652" s="10"/>
    </row>
    <row r="653" spans="2:41" x14ac:dyDescent="0.25">
      <c r="B653" s="11"/>
      <c r="C653" s="10"/>
      <c r="V653" s="17"/>
      <c r="X653" s="11"/>
      <c r="Y653" s="10"/>
    </row>
    <row r="654" spans="2:41" x14ac:dyDescent="0.25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 x14ac:dyDescent="0.25">
      <c r="E655" s="1" t="s">
        <v>19</v>
      </c>
      <c r="V655" s="17"/>
      <c r="AA655" s="1" t="s">
        <v>19</v>
      </c>
    </row>
    <row r="656" spans="2:41" x14ac:dyDescent="0.25">
      <c r="V656" s="17"/>
    </row>
    <row r="657" spans="8:31" x14ac:dyDescent="0.25">
      <c r="V657" s="17"/>
    </row>
    <row r="658" spans="8:31" x14ac:dyDescent="0.25">
      <c r="V658" s="17"/>
    </row>
    <row r="659" spans="8:31" x14ac:dyDescent="0.25">
      <c r="V659" s="17"/>
    </row>
    <row r="660" spans="8:31" x14ac:dyDescent="0.25">
      <c r="V660" s="17"/>
    </row>
    <row r="661" spans="8:31" x14ac:dyDescent="0.25">
      <c r="V661" s="17"/>
    </row>
    <row r="662" spans="8:31" x14ac:dyDescent="0.25">
      <c r="V662" s="17"/>
    </row>
    <row r="663" spans="8:31" x14ac:dyDescent="0.25">
      <c r="V663" s="17"/>
    </row>
    <row r="664" spans="8:31" x14ac:dyDescent="0.25">
      <c r="V664" s="17"/>
    </row>
    <row r="665" spans="8:31" x14ac:dyDescent="0.25">
      <c r="V665" s="17"/>
    </row>
    <row r="666" spans="8:31" x14ac:dyDescent="0.25">
      <c r="V666" s="17"/>
    </row>
    <row r="667" spans="8:31" x14ac:dyDescent="0.25">
      <c r="V667" s="17"/>
    </row>
    <row r="668" spans="8:31" x14ac:dyDescent="0.25">
      <c r="V668" s="17"/>
      <c r="AC668" s="189" t="s">
        <v>29</v>
      </c>
      <c r="AD668" s="189"/>
      <c r="AE668" s="189"/>
    </row>
    <row r="669" spans="8:31" x14ac:dyDescent="0.25">
      <c r="H669" s="191" t="s">
        <v>28</v>
      </c>
      <c r="I669" s="191"/>
      <c r="J669" s="191"/>
      <c r="V669" s="17"/>
      <c r="AC669" s="189"/>
      <c r="AD669" s="189"/>
      <c r="AE669" s="189"/>
    </row>
    <row r="670" spans="8:31" x14ac:dyDescent="0.25">
      <c r="H670" s="191"/>
      <c r="I670" s="191"/>
      <c r="J670" s="191"/>
      <c r="V670" s="17"/>
      <c r="AC670" s="189"/>
      <c r="AD670" s="189"/>
      <c r="AE670" s="189"/>
    </row>
    <row r="671" spans="8:31" x14ac:dyDescent="0.25">
      <c r="V671" s="17"/>
    </row>
    <row r="672" spans="8:31" x14ac:dyDescent="0.25">
      <c r="V672" s="17"/>
    </row>
    <row r="673" spans="2:41" ht="23.25" x14ac:dyDescent="0.35">
      <c r="B673" s="22" t="s">
        <v>68</v>
      </c>
      <c r="V673" s="17"/>
      <c r="X673" s="22" t="s">
        <v>68</v>
      </c>
    </row>
    <row r="674" spans="2:41" ht="23.25" x14ac:dyDescent="0.35">
      <c r="B674" s="23" t="s">
        <v>32</v>
      </c>
      <c r="C674" s="20">
        <f>IF(X626="PAGADO",0,Y631)</f>
        <v>-2044.2500000000002</v>
      </c>
      <c r="E674" s="187" t="s">
        <v>60</v>
      </c>
      <c r="F674" s="187"/>
      <c r="G674" s="187"/>
      <c r="H674" s="187"/>
      <c r="V674" s="17"/>
      <c r="X674" s="23" t="s">
        <v>32</v>
      </c>
      <c r="Y674" s="20">
        <f>IF(B674="PAGADO",0,C679)</f>
        <v>-2064.25</v>
      </c>
      <c r="AA674" s="187" t="s">
        <v>1178</v>
      </c>
      <c r="AB674" s="187"/>
      <c r="AC674" s="187"/>
      <c r="AD674" s="187"/>
    </row>
    <row r="675" spans="2:41" x14ac:dyDescent="0.25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 x14ac:dyDescent="0.25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 x14ac:dyDescent="0.4">
      <c r="B680" s="190" t="str">
        <f>IF(C679&lt;0,"NO PAGAR","COBRAR")</f>
        <v>NO PAGAR</v>
      </c>
      <c r="C680" s="19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0" t="str">
        <f>IF(Y679&lt;0,"NO PAGAR","COBRAR")</f>
        <v>NO PAGAR</v>
      </c>
      <c r="Y680" s="19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181" t="s">
        <v>9</v>
      </c>
      <c r="C681" s="182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81" t="s">
        <v>9</v>
      </c>
      <c r="Y681" s="182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 x14ac:dyDescent="0.25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 x14ac:dyDescent="0.25">
      <c r="B690" s="11" t="s">
        <v>17</v>
      </c>
      <c r="C690" s="10"/>
      <c r="E690" s="183" t="s">
        <v>7</v>
      </c>
      <c r="F690" s="184"/>
      <c r="G690" s="185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83" t="s">
        <v>7</v>
      </c>
      <c r="AB690" s="184"/>
      <c r="AC690" s="185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 x14ac:dyDescent="0.25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 x14ac:dyDescent="0.25">
      <c r="B692" s="12"/>
      <c r="C692" s="10"/>
      <c r="N692" s="183" t="s">
        <v>7</v>
      </c>
      <c r="O692" s="184"/>
      <c r="P692" s="184"/>
      <c r="Q692" s="185"/>
      <c r="R692" s="18">
        <f>SUM(R676:R691)</f>
        <v>0</v>
      </c>
      <c r="S692" s="3"/>
      <c r="V692" s="17"/>
      <c r="X692" s="12"/>
      <c r="Y692" s="10"/>
      <c r="AJ692" s="183" t="s">
        <v>7</v>
      </c>
      <c r="AK692" s="184"/>
      <c r="AL692" s="184"/>
      <c r="AM692" s="185"/>
      <c r="AN692" s="18">
        <f>SUM(AN676:AN691)</f>
        <v>0</v>
      </c>
      <c r="AO692" s="3"/>
    </row>
    <row r="693" spans="1:43" x14ac:dyDescent="0.25">
      <c r="B693" s="12"/>
      <c r="C693" s="10"/>
      <c r="V693" s="17"/>
      <c r="X693" s="12"/>
      <c r="Y693" s="10"/>
    </row>
    <row r="694" spans="1:43" x14ac:dyDescent="0.25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 x14ac:dyDescent="0.25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 x14ac:dyDescent="0.25">
      <c r="E696" s="1" t="s">
        <v>19</v>
      </c>
      <c r="V696" s="17"/>
      <c r="AA696" s="1" t="s">
        <v>19</v>
      </c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V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 x14ac:dyDescent="0.25">
      <c r="V706" s="17"/>
    </row>
    <row r="707" spans="1:43" x14ac:dyDescent="0.25">
      <c r="H707" s="186" t="s">
        <v>30</v>
      </c>
      <c r="I707" s="186"/>
      <c r="J707" s="186"/>
      <c r="V707" s="17"/>
      <c r="AA707" s="186" t="s">
        <v>31</v>
      </c>
      <c r="AB707" s="186"/>
      <c r="AC707" s="186"/>
    </row>
    <row r="708" spans="1:43" x14ac:dyDescent="0.25">
      <c r="H708" s="186"/>
      <c r="I708" s="186"/>
      <c r="J708" s="186"/>
      <c r="V708" s="17"/>
      <c r="AA708" s="186"/>
      <c r="AB708" s="186"/>
      <c r="AC708" s="186"/>
    </row>
    <row r="709" spans="1:43" x14ac:dyDescent="0.25">
      <c r="V709" s="17"/>
    </row>
    <row r="710" spans="1:43" x14ac:dyDescent="0.25">
      <c r="V710" s="17"/>
    </row>
    <row r="711" spans="1:43" ht="23.25" x14ac:dyDescent="0.35">
      <c r="B711" s="24" t="s">
        <v>68</v>
      </c>
      <c r="V711" s="17"/>
      <c r="X711" s="22" t="s">
        <v>68</v>
      </c>
    </row>
    <row r="712" spans="1:43" ht="23.25" x14ac:dyDescent="0.35">
      <c r="B712" s="23" t="s">
        <v>32</v>
      </c>
      <c r="C712" s="20">
        <f>IF(X674="PAGADO",0,C679)</f>
        <v>-2064.25</v>
      </c>
      <c r="E712" s="187" t="s">
        <v>20</v>
      </c>
      <c r="F712" s="187"/>
      <c r="G712" s="187"/>
      <c r="H712" s="187"/>
      <c r="V712" s="17"/>
      <c r="X712" s="23" t="s">
        <v>32</v>
      </c>
      <c r="Y712" s="20">
        <f>IF(B1512="PAGADO",0,C717)</f>
        <v>-2064.25</v>
      </c>
      <c r="AA712" s="187" t="s">
        <v>20</v>
      </c>
      <c r="AB712" s="187"/>
      <c r="AC712" s="187"/>
      <c r="AD712" s="187"/>
    </row>
    <row r="713" spans="1:43" x14ac:dyDescent="0.25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 x14ac:dyDescent="0.25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 x14ac:dyDescent="0.25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 x14ac:dyDescent="0.25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 x14ac:dyDescent="0.25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 x14ac:dyDescent="0.3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88" t="str">
        <f>IF(Y717&lt;0,"NO PAGAR","COBRAR'")</f>
        <v>NO PAGAR</v>
      </c>
      <c r="Y718" s="18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 x14ac:dyDescent="0.35">
      <c r="B719" s="188" t="str">
        <f>IF(C717&lt;0,"NO PAGAR","COBRAR'")</f>
        <v>NO PAGAR</v>
      </c>
      <c r="C719" s="188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 x14ac:dyDescent="0.25">
      <c r="B720" s="181" t="s">
        <v>9</v>
      </c>
      <c r="C720" s="182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81" t="s">
        <v>9</v>
      </c>
      <c r="Y720" s="182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x14ac:dyDescent="0.25">
      <c r="B728" s="11" t="s">
        <v>16</v>
      </c>
      <c r="C728" s="10"/>
      <c r="E728" s="183" t="s">
        <v>7</v>
      </c>
      <c r="F728" s="184"/>
      <c r="G728" s="185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183" t="s">
        <v>7</v>
      </c>
      <c r="AB728" s="184"/>
      <c r="AC728" s="185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 x14ac:dyDescent="0.25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 x14ac:dyDescent="0.25">
      <c r="B730" s="12"/>
      <c r="C730" s="10"/>
      <c r="N730" s="183" t="s">
        <v>7</v>
      </c>
      <c r="O730" s="184"/>
      <c r="P730" s="184"/>
      <c r="Q730" s="185"/>
      <c r="R730" s="18">
        <f>SUM(R714:R729)</f>
        <v>0</v>
      </c>
      <c r="S730" s="3"/>
      <c r="V730" s="17"/>
      <c r="X730" s="12"/>
      <c r="Y730" s="10"/>
      <c r="AJ730" s="183" t="s">
        <v>7</v>
      </c>
      <c r="AK730" s="184"/>
      <c r="AL730" s="184"/>
      <c r="AM730" s="185"/>
      <c r="AN730" s="18">
        <f>SUM(AN714:AN729)</f>
        <v>0</v>
      </c>
      <c r="AO730" s="3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2"/>
      <c r="C733" s="10"/>
      <c r="E733" s="14"/>
      <c r="V733" s="17"/>
      <c r="X733" s="12"/>
      <c r="Y733" s="10"/>
      <c r="AA733" s="14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2"/>
      <c r="C738" s="10"/>
      <c r="V738" s="17"/>
      <c r="X738" s="12"/>
      <c r="Y738" s="10"/>
    </row>
    <row r="739" spans="2:27" x14ac:dyDescent="0.25">
      <c r="B739" s="11"/>
      <c r="C739" s="10"/>
      <c r="V739" s="17"/>
      <c r="X739" s="11"/>
      <c r="Y739" s="10"/>
    </row>
    <row r="740" spans="2:27" x14ac:dyDescent="0.25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 x14ac:dyDescent="0.25">
      <c r="E741" s="1" t="s">
        <v>19</v>
      </c>
      <c r="V741" s="17"/>
      <c r="AA741" s="1" t="s">
        <v>19</v>
      </c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</row>
    <row r="754" spans="2:41" x14ac:dyDescent="0.25">
      <c r="V754" s="17"/>
      <c r="AC754" s="189" t="s">
        <v>29</v>
      </c>
      <c r="AD754" s="189"/>
      <c r="AE754" s="189"/>
    </row>
    <row r="755" spans="2:41" x14ac:dyDescent="0.25">
      <c r="H755" s="186" t="s">
        <v>28</v>
      </c>
      <c r="I755" s="186"/>
      <c r="J755" s="186"/>
      <c r="V755" s="17"/>
      <c r="AC755" s="189"/>
      <c r="AD755" s="189"/>
      <c r="AE755" s="189"/>
    </row>
    <row r="756" spans="2:41" x14ac:dyDescent="0.25">
      <c r="H756" s="186"/>
      <c r="I756" s="186"/>
      <c r="J756" s="186"/>
      <c r="V756" s="17"/>
      <c r="AC756" s="189"/>
      <c r="AD756" s="189"/>
      <c r="AE756" s="189"/>
    </row>
    <row r="757" spans="2:41" x14ac:dyDescent="0.25">
      <c r="V757" s="17"/>
    </row>
    <row r="758" spans="2:41" x14ac:dyDescent="0.25">
      <c r="V758" s="17"/>
    </row>
    <row r="759" spans="2:41" ht="23.25" x14ac:dyDescent="0.35">
      <c r="B759" s="22" t="s">
        <v>69</v>
      </c>
      <c r="V759" s="17"/>
      <c r="X759" s="22" t="s">
        <v>69</v>
      </c>
    </row>
    <row r="760" spans="2:41" ht="23.25" x14ac:dyDescent="0.35">
      <c r="B760" s="23" t="s">
        <v>32</v>
      </c>
      <c r="C760" s="20">
        <f>IF(X712="PAGADO",0,Y717)</f>
        <v>-2064.25</v>
      </c>
      <c r="E760" s="187" t="s">
        <v>20</v>
      </c>
      <c r="F760" s="187"/>
      <c r="G760" s="187"/>
      <c r="H760" s="187"/>
      <c r="V760" s="17"/>
      <c r="X760" s="23" t="s">
        <v>32</v>
      </c>
      <c r="Y760" s="20">
        <f>IF(B760="PAGADO",0,C765)</f>
        <v>-2064.25</v>
      </c>
      <c r="AA760" s="187" t="s">
        <v>20</v>
      </c>
      <c r="AB760" s="187"/>
      <c r="AC760" s="187"/>
      <c r="AD760" s="187"/>
    </row>
    <row r="761" spans="2:41" x14ac:dyDescent="0.25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 x14ac:dyDescent="0.25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" t="s">
        <v>9</v>
      </c>
      <c r="C764" s="20">
        <f>C787</f>
        <v>2064.25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2064.25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6" t="s">
        <v>25</v>
      </c>
      <c r="C765" s="21">
        <f>C763-C764</f>
        <v>-2064.25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-2064.25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 x14ac:dyDescent="0.4">
      <c r="B766" s="190" t="str">
        <f>IF(C765&lt;0,"NO PAGAR","COBRAR")</f>
        <v>NO PAGAR</v>
      </c>
      <c r="C766" s="19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0" t="str">
        <f>IF(Y765&lt;0,"NO PAGAR","COBRAR")</f>
        <v>NO PAGAR</v>
      </c>
      <c r="Y766" s="19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81" t="s">
        <v>9</v>
      </c>
      <c r="C767" s="182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81" t="s">
        <v>9</v>
      </c>
      <c r="Y767" s="182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2064.25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11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17</v>
      </c>
      <c r="C776" s="10"/>
      <c r="E776" s="183" t="s">
        <v>7</v>
      </c>
      <c r="F776" s="184"/>
      <c r="G776" s="185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183" t="s">
        <v>7</v>
      </c>
      <c r="AB776" s="184"/>
      <c r="AC776" s="185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 x14ac:dyDescent="0.25">
      <c r="B778" s="12"/>
      <c r="C778" s="10"/>
      <c r="N778" s="183" t="s">
        <v>7</v>
      </c>
      <c r="O778" s="184"/>
      <c r="P778" s="184"/>
      <c r="Q778" s="185"/>
      <c r="R778" s="18">
        <f>SUM(R762:R777)</f>
        <v>0</v>
      </c>
      <c r="S778" s="3"/>
      <c r="V778" s="17"/>
      <c r="X778" s="12"/>
      <c r="Y778" s="10"/>
      <c r="AJ778" s="183" t="s">
        <v>7</v>
      </c>
      <c r="AK778" s="184"/>
      <c r="AL778" s="184"/>
      <c r="AM778" s="185"/>
      <c r="AN778" s="18">
        <f>SUM(AN762:AN777)</f>
        <v>0</v>
      </c>
      <c r="AO778" s="3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V780" s="17"/>
      <c r="X780" s="12"/>
      <c r="Y780" s="10"/>
    </row>
    <row r="781" spans="2:41" x14ac:dyDescent="0.25">
      <c r="B781" s="12"/>
      <c r="C781" s="10"/>
      <c r="E781" s="14"/>
      <c r="V781" s="17"/>
      <c r="X781" s="12"/>
      <c r="Y781" s="10"/>
      <c r="AA781" s="14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2"/>
      <c r="C785" s="10"/>
      <c r="V785" s="17"/>
      <c r="X785" s="12"/>
      <c r="Y785" s="10"/>
    </row>
    <row r="786" spans="1:43" x14ac:dyDescent="0.25">
      <c r="B786" s="11"/>
      <c r="C786" s="10"/>
      <c r="V786" s="17"/>
      <c r="X786" s="11"/>
      <c r="Y786" s="10"/>
    </row>
    <row r="787" spans="1:43" x14ac:dyDescent="0.25">
      <c r="B787" s="15" t="s">
        <v>18</v>
      </c>
      <c r="C787" s="16">
        <f>SUM(C768:C786)</f>
        <v>2064.25</v>
      </c>
      <c r="V787" s="17"/>
      <c r="X787" s="15" t="s">
        <v>18</v>
      </c>
      <c r="Y787" s="16">
        <f>SUM(Y768:Y786)</f>
        <v>2064.25</v>
      </c>
    </row>
    <row r="788" spans="1:43" x14ac:dyDescent="0.25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 x14ac:dyDescent="0.25">
      <c r="E789" s="1" t="s">
        <v>19</v>
      </c>
      <c r="V789" s="17"/>
      <c r="AA789" s="1" t="s">
        <v>19</v>
      </c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V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 x14ac:dyDescent="0.25">
      <c r="V799" s="17"/>
    </row>
    <row r="800" spans="1:43" x14ac:dyDescent="0.25">
      <c r="H800" s="186" t="s">
        <v>30</v>
      </c>
      <c r="I800" s="186"/>
      <c r="J800" s="186"/>
      <c r="V800" s="17"/>
      <c r="AA800" s="186" t="s">
        <v>31</v>
      </c>
      <c r="AB800" s="186"/>
      <c r="AC800" s="186"/>
    </row>
    <row r="801" spans="2:41" x14ac:dyDescent="0.25">
      <c r="H801" s="186"/>
      <c r="I801" s="186"/>
      <c r="J801" s="186"/>
      <c r="V801" s="17"/>
      <c r="AA801" s="186"/>
      <c r="AB801" s="186"/>
      <c r="AC801" s="186"/>
    </row>
    <row r="802" spans="2:41" x14ac:dyDescent="0.25">
      <c r="V802" s="17"/>
    </row>
    <row r="803" spans="2:41" x14ac:dyDescent="0.25">
      <c r="V803" s="17"/>
    </row>
    <row r="804" spans="2:41" ht="23.25" x14ac:dyDescent="0.35">
      <c r="B804" s="24" t="s">
        <v>69</v>
      </c>
      <c r="V804" s="17"/>
      <c r="X804" s="22" t="s">
        <v>69</v>
      </c>
    </row>
    <row r="805" spans="2:41" ht="23.25" x14ac:dyDescent="0.35">
      <c r="B805" s="23" t="s">
        <v>32</v>
      </c>
      <c r="C805" s="20">
        <f>IF(X760="PAGADO",0,C765)</f>
        <v>-2064.25</v>
      </c>
      <c r="E805" s="187" t="s">
        <v>20</v>
      </c>
      <c r="F805" s="187"/>
      <c r="G805" s="187"/>
      <c r="H805" s="187"/>
      <c r="V805" s="17"/>
      <c r="X805" s="23" t="s">
        <v>32</v>
      </c>
      <c r="Y805" s="20">
        <f>IF(B1605="PAGADO",0,C810)</f>
        <v>-2064.25</v>
      </c>
      <c r="AA805" s="187" t="s">
        <v>20</v>
      </c>
      <c r="AB805" s="187"/>
      <c r="AC805" s="187"/>
      <c r="AD805" s="187"/>
    </row>
    <row r="806" spans="2:41" x14ac:dyDescent="0.25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 x14ac:dyDescent="0.25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" t="s">
        <v>9</v>
      </c>
      <c r="C809" s="20">
        <f>C833</f>
        <v>2064.25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2064.25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6" t="s">
        <v>26</v>
      </c>
      <c r="C810" s="21">
        <f>C808-C809</f>
        <v>-2064.25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-2064.25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88" t="str">
        <f>IF(Y810&lt;0,"NO PAGAR","COBRAR'")</f>
        <v>NO PAGAR</v>
      </c>
      <c r="Y811" s="18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 x14ac:dyDescent="0.35">
      <c r="B812" s="188" t="str">
        <f>IF(C810&lt;0,"NO PAGAR","COBRAR'")</f>
        <v>NO PAGAR</v>
      </c>
      <c r="C812" s="188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81" t="s">
        <v>9</v>
      </c>
      <c r="C813" s="182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81" t="s">
        <v>9</v>
      </c>
      <c r="Y813" s="182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9" t="str">
        <f>IF(Y765&lt;0,"SALDO ADELANTADO","SALDO A FAVOR '")</f>
        <v>SALDO ADELANTADO</v>
      </c>
      <c r="C814" s="10">
        <f>IF(Y765&lt;=0,Y765*-1)</f>
        <v>2064.25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2064.25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16</v>
      </c>
      <c r="C821" s="10"/>
      <c r="E821" s="183" t="s">
        <v>7</v>
      </c>
      <c r="F821" s="184"/>
      <c r="G821" s="185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183" t="s">
        <v>7</v>
      </c>
      <c r="AB821" s="184"/>
      <c r="AC821" s="185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 x14ac:dyDescent="0.25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 x14ac:dyDescent="0.25">
      <c r="B823" s="12"/>
      <c r="C823" s="10"/>
      <c r="N823" s="183" t="s">
        <v>7</v>
      </c>
      <c r="O823" s="184"/>
      <c r="P823" s="184"/>
      <c r="Q823" s="185"/>
      <c r="R823" s="18">
        <f>SUM(R807:R822)</f>
        <v>0</v>
      </c>
      <c r="S823" s="3"/>
      <c r="V823" s="17"/>
      <c r="X823" s="12"/>
      <c r="Y823" s="10"/>
      <c r="AJ823" s="183" t="s">
        <v>7</v>
      </c>
      <c r="AK823" s="184"/>
      <c r="AL823" s="184"/>
      <c r="AM823" s="185"/>
      <c r="AN823" s="18">
        <f>SUM(AN807:AN822)</f>
        <v>0</v>
      </c>
      <c r="AO823" s="3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2"/>
      <c r="C826" s="10"/>
      <c r="E826" s="14"/>
      <c r="V826" s="17"/>
      <c r="X826" s="12"/>
      <c r="Y826" s="10"/>
      <c r="AA826" s="14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2"/>
      <c r="C831" s="10"/>
      <c r="V831" s="17"/>
      <c r="X831" s="12"/>
      <c r="Y831" s="10"/>
    </row>
    <row r="832" spans="2:41" x14ac:dyDescent="0.25">
      <c r="B832" s="11"/>
      <c r="C832" s="10"/>
      <c r="V832" s="17"/>
      <c r="X832" s="11"/>
      <c r="Y832" s="10"/>
    </row>
    <row r="833" spans="2:31" x14ac:dyDescent="0.25">
      <c r="B833" s="15" t="s">
        <v>18</v>
      </c>
      <c r="C833" s="16">
        <f>SUM(C814:C832)</f>
        <v>2064.25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2064.25</v>
      </c>
      <c r="Z833" t="s">
        <v>22</v>
      </c>
      <c r="AA833" t="s">
        <v>21</v>
      </c>
    </row>
    <row r="834" spans="2:31" x14ac:dyDescent="0.25">
      <c r="E834" s="1" t="s">
        <v>19</v>
      </c>
      <c r="V834" s="17"/>
      <c r="AA834" s="1" t="s">
        <v>19</v>
      </c>
    </row>
    <row r="835" spans="2:31" x14ac:dyDescent="0.25">
      <c r="V835" s="17"/>
    </row>
    <row r="836" spans="2:31" x14ac:dyDescent="0.25">
      <c r="V836" s="17"/>
    </row>
    <row r="837" spans="2:31" x14ac:dyDescent="0.25">
      <c r="V837" s="17"/>
    </row>
    <row r="838" spans="2:31" x14ac:dyDescent="0.25">
      <c r="V838" s="17"/>
    </row>
    <row r="839" spans="2:31" x14ac:dyDescent="0.25">
      <c r="V839" s="17"/>
    </row>
    <row r="840" spans="2:31" x14ac:dyDescent="0.25">
      <c r="V840" s="17"/>
    </row>
    <row r="841" spans="2:31" x14ac:dyDescent="0.25">
      <c r="V841" s="17"/>
    </row>
    <row r="842" spans="2:31" x14ac:dyDescent="0.25">
      <c r="V842" s="17"/>
    </row>
    <row r="843" spans="2:31" x14ac:dyDescent="0.25">
      <c r="V843" s="17"/>
    </row>
    <row r="844" spans="2:31" x14ac:dyDescent="0.25">
      <c r="V844" s="17"/>
    </row>
    <row r="845" spans="2:31" x14ac:dyDescent="0.25">
      <c r="V845" s="17"/>
    </row>
    <row r="846" spans="2:31" x14ac:dyDescent="0.25">
      <c r="V846" s="17"/>
    </row>
    <row r="847" spans="2:31" x14ac:dyDescent="0.25">
      <c r="V847" s="17"/>
      <c r="AC847" s="189" t="s">
        <v>29</v>
      </c>
      <c r="AD847" s="189"/>
      <c r="AE847" s="189"/>
    </row>
    <row r="848" spans="2:31" x14ac:dyDescent="0.25">
      <c r="H848" s="186" t="s">
        <v>28</v>
      </c>
      <c r="I848" s="186"/>
      <c r="J848" s="186"/>
      <c r="V848" s="17"/>
      <c r="AC848" s="189"/>
      <c r="AD848" s="189"/>
      <c r="AE848" s="189"/>
    </row>
    <row r="849" spans="2:41" x14ac:dyDescent="0.25">
      <c r="H849" s="186"/>
      <c r="I849" s="186"/>
      <c r="J849" s="186"/>
      <c r="V849" s="17"/>
      <c r="AC849" s="189"/>
      <c r="AD849" s="189"/>
      <c r="AE849" s="189"/>
    </row>
    <row r="850" spans="2:41" x14ac:dyDescent="0.25">
      <c r="V850" s="17"/>
    </row>
    <row r="851" spans="2:41" x14ac:dyDescent="0.25">
      <c r="V851" s="17"/>
    </row>
    <row r="852" spans="2:41" ht="23.25" x14ac:dyDescent="0.35">
      <c r="B852" s="22" t="s">
        <v>70</v>
      </c>
      <c r="V852" s="17"/>
      <c r="X852" s="22" t="s">
        <v>70</v>
      </c>
    </row>
    <row r="853" spans="2:41" ht="23.25" x14ac:dyDescent="0.35">
      <c r="B853" s="23" t="s">
        <v>32</v>
      </c>
      <c r="C853" s="20">
        <f>IF(X805="PAGADO",0,Y810)</f>
        <v>-2064.25</v>
      </c>
      <c r="E853" s="187" t="s">
        <v>20</v>
      </c>
      <c r="F853" s="187"/>
      <c r="G853" s="187"/>
      <c r="H853" s="187"/>
      <c r="V853" s="17"/>
      <c r="X853" s="23" t="s">
        <v>32</v>
      </c>
      <c r="Y853" s="20">
        <f>IF(B853="PAGADO",0,C858)</f>
        <v>-2064.25</v>
      </c>
      <c r="AA853" s="187" t="s">
        <v>20</v>
      </c>
      <c r="AB853" s="187"/>
      <c r="AC853" s="187"/>
      <c r="AD853" s="187"/>
    </row>
    <row r="854" spans="2:41" x14ac:dyDescent="0.25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 x14ac:dyDescent="0.25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" t="s">
        <v>9</v>
      </c>
      <c r="C857" s="20">
        <f>C880</f>
        <v>2064.25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2064.25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6" t="s">
        <v>25</v>
      </c>
      <c r="C858" s="21">
        <f>C856-C857</f>
        <v>-2064.25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-2064.25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 x14ac:dyDescent="0.4">
      <c r="B859" s="190" t="str">
        <f>IF(C858&lt;0,"NO PAGAR","COBRAR")</f>
        <v>NO PAGAR</v>
      </c>
      <c r="C859" s="19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0" t="str">
        <f>IF(Y858&lt;0,"NO PAGAR","COBRAR")</f>
        <v>NO PAGAR</v>
      </c>
      <c r="Y859" s="19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81" t="s">
        <v>9</v>
      </c>
      <c r="C860" s="182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81" t="s">
        <v>9</v>
      </c>
      <c r="Y860" s="182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9" t="str">
        <f>IF(C894&lt;0,"SALDO A FAVOR","SALDO ADELANTAD0'")</f>
        <v>SALDO ADELANTAD0'</v>
      </c>
      <c r="C861" s="10">
        <f>IF(Y805&lt;=0,Y805*-1)</f>
        <v>2064.25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2064.25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1" t="s">
        <v>17</v>
      </c>
      <c r="C869" s="10"/>
      <c r="E869" s="183" t="s">
        <v>7</v>
      </c>
      <c r="F869" s="184"/>
      <c r="G869" s="185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83" t="s">
        <v>7</v>
      </c>
      <c r="AB869" s="184"/>
      <c r="AC869" s="185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 x14ac:dyDescent="0.25">
      <c r="B871" s="12"/>
      <c r="C871" s="10"/>
      <c r="N871" s="183" t="s">
        <v>7</v>
      </c>
      <c r="O871" s="184"/>
      <c r="P871" s="184"/>
      <c r="Q871" s="185"/>
      <c r="R871" s="18">
        <f>SUM(R855:R870)</f>
        <v>0</v>
      </c>
      <c r="S871" s="3"/>
      <c r="V871" s="17"/>
      <c r="X871" s="12"/>
      <c r="Y871" s="10"/>
      <c r="AJ871" s="183" t="s">
        <v>7</v>
      </c>
      <c r="AK871" s="184"/>
      <c r="AL871" s="184"/>
      <c r="AM871" s="185"/>
      <c r="AN871" s="18">
        <f>SUM(AN855:AN870)</f>
        <v>0</v>
      </c>
      <c r="AO871" s="3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V873" s="17"/>
      <c r="X873" s="12"/>
      <c r="Y873" s="10"/>
    </row>
    <row r="874" spans="2:41" x14ac:dyDescent="0.25">
      <c r="B874" s="12"/>
      <c r="C874" s="10"/>
      <c r="E874" s="14"/>
      <c r="V874" s="17"/>
      <c r="X874" s="12"/>
      <c r="Y874" s="10"/>
      <c r="AA874" s="14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2"/>
      <c r="C878" s="10"/>
      <c r="V878" s="17"/>
      <c r="X878" s="12"/>
      <c r="Y878" s="10"/>
    </row>
    <row r="879" spans="2:41" x14ac:dyDescent="0.25">
      <c r="B879" s="11"/>
      <c r="C879" s="10"/>
      <c r="V879" s="17"/>
      <c r="X879" s="11"/>
      <c r="Y879" s="10"/>
    </row>
    <row r="880" spans="2:41" x14ac:dyDescent="0.25">
      <c r="B880" s="15" t="s">
        <v>18</v>
      </c>
      <c r="C880" s="16">
        <f>SUM(C861:C879)</f>
        <v>2064.25</v>
      </c>
      <c r="V880" s="17"/>
      <c r="X880" s="15" t="s">
        <v>18</v>
      </c>
      <c r="Y880" s="16">
        <f>SUM(Y861:Y879)</f>
        <v>2064.25</v>
      </c>
    </row>
    <row r="881" spans="1:43" x14ac:dyDescent="0.25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 x14ac:dyDescent="0.25">
      <c r="E882" s="1" t="s">
        <v>19</v>
      </c>
      <c r="V882" s="17"/>
      <c r="AA882" s="1" t="s">
        <v>19</v>
      </c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V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 x14ac:dyDescent="0.25">
      <c r="V892" s="17"/>
    </row>
    <row r="893" spans="1:43" x14ac:dyDescent="0.25">
      <c r="H893" s="186" t="s">
        <v>30</v>
      </c>
      <c r="I893" s="186"/>
      <c r="J893" s="186"/>
      <c r="V893" s="17"/>
      <c r="AA893" s="186" t="s">
        <v>31</v>
      </c>
      <c r="AB893" s="186"/>
      <c r="AC893" s="186"/>
    </row>
    <row r="894" spans="1:43" x14ac:dyDescent="0.25">
      <c r="H894" s="186"/>
      <c r="I894" s="186"/>
      <c r="J894" s="186"/>
      <c r="V894" s="17"/>
      <c r="AA894" s="186"/>
      <c r="AB894" s="186"/>
      <c r="AC894" s="186"/>
    </row>
    <row r="895" spans="1:43" x14ac:dyDescent="0.25">
      <c r="V895" s="17"/>
    </row>
    <row r="896" spans="1:43" x14ac:dyDescent="0.25">
      <c r="V896" s="17"/>
    </row>
    <row r="897" spans="2:41" ht="23.25" x14ac:dyDescent="0.35">
      <c r="B897" s="24" t="s">
        <v>70</v>
      </c>
      <c r="V897" s="17"/>
      <c r="X897" s="22" t="s">
        <v>70</v>
      </c>
    </row>
    <row r="898" spans="2:41" ht="23.25" x14ac:dyDescent="0.35">
      <c r="B898" s="23" t="s">
        <v>32</v>
      </c>
      <c r="C898" s="20">
        <f>IF(X853="PAGADO",0,C858)</f>
        <v>-2064.25</v>
      </c>
      <c r="E898" s="187" t="s">
        <v>20</v>
      </c>
      <c r="F898" s="187"/>
      <c r="G898" s="187"/>
      <c r="H898" s="187"/>
      <c r="V898" s="17"/>
      <c r="X898" s="23" t="s">
        <v>32</v>
      </c>
      <c r="Y898" s="20">
        <f>IF(B1698="PAGADO",0,C903)</f>
        <v>-2064.25</v>
      </c>
      <c r="AA898" s="187" t="s">
        <v>20</v>
      </c>
      <c r="AB898" s="187"/>
      <c r="AC898" s="187"/>
      <c r="AD898" s="187"/>
    </row>
    <row r="899" spans="2:41" x14ac:dyDescent="0.25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 x14ac:dyDescent="0.25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" t="s">
        <v>9</v>
      </c>
      <c r="C902" s="20">
        <f>C926</f>
        <v>2064.25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2064.25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6" t="s">
        <v>26</v>
      </c>
      <c r="C903" s="21">
        <f>C901-C902</f>
        <v>-2064.25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-2064.25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88" t="str">
        <f>IF(Y903&lt;0,"NO PAGAR","COBRAR'")</f>
        <v>NO PAGAR</v>
      </c>
      <c r="Y904" s="18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 x14ac:dyDescent="0.35">
      <c r="B905" s="188" t="str">
        <f>IF(C903&lt;0,"NO PAGAR","COBRAR'")</f>
        <v>NO PAGAR</v>
      </c>
      <c r="C905" s="188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81" t="s">
        <v>9</v>
      </c>
      <c r="C906" s="182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81" t="s">
        <v>9</v>
      </c>
      <c r="Y906" s="182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9" t="str">
        <f>IF(Y858&lt;0,"SALDO ADELANTADO","SALDO A FAVOR '")</f>
        <v>SALDO ADELANTADO</v>
      </c>
      <c r="C907" s="10">
        <f>IF(Y858&lt;=0,Y858*-1)</f>
        <v>2064.25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2064.25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1" t="s">
        <v>16</v>
      </c>
      <c r="C914" s="10"/>
      <c r="E914" s="183" t="s">
        <v>7</v>
      </c>
      <c r="F914" s="184"/>
      <c r="G914" s="185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183" t="s">
        <v>7</v>
      </c>
      <c r="AB914" s="184"/>
      <c r="AC914" s="185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 x14ac:dyDescent="0.25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 x14ac:dyDescent="0.25">
      <c r="B916" s="12"/>
      <c r="C916" s="10"/>
      <c r="N916" s="183" t="s">
        <v>7</v>
      </c>
      <c r="O916" s="184"/>
      <c r="P916" s="184"/>
      <c r="Q916" s="185"/>
      <c r="R916" s="18">
        <f>SUM(R900:R915)</f>
        <v>0</v>
      </c>
      <c r="S916" s="3"/>
      <c r="V916" s="17"/>
      <c r="X916" s="12"/>
      <c r="Y916" s="10"/>
      <c r="AJ916" s="183" t="s">
        <v>7</v>
      </c>
      <c r="AK916" s="184"/>
      <c r="AL916" s="184"/>
      <c r="AM916" s="185"/>
      <c r="AN916" s="18">
        <f>SUM(AN900:AN915)</f>
        <v>0</v>
      </c>
      <c r="AO916" s="3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V918" s="17"/>
      <c r="X918" s="12"/>
      <c r="Y918" s="10"/>
    </row>
    <row r="919" spans="2:41" x14ac:dyDescent="0.25">
      <c r="B919" s="12"/>
      <c r="C919" s="10"/>
      <c r="E919" s="14"/>
      <c r="V919" s="17"/>
      <c r="X919" s="12"/>
      <c r="Y919" s="10"/>
      <c r="AA919" s="14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2"/>
      <c r="C924" s="10"/>
      <c r="V924" s="17"/>
      <c r="X924" s="12"/>
      <c r="Y924" s="10"/>
    </row>
    <row r="925" spans="2:41" x14ac:dyDescent="0.25">
      <c r="B925" s="11"/>
      <c r="C925" s="10"/>
      <c r="V925" s="17"/>
      <c r="X925" s="11"/>
      <c r="Y925" s="10"/>
    </row>
    <row r="926" spans="2:41" x14ac:dyDescent="0.25">
      <c r="B926" s="15" t="s">
        <v>18</v>
      </c>
      <c r="C926" s="16">
        <f>SUM(C907:C925)</f>
        <v>2064.25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2064.25</v>
      </c>
      <c r="Z926" t="s">
        <v>22</v>
      </c>
      <c r="AA926" t="s">
        <v>21</v>
      </c>
    </row>
    <row r="927" spans="2:41" x14ac:dyDescent="0.25">
      <c r="E927" s="1" t="s">
        <v>19</v>
      </c>
      <c r="V927" s="17"/>
      <c r="AA927" s="1" t="s">
        <v>19</v>
      </c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</row>
    <row r="941" spans="8:31" x14ac:dyDescent="0.25">
      <c r="V941" s="17"/>
      <c r="AC941" s="189" t="s">
        <v>29</v>
      </c>
      <c r="AD941" s="189"/>
      <c r="AE941" s="189"/>
    </row>
    <row r="942" spans="8:31" x14ac:dyDescent="0.25">
      <c r="H942" s="186" t="s">
        <v>28</v>
      </c>
      <c r="I942" s="186"/>
      <c r="J942" s="186"/>
      <c r="V942" s="17"/>
      <c r="AC942" s="189"/>
      <c r="AD942" s="189"/>
      <c r="AE942" s="189"/>
    </row>
    <row r="943" spans="8:31" x14ac:dyDescent="0.25">
      <c r="H943" s="186"/>
      <c r="I943" s="186"/>
      <c r="J943" s="186"/>
      <c r="V943" s="17"/>
      <c r="AC943" s="189"/>
      <c r="AD943" s="189"/>
      <c r="AE943" s="189"/>
    </row>
    <row r="944" spans="8:31" x14ac:dyDescent="0.25">
      <c r="V944" s="17"/>
    </row>
    <row r="945" spans="2:41" x14ac:dyDescent="0.25">
      <c r="V945" s="17"/>
    </row>
    <row r="946" spans="2:41" ht="23.25" x14ac:dyDescent="0.35">
      <c r="B946" s="22" t="s">
        <v>71</v>
      </c>
      <c r="V946" s="17"/>
      <c r="X946" s="22" t="s">
        <v>71</v>
      </c>
    </row>
    <row r="947" spans="2:41" ht="23.25" x14ac:dyDescent="0.35">
      <c r="B947" s="23" t="s">
        <v>32</v>
      </c>
      <c r="C947" s="20">
        <f>IF(X898="PAGADO",0,Y903)</f>
        <v>-2064.25</v>
      </c>
      <c r="E947" s="187" t="s">
        <v>20</v>
      </c>
      <c r="F947" s="187"/>
      <c r="G947" s="187"/>
      <c r="H947" s="187"/>
      <c r="V947" s="17"/>
      <c r="X947" s="23" t="s">
        <v>32</v>
      </c>
      <c r="Y947" s="20">
        <f>IF(B947="PAGADO",0,C952)</f>
        <v>-2064.25</v>
      </c>
      <c r="AA947" s="187" t="s">
        <v>20</v>
      </c>
      <c r="AB947" s="187"/>
      <c r="AC947" s="187"/>
      <c r="AD947" s="187"/>
    </row>
    <row r="948" spans="2:41" x14ac:dyDescent="0.25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 x14ac:dyDescent="0.25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" t="s">
        <v>9</v>
      </c>
      <c r="C951" s="20">
        <f>C974</f>
        <v>2064.25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2064.25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6" t="s">
        <v>25</v>
      </c>
      <c r="C952" s="21">
        <f>C950-C951</f>
        <v>-2064.25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-2064.25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 x14ac:dyDescent="0.4">
      <c r="B953" s="190" t="str">
        <f>IF(C952&lt;0,"NO PAGAR","COBRAR")</f>
        <v>NO PAGAR</v>
      </c>
      <c r="C953" s="19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0" t="str">
        <f>IF(Y952&lt;0,"NO PAGAR","COBRAR")</f>
        <v>NO PAGAR</v>
      </c>
      <c r="Y953" s="19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81" t="s">
        <v>9</v>
      </c>
      <c r="C954" s="182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81" t="s">
        <v>9</v>
      </c>
      <c r="Y954" s="182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9" t="str">
        <f>IF(C988&lt;0,"SALDO A FAVOR","SALDO ADELANTAD0'")</f>
        <v>SALDO ADELANTAD0'</v>
      </c>
      <c r="C955" s="10">
        <f>IF(Y903&lt;=0,Y903*-1)</f>
        <v>2064.25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2064.25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1" t="s">
        <v>17</v>
      </c>
      <c r="C963" s="10"/>
      <c r="E963" s="183" t="s">
        <v>7</v>
      </c>
      <c r="F963" s="184"/>
      <c r="G963" s="185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183" t="s">
        <v>7</v>
      </c>
      <c r="AB963" s="184"/>
      <c r="AC963" s="185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 x14ac:dyDescent="0.25">
      <c r="B965" s="12"/>
      <c r="C965" s="10"/>
      <c r="N965" s="183" t="s">
        <v>7</v>
      </c>
      <c r="O965" s="184"/>
      <c r="P965" s="184"/>
      <c r="Q965" s="185"/>
      <c r="R965" s="18">
        <f>SUM(R949:R964)</f>
        <v>0</v>
      </c>
      <c r="S965" s="3"/>
      <c r="V965" s="17"/>
      <c r="X965" s="12"/>
      <c r="Y965" s="10"/>
      <c r="AJ965" s="183" t="s">
        <v>7</v>
      </c>
      <c r="AK965" s="184"/>
      <c r="AL965" s="184"/>
      <c r="AM965" s="185"/>
      <c r="AN965" s="18">
        <f>SUM(AN949:AN964)</f>
        <v>0</v>
      </c>
      <c r="AO965" s="3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V967" s="17"/>
      <c r="X967" s="12"/>
      <c r="Y967" s="10"/>
    </row>
    <row r="968" spans="2:41" x14ac:dyDescent="0.25">
      <c r="B968" s="12"/>
      <c r="C968" s="10"/>
      <c r="E968" s="14"/>
      <c r="V968" s="17"/>
      <c r="X968" s="12"/>
      <c r="Y968" s="10"/>
      <c r="AA968" s="14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2"/>
      <c r="C972" s="10"/>
      <c r="V972" s="17"/>
      <c r="X972" s="12"/>
      <c r="Y972" s="10"/>
    </row>
    <row r="973" spans="2:41" x14ac:dyDescent="0.25">
      <c r="B973" s="11"/>
      <c r="C973" s="10"/>
      <c r="V973" s="17"/>
      <c r="X973" s="11"/>
      <c r="Y973" s="10"/>
    </row>
    <row r="974" spans="2:41" x14ac:dyDescent="0.25">
      <c r="B974" s="15" t="s">
        <v>18</v>
      </c>
      <c r="C974" s="16">
        <f>SUM(C955:C973)</f>
        <v>2064.25</v>
      </c>
      <c r="V974" s="17"/>
      <c r="X974" s="15" t="s">
        <v>18</v>
      </c>
      <c r="Y974" s="16">
        <f>SUM(Y955:Y973)</f>
        <v>2064.25</v>
      </c>
    </row>
    <row r="975" spans="2:41" x14ac:dyDescent="0.25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 x14ac:dyDescent="0.25">
      <c r="E976" s="1" t="s">
        <v>19</v>
      </c>
      <c r="V976" s="17"/>
      <c r="AA976" s="1" t="s">
        <v>19</v>
      </c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V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 x14ac:dyDescent="0.25">
      <c r="V986" s="17"/>
    </row>
    <row r="987" spans="1:43" x14ac:dyDescent="0.25">
      <c r="H987" s="186" t="s">
        <v>30</v>
      </c>
      <c r="I987" s="186"/>
      <c r="J987" s="186"/>
      <c r="V987" s="17"/>
      <c r="AA987" s="186" t="s">
        <v>31</v>
      </c>
      <c r="AB987" s="186"/>
      <c r="AC987" s="186"/>
    </row>
    <row r="988" spans="1:43" x14ac:dyDescent="0.25">
      <c r="H988" s="186"/>
      <c r="I988" s="186"/>
      <c r="J988" s="186"/>
      <c r="V988" s="17"/>
      <c r="AA988" s="186"/>
      <c r="AB988" s="186"/>
      <c r="AC988" s="186"/>
    </row>
    <row r="989" spans="1:43" x14ac:dyDescent="0.25">
      <c r="V989" s="17"/>
    </row>
    <row r="990" spans="1:43" x14ac:dyDescent="0.25">
      <c r="V990" s="17"/>
    </row>
    <row r="991" spans="1:43" ht="23.25" x14ac:dyDescent="0.35">
      <c r="B991" s="24" t="s">
        <v>73</v>
      </c>
      <c r="V991" s="17"/>
      <c r="X991" s="22" t="s">
        <v>71</v>
      </c>
    </row>
    <row r="992" spans="1:43" ht="23.25" x14ac:dyDescent="0.35">
      <c r="B992" s="23" t="s">
        <v>32</v>
      </c>
      <c r="C992" s="20">
        <f>IF(X947="PAGADO",0,C952)</f>
        <v>-2064.25</v>
      </c>
      <c r="E992" s="187" t="s">
        <v>20</v>
      </c>
      <c r="F992" s="187"/>
      <c r="G992" s="187"/>
      <c r="H992" s="187"/>
      <c r="V992" s="17"/>
      <c r="X992" s="23" t="s">
        <v>32</v>
      </c>
      <c r="Y992" s="20">
        <f>IF(B1792="PAGADO",0,C997)</f>
        <v>-2064.25</v>
      </c>
      <c r="AA992" s="187" t="s">
        <v>20</v>
      </c>
      <c r="AB992" s="187"/>
      <c r="AC992" s="187"/>
      <c r="AD992" s="187"/>
    </row>
    <row r="993" spans="2:41" x14ac:dyDescent="0.25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 x14ac:dyDescent="0.25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" t="s">
        <v>9</v>
      </c>
      <c r="C996" s="20">
        <f>C1020</f>
        <v>2064.25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2064.25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6" t="s">
        <v>26</v>
      </c>
      <c r="C997" s="21">
        <f>C995-C996</f>
        <v>-2064.25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-2064.25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88" t="str">
        <f>IF(Y997&lt;0,"NO PAGAR","COBRAR'")</f>
        <v>NO PAGAR</v>
      </c>
      <c r="Y998" s="18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 x14ac:dyDescent="0.35">
      <c r="B999" s="188" t="str">
        <f>IF(C997&lt;0,"NO PAGAR","COBRAR'")</f>
        <v>NO PAGAR</v>
      </c>
      <c r="C999" s="188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81" t="s">
        <v>9</v>
      </c>
      <c r="C1000" s="182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81" t="s">
        <v>9</v>
      </c>
      <c r="Y1000" s="182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9" t="str">
        <f>IF(Y952&lt;0,"SALDO ADELANTADO","SALDO A FAVOR '")</f>
        <v>SALDO ADELANTADO</v>
      </c>
      <c r="C1001" s="10">
        <f>IF(Y952&lt;=0,Y952*-1)</f>
        <v>2064.25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2064.25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16</v>
      </c>
      <c r="C1008" s="10"/>
      <c r="E1008" s="183" t="s">
        <v>7</v>
      </c>
      <c r="F1008" s="184"/>
      <c r="G1008" s="185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183" t="s">
        <v>7</v>
      </c>
      <c r="AB1008" s="184"/>
      <c r="AC1008" s="185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 x14ac:dyDescent="0.25">
      <c r="B1010" s="12"/>
      <c r="C1010" s="10"/>
      <c r="N1010" s="183" t="s">
        <v>7</v>
      </c>
      <c r="O1010" s="184"/>
      <c r="P1010" s="184"/>
      <c r="Q1010" s="185"/>
      <c r="R1010" s="18">
        <f>SUM(R994:R1009)</f>
        <v>0</v>
      </c>
      <c r="S1010" s="3"/>
      <c r="V1010" s="17"/>
      <c r="X1010" s="12"/>
      <c r="Y1010" s="10"/>
      <c r="AJ1010" s="183" t="s">
        <v>7</v>
      </c>
      <c r="AK1010" s="184"/>
      <c r="AL1010" s="184"/>
      <c r="AM1010" s="185"/>
      <c r="AN1010" s="18">
        <f>SUM(AN994:AN1009)</f>
        <v>0</v>
      </c>
      <c r="AO1010" s="3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V1012" s="17"/>
      <c r="X1012" s="12"/>
      <c r="Y1012" s="10"/>
    </row>
    <row r="1013" spans="2:41" x14ac:dyDescent="0.25">
      <c r="B1013" s="12"/>
      <c r="C1013" s="10"/>
      <c r="E1013" s="14"/>
      <c r="V1013" s="17"/>
      <c r="X1013" s="12"/>
      <c r="Y1013" s="10"/>
      <c r="AA1013" s="14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2"/>
      <c r="C1018" s="10"/>
      <c r="V1018" s="17"/>
      <c r="X1018" s="12"/>
      <c r="Y1018" s="10"/>
    </row>
    <row r="1019" spans="2:41" x14ac:dyDescent="0.25">
      <c r="B1019" s="11"/>
      <c r="C1019" s="10"/>
      <c r="V1019" s="17"/>
      <c r="X1019" s="11"/>
      <c r="Y1019" s="10"/>
    </row>
    <row r="1020" spans="2:41" x14ac:dyDescent="0.25">
      <c r="B1020" s="15" t="s">
        <v>18</v>
      </c>
      <c r="C1020" s="16">
        <f>SUM(C1001:C1019)</f>
        <v>2064.25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2064.25</v>
      </c>
      <c r="Z1020" t="s">
        <v>22</v>
      </c>
      <c r="AA1020" t="s">
        <v>21</v>
      </c>
    </row>
    <row r="1021" spans="2:41" x14ac:dyDescent="0.25">
      <c r="E1021" s="1" t="s">
        <v>19</v>
      </c>
      <c r="V1021" s="17"/>
      <c r="AA1021" s="1" t="s">
        <v>19</v>
      </c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31" x14ac:dyDescent="0.25">
      <c r="V1025" s="17"/>
    </row>
    <row r="1026" spans="2:31" x14ac:dyDescent="0.25">
      <c r="V1026" s="17"/>
    </row>
    <row r="1027" spans="2:31" x14ac:dyDescent="0.25">
      <c r="V1027" s="17"/>
    </row>
    <row r="1028" spans="2:31" x14ac:dyDescent="0.25">
      <c r="V1028" s="17"/>
    </row>
    <row r="1029" spans="2:31" x14ac:dyDescent="0.25">
      <c r="V1029" s="17"/>
    </row>
    <row r="1030" spans="2:31" x14ac:dyDescent="0.25">
      <c r="V1030" s="17"/>
    </row>
    <row r="1031" spans="2:31" x14ac:dyDescent="0.25">
      <c r="V1031" s="17"/>
    </row>
    <row r="1032" spans="2:31" x14ac:dyDescent="0.25">
      <c r="V1032" s="17"/>
    </row>
    <row r="1033" spans="2:31" x14ac:dyDescent="0.25">
      <c r="V1033" s="17"/>
    </row>
    <row r="1034" spans="2:31" x14ac:dyDescent="0.25">
      <c r="V1034" s="17"/>
      <c r="AC1034" s="189" t="s">
        <v>29</v>
      </c>
      <c r="AD1034" s="189"/>
      <c r="AE1034" s="189"/>
    </row>
    <row r="1035" spans="2:31" x14ac:dyDescent="0.25">
      <c r="H1035" s="186" t="s">
        <v>28</v>
      </c>
      <c r="I1035" s="186"/>
      <c r="J1035" s="186"/>
      <c r="V1035" s="17"/>
      <c r="AC1035" s="189"/>
      <c r="AD1035" s="189"/>
      <c r="AE1035" s="189"/>
    </row>
    <row r="1036" spans="2:31" x14ac:dyDescent="0.25">
      <c r="H1036" s="186"/>
      <c r="I1036" s="186"/>
      <c r="J1036" s="186"/>
      <c r="V1036" s="17"/>
      <c r="AC1036" s="189"/>
      <c r="AD1036" s="189"/>
      <c r="AE1036" s="189"/>
    </row>
    <row r="1037" spans="2:31" x14ac:dyDescent="0.25">
      <c r="V1037" s="17"/>
    </row>
    <row r="1038" spans="2:31" x14ac:dyDescent="0.25">
      <c r="V1038" s="17"/>
    </row>
    <row r="1039" spans="2:31" ht="23.25" x14ac:dyDescent="0.35">
      <c r="B1039" s="22" t="s">
        <v>72</v>
      </c>
      <c r="V1039" s="17"/>
      <c r="X1039" s="22" t="s">
        <v>74</v>
      </c>
    </row>
    <row r="1040" spans="2:31" ht="23.25" x14ac:dyDescent="0.35">
      <c r="B1040" s="23" t="s">
        <v>32</v>
      </c>
      <c r="C1040" s="20">
        <f>IF(X992="PAGADO",0,Y997)</f>
        <v>-2064.25</v>
      </c>
      <c r="E1040" s="187" t="s">
        <v>20</v>
      </c>
      <c r="F1040" s="187"/>
      <c r="G1040" s="187"/>
      <c r="H1040" s="187"/>
      <c r="V1040" s="17"/>
      <c r="X1040" s="23" t="s">
        <v>32</v>
      </c>
      <c r="Y1040" s="20">
        <f>IF(B1040="PAGADO",0,C1045)</f>
        <v>-2064.25</v>
      </c>
      <c r="AA1040" s="187" t="s">
        <v>20</v>
      </c>
      <c r="AB1040" s="187"/>
      <c r="AC1040" s="187"/>
      <c r="AD1040" s="187"/>
    </row>
    <row r="1041" spans="2:41" x14ac:dyDescent="0.25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 x14ac:dyDescent="0.25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" t="s">
        <v>9</v>
      </c>
      <c r="C1044" s="20">
        <f>C1067</f>
        <v>2064.25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2064.25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6" t="s">
        <v>25</v>
      </c>
      <c r="C1045" s="21">
        <f>C1043-C1044</f>
        <v>-2064.25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-2064.25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 x14ac:dyDescent="0.4">
      <c r="B1046" s="190" t="str">
        <f>IF(C1045&lt;0,"NO PAGAR","COBRAR")</f>
        <v>NO PAGAR</v>
      </c>
      <c r="C1046" s="19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0" t="str">
        <f>IF(Y1045&lt;0,"NO PAGAR","COBRAR")</f>
        <v>NO PAGAR</v>
      </c>
      <c r="Y1046" s="19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81" t="s">
        <v>9</v>
      </c>
      <c r="C1047" s="182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81" t="s">
        <v>9</v>
      </c>
      <c r="Y1047" s="182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9" t="str">
        <f>IF(C1081&lt;0,"SALDO A FAVOR","SALDO ADELANTAD0'")</f>
        <v>SALDO ADELANTAD0'</v>
      </c>
      <c r="C1048" s="10">
        <f>IF(Y992&lt;=0,Y992*-1)</f>
        <v>2064.25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2064.25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 x14ac:dyDescent="0.25">
      <c r="B1056" s="11" t="s">
        <v>17</v>
      </c>
      <c r="C1056" s="10"/>
      <c r="E1056" s="183" t="s">
        <v>7</v>
      </c>
      <c r="F1056" s="184"/>
      <c r="G1056" s="185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183" t="s">
        <v>7</v>
      </c>
      <c r="AB1056" s="184"/>
      <c r="AC1056" s="185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 x14ac:dyDescent="0.25">
      <c r="B1058" s="12"/>
      <c r="C1058" s="10"/>
      <c r="N1058" s="183" t="s">
        <v>7</v>
      </c>
      <c r="O1058" s="184"/>
      <c r="P1058" s="184"/>
      <c r="Q1058" s="185"/>
      <c r="R1058" s="18">
        <f>SUM(R1042:R1057)</f>
        <v>0</v>
      </c>
      <c r="S1058" s="3"/>
      <c r="V1058" s="17"/>
      <c r="X1058" s="12"/>
      <c r="Y1058" s="10"/>
      <c r="AJ1058" s="183" t="s">
        <v>7</v>
      </c>
      <c r="AK1058" s="184"/>
      <c r="AL1058" s="184"/>
      <c r="AM1058" s="185"/>
      <c r="AN1058" s="18">
        <f>SUM(AN1042:AN1057)</f>
        <v>0</v>
      </c>
      <c r="AO1058" s="3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V1060" s="17"/>
      <c r="X1060" s="12"/>
      <c r="Y1060" s="10"/>
    </row>
    <row r="1061" spans="2:41" x14ac:dyDescent="0.25">
      <c r="B1061" s="12"/>
      <c r="C1061" s="10"/>
      <c r="E1061" s="14"/>
      <c r="V1061" s="17"/>
      <c r="X1061" s="12"/>
      <c r="Y1061" s="10"/>
      <c r="AA1061" s="14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2"/>
      <c r="C1065" s="10"/>
      <c r="V1065" s="17"/>
      <c r="X1065" s="12"/>
      <c r="Y1065" s="10"/>
    </row>
    <row r="1066" spans="2:41" x14ac:dyDescent="0.25">
      <c r="B1066" s="11"/>
      <c r="C1066" s="10"/>
      <c r="V1066" s="17"/>
      <c r="X1066" s="11"/>
      <c r="Y1066" s="10"/>
    </row>
    <row r="1067" spans="2:41" x14ac:dyDescent="0.25">
      <c r="B1067" s="15" t="s">
        <v>18</v>
      </c>
      <c r="C1067" s="16">
        <f>SUM(C1048:C1066)</f>
        <v>2064.25</v>
      </c>
      <c r="V1067" s="17"/>
      <c r="X1067" s="15" t="s">
        <v>18</v>
      </c>
      <c r="Y1067" s="16">
        <f>SUM(Y1048:Y1066)</f>
        <v>2064.25</v>
      </c>
    </row>
    <row r="1068" spans="2:41" x14ac:dyDescent="0.25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 x14ac:dyDescent="0.25">
      <c r="E1069" s="1" t="s">
        <v>19</v>
      </c>
      <c r="V1069" s="17"/>
      <c r="AA1069" s="1" t="s">
        <v>19</v>
      </c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V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 x14ac:dyDescent="0.25">
      <c r="V1079" s="17"/>
    </row>
    <row r="1080" spans="1:43" x14ac:dyDescent="0.25">
      <c r="H1080" s="186" t="s">
        <v>30</v>
      </c>
      <c r="I1080" s="186"/>
      <c r="J1080" s="186"/>
      <c r="V1080" s="17"/>
      <c r="AA1080" s="186" t="s">
        <v>31</v>
      </c>
      <c r="AB1080" s="186"/>
      <c r="AC1080" s="186"/>
    </row>
    <row r="1081" spans="1:43" x14ac:dyDescent="0.25">
      <c r="H1081" s="186"/>
      <c r="I1081" s="186"/>
      <c r="J1081" s="186"/>
      <c r="V1081" s="17"/>
      <c r="AA1081" s="186"/>
      <c r="AB1081" s="186"/>
      <c r="AC1081" s="186"/>
    </row>
    <row r="1082" spans="1:43" x14ac:dyDescent="0.25">
      <c r="V1082" s="17"/>
    </row>
    <row r="1083" spans="1:43" x14ac:dyDescent="0.25">
      <c r="V1083" s="17"/>
    </row>
    <row r="1084" spans="1:43" ht="23.25" x14ac:dyDescent="0.35">
      <c r="B1084" s="24" t="s">
        <v>72</v>
      </c>
      <c r="V1084" s="17"/>
      <c r="X1084" s="22" t="s">
        <v>72</v>
      </c>
    </row>
    <row r="1085" spans="1:43" ht="23.25" x14ac:dyDescent="0.35">
      <c r="B1085" s="23" t="s">
        <v>32</v>
      </c>
      <c r="C1085" s="20">
        <f>IF(X1040="PAGADO",0,C1045)</f>
        <v>-2064.25</v>
      </c>
      <c r="E1085" s="187" t="s">
        <v>20</v>
      </c>
      <c r="F1085" s="187"/>
      <c r="G1085" s="187"/>
      <c r="H1085" s="187"/>
      <c r="V1085" s="17"/>
      <c r="X1085" s="23" t="s">
        <v>32</v>
      </c>
      <c r="Y1085" s="20">
        <f>IF(B1885="PAGADO",0,C1090)</f>
        <v>-2064.25</v>
      </c>
      <c r="AA1085" s="187" t="s">
        <v>20</v>
      </c>
      <c r="AB1085" s="187"/>
      <c r="AC1085" s="187"/>
      <c r="AD1085" s="187"/>
    </row>
    <row r="1086" spans="1:43" x14ac:dyDescent="0.25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 x14ac:dyDescent="0.25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" t="s">
        <v>9</v>
      </c>
      <c r="C1089" s="20">
        <f>C1113</f>
        <v>2064.25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2064.25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6" t="s">
        <v>26</v>
      </c>
      <c r="C1090" s="21">
        <f>C1088-C1089</f>
        <v>-2064.25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-2064.25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88" t="str">
        <f>IF(Y1090&lt;0,"NO PAGAR","COBRAR'")</f>
        <v>NO PAGAR</v>
      </c>
      <c r="Y1091" s="18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 x14ac:dyDescent="0.35">
      <c r="B1092" s="188" t="str">
        <f>IF(C1090&lt;0,"NO PAGAR","COBRAR'")</f>
        <v>NO PAGAR</v>
      </c>
      <c r="C1092" s="188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181" t="s">
        <v>9</v>
      </c>
      <c r="C1093" s="182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81" t="s">
        <v>9</v>
      </c>
      <c r="Y1093" s="182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9" t="str">
        <f>IF(Y1045&lt;0,"SALDO ADELANTADO","SALDO A FAVOR '")</f>
        <v>SALDO ADELANTADO</v>
      </c>
      <c r="C1094" s="10">
        <f>IF(Y1045&lt;=0,Y1045*-1)</f>
        <v>2064.25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2064.25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16</v>
      </c>
      <c r="C1101" s="10"/>
      <c r="E1101" s="183" t="s">
        <v>7</v>
      </c>
      <c r="F1101" s="184"/>
      <c r="G1101" s="185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183" t="s">
        <v>7</v>
      </c>
      <c r="AB1101" s="184"/>
      <c r="AC1101" s="185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 x14ac:dyDescent="0.25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 x14ac:dyDescent="0.25">
      <c r="B1103" s="12"/>
      <c r="C1103" s="10"/>
      <c r="N1103" s="183" t="s">
        <v>7</v>
      </c>
      <c r="O1103" s="184"/>
      <c r="P1103" s="184"/>
      <c r="Q1103" s="185"/>
      <c r="R1103" s="18">
        <f>SUM(R1087:R1102)</f>
        <v>0</v>
      </c>
      <c r="S1103" s="3"/>
      <c r="V1103" s="17"/>
      <c r="X1103" s="12"/>
      <c r="Y1103" s="10"/>
      <c r="AJ1103" s="183" t="s">
        <v>7</v>
      </c>
      <c r="AK1103" s="184"/>
      <c r="AL1103" s="184"/>
      <c r="AM1103" s="185"/>
      <c r="AN1103" s="18">
        <f>SUM(AN1087:AN1102)</f>
        <v>0</v>
      </c>
      <c r="AO1103" s="3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2"/>
      <c r="C1106" s="10"/>
      <c r="E1106" s="14"/>
      <c r="V1106" s="17"/>
      <c r="X1106" s="12"/>
      <c r="Y1106" s="10"/>
      <c r="AA1106" s="14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2"/>
      <c r="C1111" s="10"/>
      <c r="V1111" s="17"/>
      <c r="X1111" s="12"/>
      <c r="Y1111" s="10"/>
    </row>
    <row r="1112" spans="2:27" x14ac:dyDescent="0.25">
      <c r="B1112" s="11"/>
      <c r="C1112" s="10"/>
      <c r="V1112" s="17"/>
      <c r="X1112" s="11"/>
      <c r="Y1112" s="10"/>
    </row>
    <row r="1113" spans="2:27" x14ac:dyDescent="0.25">
      <c r="B1113" s="15" t="s">
        <v>18</v>
      </c>
      <c r="C1113" s="16">
        <f>SUM(C1094:C1112)</f>
        <v>2064.25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2064.25</v>
      </c>
      <c r="Z1113" t="s">
        <v>22</v>
      </c>
      <c r="AA1113" t="s">
        <v>21</v>
      </c>
    </row>
    <row r="1114" spans="2:27" x14ac:dyDescent="0.25">
      <c r="E1114" s="1" t="s">
        <v>19</v>
      </c>
      <c r="V1114" s="17"/>
      <c r="AA1114" s="1" t="s">
        <v>19</v>
      </c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  <row r="1230" spans="22:22" x14ac:dyDescent="0.25">
      <c r="V1230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4"/>
  <sheetViews>
    <sheetView topLeftCell="A325" zoomScaleNormal="100" workbookViewId="0">
      <selection activeCell="B347" sqref="B347"/>
    </sheetView>
  </sheetViews>
  <sheetFormatPr baseColWidth="10" defaultColWidth="11.42578125" defaultRowHeight="15" x14ac:dyDescent="0.2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 x14ac:dyDescent="0.25">
      <c r="V1" s="17"/>
    </row>
    <row r="2" spans="2:41" x14ac:dyDescent="0.25">
      <c r="V2" s="17"/>
      <c r="AC2" s="189" t="s">
        <v>29</v>
      </c>
      <c r="AD2" s="189"/>
      <c r="AE2" s="189"/>
    </row>
    <row r="3" spans="2:41" x14ac:dyDescent="0.25">
      <c r="H3" s="186" t="s">
        <v>28</v>
      </c>
      <c r="I3" s="186"/>
      <c r="J3" s="186"/>
      <c r="V3" s="17"/>
      <c r="AC3" s="189"/>
      <c r="AD3" s="189"/>
      <c r="AE3" s="189"/>
    </row>
    <row r="4" spans="2:41" x14ac:dyDescent="0.25">
      <c r="H4" s="186"/>
      <c r="I4" s="186"/>
      <c r="J4" s="186"/>
      <c r="V4" s="17"/>
      <c r="AC4" s="189"/>
      <c r="AD4" s="189"/>
      <c r="AE4" s="18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130</v>
      </c>
      <c r="C8" s="20"/>
      <c r="E8" s="187" t="s">
        <v>78</v>
      </c>
      <c r="F8" s="187"/>
      <c r="G8" s="187"/>
      <c r="H8" s="187"/>
      <c r="V8" s="17"/>
      <c r="X8" s="23" t="s">
        <v>130</v>
      </c>
      <c r="Y8" s="20">
        <f>IF(B8="PAGADO",0,C13)</f>
        <v>0</v>
      </c>
      <c r="AA8" s="187" t="s">
        <v>78</v>
      </c>
      <c r="AB8" s="187"/>
      <c r="AC8" s="187"/>
      <c r="AD8" s="187"/>
    </row>
    <row r="9" spans="2:41" x14ac:dyDescent="0.25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 x14ac:dyDescent="0.25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 x14ac:dyDescent="0.4">
      <c r="B14" s="190" t="str">
        <f>IF(C13&lt;0,"NO PAGAR","COBRAR")</f>
        <v>COBRAR</v>
      </c>
      <c r="C14" s="19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0" t="str">
        <f>IF(Y13&lt;0,"NO PAGAR","COBRAR")</f>
        <v>COBRAR</v>
      </c>
      <c r="Y14" s="190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181" t="s">
        <v>9</v>
      </c>
      <c r="C15" s="18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1" t="s">
        <v>9</v>
      </c>
      <c r="Y15" s="182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3" t="s">
        <v>7</v>
      </c>
      <c r="F24" s="184"/>
      <c r="G24" s="185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83" t="s">
        <v>7</v>
      </c>
      <c r="AB24" s="184"/>
      <c r="AC24" s="185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3" t="s">
        <v>7</v>
      </c>
      <c r="O26" s="184"/>
      <c r="P26" s="184"/>
      <c r="Q26" s="185"/>
      <c r="R26" s="18">
        <f>SUM(R10:R25)</f>
        <v>0.35</v>
      </c>
      <c r="S26" s="3"/>
      <c r="V26" s="17"/>
      <c r="X26" s="12"/>
      <c r="Y26" s="10"/>
      <c r="AJ26" s="183" t="s">
        <v>7</v>
      </c>
      <c r="AK26" s="184"/>
      <c r="AL26" s="184"/>
      <c r="AM26" s="185"/>
      <c r="AN26" s="18">
        <f>SUM(AN10:AN25)</f>
        <v>255.35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 x14ac:dyDescent="0.25">
      <c r="H49" s="186"/>
      <c r="I49" s="186"/>
      <c r="J49" s="186"/>
      <c r="V49" s="17"/>
      <c r="AA49" s="186"/>
      <c r="AB49" s="186"/>
      <c r="AC49" s="18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187" t="s">
        <v>213</v>
      </c>
      <c r="F53" s="187"/>
      <c r="G53" s="187"/>
      <c r="H53" s="187"/>
      <c r="V53" s="17"/>
      <c r="X53" s="23" t="s">
        <v>32</v>
      </c>
      <c r="Y53" s="20">
        <f>IF(B53="PAGADO",0,C58)</f>
        <v>540</v>
      </c>
      <c r="AA53" s="187" t="s">
        <v>78</v>
      </c>
      <c r="AB53" s="187"/>
      <c r="AC53" s="187"/>
      <c r="AD53" s="187"/>
    </row>
    <row r="54" spans="2:41" x14ac:dyDescent="0.25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8" t="str">
        <f>IF(Y58&lt;0,"NO PAGAR","COBRAR'")</f>
        <v>COBRAR'</v>
      </c>
      <c r="Y59" s="18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8" t="str">
        <f>IF(C58&lt;0,"NO PAGAR","COBRAR'")</f>
        <v>COBRAR'</v>
      </c>
      <c r="C60" s="18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1" t="s">
        <v>9</v>
      </c>
      <c r="C61" s="18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1" t="s">
        <v>9</v>
      </c>
      <c r="Y61" s="18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3" t="s">
        <v>7</v>
      </c>
      <c r="F69" s="184"/>
      <c r="G69" s="185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3" t="s">
        <v>7</v>
      </c>
      <c r="AB69" s="184"/>
      <c r="AC69" s="185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3" t="s">
        <v>7</v>
      </c>
      <c r="O71" s="184"/>
      <c r="P71" s="184"/>
      <c r="Q71" s="185"/>
      <c r="R71" s="18">
        <f>SUM(R55:R70)</f>
        <v>0</v>
      </c>
      <c r="S71" s="3"/>
      <c r="V71" s="17"/>
      <c r="X71" s="12"/>
      <c r="Y71" s="10"/>
      <c r="AJ71" s="183" t="s">
        <v>7</v>
      </c>
      <c r="AK71" s="184"/>
      <c r="AL71" s="184"/>
      <c r="AM71" s="18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</row>
    <row r="94" spans="2:31" x14ac:dyDescent="0.25">
      <c r="V94" s="17"/>
    </row>
    <row r="95" spans="2:31" x14ac:dyDescent="0.25">
      <c r="V95" s="17"/>
      <c r="AC95" s="189" t="s">
        <v>29</v>
      </c>
      <c r="AD95" s="189"/>
      <c r="AE95" s="189"/>
    </row>
    <row r="96" spans="2:31" x14ac:dyDescent="0.25">
      <c r="H96" s="186" t="s">
        <v>28</v>
      </c>
      <c r="I96" s="186"/>
      <c r="J96" s="186"/>
      <c r="V96" s="17"/>
      <c r="AC96" s="189"/>
      <c r="AD96" s="189"/>
      <c r="AE96" s="189"/>
    </row>
    <row r="97" spans="2:41" x14ac:dyDescent="0.25">
      <c r="H97" s="186"/>
      <c r="I97" s="186"/>
      <c r="J97" s="186"/>
      <c r="V97" s="17"/>
      <c r="AC97" s="189"/>
      <c r="AD97" s="189"/>
      <c r="AE97" s="189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82</v>
      </c>
      <c r="C101" s="20">
        <f>IF(X53="PAGADO",0,Y58)</f>
        <v>1034.07</v>
      </c>
      <c r="E101" s="187" t="s">
        <v>78</v>
      </c>
      <c r="F101" s="187"/>
      <c r="G101" s="187"/>
      <c r="H101" s="187"/>
      <c r="V101" s="17"/>
      <c r="X101" s="23" t="s">
        <v>32</v>
      </c>
      <c r="Y101" s="20">
        <f>IF(B101="PAGADO",0,C106)</f>
        <v>0</v>
      </c>
      <c r="AA101" s="187" t="s">
        <v>310</v>
      </c>
      <c r="AB101" s="187"/>
      <c r="AC101" s="187"/>
      <c r="AD101" s="187"/>
    </row>
    <row r="102" spans="2:41" x14ac:dyDescent="0.25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 x14ac:dyDescent="0.4">
      <c r="B107" s="190" t="str">
        <f>IF(C106&lt;0,"NO PAGAR","COBRAR")</f>
        <v>COBRAR</v>
      </c>
      <c r="C107" s="190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90" t="str">
        <f>IF(Y106&lt;0,"NO PAGAR","COBRAR")</f>
        <v>COBRAR</v>
      </c>
      <c r="Y107" s="19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81" t="s">
        <v>9</v>
      </c>
      <c r="C108" s="182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81" t="s">
        <v>9</v>
      </c>
      <c r="Y108" s="18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17</v>
      </c>
      <c r="C117" s="10"/>
      <c r="E117" s="183" t="s">
        <v>7</v>
      </c>
      <c r="F117" s="184"/>
      <c r="G117" s="185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83" t="s">
        <v>7</v>
      </c>
      <c r="AB117" s="184"/>
      <c r="AC117" s="185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 x14ac:dyDescent="0.25">
      <c r="B119" s="12"/>
      <c r="C119" s="10"/>
      <c r="N119" s="183" t="s">
        <v>7</v>
      </c>
      <c r="O119" s="184"/>
      <c r="P119" s="184"/>
      <c r="Q119" s="185"/>
      <c r="R119" s="18">
        <f>SUM(R103:R118)</f>
        <v>0</v>
      </c>
      <c r="S119" s="3"/>
      <c r="V119" s="17"/>
      <c r="X119" s="12"/>
      <c r="Y119" s="10"/>
      <c r="AJ119" s="183" t="s">
        <v>7</v>
      </c>
      <c r="AK119" s="184"/>
      <c r="AL119" s="184"/>
      <c r="AM119" s="185"/>
      <c r="AN119" s="18">
        <f>SUM(AN103:AN118)</f>
        <v>0</v>
      </c>
      <c r="AO119" s="3"/>
    </row>
    <row r="120" spans="2:41" x14ac:dyDescent="0.25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 x14ac:dyDescent="0.25">
      <c r="E122" s="1" t="s">
        <v>19</v>
      </c>
      <c r="V122" s="17"/>
      <c r="AA122" s="1" t="s">
        <v>19</v>
      </c>
    </row>
    <row r="123" spans="2:41" x14ac:dyDescent="0.25">
      <c r="V123" s="17"/>
    </row>
    <row r="124" spans="2:41" x14ac:dyDescent="0.25">
      <c r="V124" s="17"/>
    </row>
    <row r="125" spans="2:41" x14ac:dyDescent="0.25">
      <c r="V125" s="17"/>
    </row>
    <row r="126" spans="2:41" x14ac:dyDescent="0.25">
      <c r="V126" s="17"/>
    </row>
    <row r="127" spans="2:41" x14ac:dyDescent="0.25">
      <c r="V127" s="17"/>
    </row>
    <row r="128" spans="2:41" x14ac:dyDescent="0.25">
      <c r="V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 x14ac:dyDescent="0.25">
      <c r="V132" s="17"/>
    </row>
    <row r="133" spans="1:43" x14ac:dyDescent="0.25">
      <c r="H133" s="186" t="s">
        <v>30</v>
      </c>
      <c r="I133" s="186"/>
      <c r="J133" s="186"/>
      <c r="V133" s="17"/>
      <c r="AA133" s="186" t="s">
        <v>31</v>
      </c>
      <c r="AB133" s="186"/>
      <c r="AC133" s="186"/>
    </row>
    <row r="134" spans="1:43" x14ac:dyDescent="0.25">
      <c r="H134" s="186"/>
      <c r="I134" s="186"/>
      <c r="J134" s="186"/>
      <c r="V134" s="17"/>
      <c r="AA134" s="186"/>
      <c r="AB134" s="186"/>
      <c r="AC134" s="186"/>
    </row>
    <row r="135" spans="1:43" x14ac:dyDescent="0.25">
      <c r="V135" s="17"/>
    </row>
    <row r="136" spans="1:43" x14ac:dyDescent="0.25">
      <c r="V136" s="17"/>
    </row>
    <row r="137" spans="1:43" ht="23.25" x14ac:dyDescent="0.35">
      <c r="B137" s="24" t="s">
        <v>33</v>
      </c>
      <c r="V137" s="17"/>
      <c r="X137" s="22" t="s">
        <v>33</v>
      </c>
    </row>
    <row r="138" spans="1:43" ht="23.25" x14ac:dyDescent="0.35">
      <c r="B138" s="23" t="s">
        <v>32</v>
      </c>
      <c r="C138" s="20">
        <f>IF(X101="PAGADO",0,Y106)</f>
        <v>0</v>
      </c>
      <c r="E138" s="187" t="s">
        <v>310</v>
      </c>
      <c r="F138" s="187"/>
      <c r="G138" s="187"/>
      <c r="H138" s="187"/>
      <c r="V138" s="17"/>
      <c r="X138" s="23" t="s">
        <v>32</v>
      </c>
      <c r="Y138" s="20">
        <f>IF(B138="PAGADO",0,C143)</f>
        <v>670</v>
      </c>
      <c r="AA138" s="187" t="s">
        <v>78</v>
      </c>
      <c r="AB138" s="187"/>
      <c r="AC138" s="187"/>
      <c r="AD138" s="187"/>
    </row>
    <row r="139" spans="1:43" x14ac:dyDescent="0.25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 x14ac:dyDescent="0.25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x14ac:dyDescent="0.25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x14ac:dyDescent="0.25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 x14ac:dyDescent="0.3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88" t="str">
        <f>IF(Y143&lt;0,"NO PAGAR","COBRAR'")</f>
        <v>COBRAR'</v>
      </c>
      <c r="Y144" s="188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 x14ac:dyDescent="0.35">
      <c r="B145" s="188" t="str">
        <f>IF(C143&lt;0,"NO PAGAR","COBRAR'")</f>
        <v>COBRAR'</v>
      </c>
      <c r="C145" s="188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81" t="s">
        <v>9</v>
      </c>
      <c r="C146" s="182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81" t="s">
        <v>9</v>
      </c>
      <c r="Y146" s="182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1" t="s">
        <v>16</v>
      </c>
      <c r="C154" s="10"/>
      <c r="E154" s="183" t="s">
        <v>7</v>
      </c>
      <c r="F154" s="184"/>
      <c r="G154" s="185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83" t="s">
        <v>7</v>
      </c>
      <c r="AB154" s="184"/>
      <c r="AC154" s="185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 x14ac:dyDescent="0.25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 x14ac:dyDescent="0.25">
      <c r="B156" s="12"/>
      <c r="C156" s="10"/>
      <c r="N156" s="183" t="s">
        <v>7</v>
      </c>
      <c r="O156" s="184"/>
      <c r="P156" s="184"/>
      <c r="Q156" s="185"/>
      <c r="R156" s="18">
        <f>SUM(R140:R155)</f>
        <v>0</v>
      </c>
      <c r="S156" s="3"/>
      <c r="V156" s="17"/>
      <c r="X156" s="12"/>
      <c r="Y156" s="10"/>
      <c r="AJ156" s="183" t="s">
        <v>7</v>
      </c>
      <c r="AK156" s="184"/>
      <c r="AL156" s="184"/>
      <c r="AM156" s="185"/>
      <c r="AN156" s="18">
        <f>SUM(AN140:AN155)</f>
        <v>0</v>
      </c>
      <c r="AO156" s="3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E159" s="14"/>
      <c r="V159" s="17"/>
      <c r="X159" s="12"/>
      <c r="Y159" s="10"/>
      <c r="AA159" s="14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2"/>
      <c r="C164" s="10"/>
      <c r="V164" s="17"/>
      <c r="X164" s="12"/>
      <c r="Y164" s="10"/>
    </row>
    <row r="165" spans="2:27" x14ac:dyDescent="0.25">
      <c r="B165" s="11"/>
      <c r="C165" s="10"/>
      <c r="V165" s="17"/>
      <c r="X165" s="11"/>
      <c r="Y165" s="10"/>
    </row>
    <row r="166" spans="2:27" x14ac:dyDescent="0.25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 x14ac:dyDescent="0.25">
      <c r="E167" s="1" t="s">
        <v>19</v>
      </c>
      <c r="V167" s="17"/>
      <c r="AA167" s="1" t="s">
        <v>19</v>
      </c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  <c r="AC181" s="189" t="s">
        <v>29</v>
      </c>
      <c r="AD181" s="189"/>
      <c r="AE181" s="189"/>
    </row>
    <row r="182" spans="2:41" x14ac:dyDescent="0.25">
      <c r="H182" s="186" t="s">
        <v>28</v>
      </c>
      <c r="I182" s="186"/>
      <c r="J182" s="186"/>
      <c r="V182" s="17"/>
      <c r="AC182" s="189"/>
      <c r="AD182" s="189"/>
      <c r="AE182" s="189"/>
    </row>
    <row r="183" spans="2:41" x14ac:dyDescent="0.25">
      <c r="H183" s="186"/>
      <c r="I183" s="186"/>
      <c r="J183" s="186"/>
      <c r="V183" s="17"/>
      <c r="AC183" s="189"/>
      <c r="AD183" s="189"/>
      <c r="AE183" s="189"/>
    </row>
    <row r="184" spans="2:41" x14ac:dyDescent="0.25">
      <c r="V184" s="17"/>
    </row>
    <row r="185" spans="2:41" x14ac:dyDescent="0.25">
      <c r="V185" s="17"/>
    </row>
    <row r="186" spans="2:41" ht="23.25" x14ac:dyDescent="0.35">
      <c r="B186" s="22" t="s">
        <v>63</v>
      </c>
      <c r="V186" s="17"/>
      <c r="X186" s="22" t="s">
        <v>63</v>
      </c>
    </row>
    <row r="187" spans="2:41" ht="28.5" x14ac:dyDescent="0.45">
      <c r="B187" s="23" t="s">
        <v>82</v>
      </c>
      <c r="C187" s="20">
        <f>IF(X138="PAGADO",0,Y143)</f>
        <v>670</v>
      </c>
      <c r="E187" s="187" t="s">
        <v>434</v>
      </c>
      <c r="F187" s="187"/>
      <c r="G187" s="187"/>
      <c r="H187" s="187"/>
      <c r="O187" s="59" t="s">
        <v>433</v>
      </c>
      <c r="V187" s="17"/>
      <c r="X187" s="23" t="s">
        <v>32</v>
      </c>
      <c r="Y187" s="20">
        <f>IF(B187="PAGADO",0,C192)</f>
        <v>0</v>
      </c>
      <c r="AA187" s="187" t="s">
        <v>20</v>
      </c>
      <c r="AB187" s="187"/>
      <c r="AC187" s="187"/>
      <c r="AD187" s="187"/>
    </row>
    <row r="188" spans="2:41" x14ac:dyDescent="0.25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 x14ac:dyDescent="0.25">
      <c r="C189" s="20"/>
      <c r="E189" s="4"/>
      <c r="F189" s="3"/>
      <c r="G189" s="3"/>
      <c r="H189" s="5"/>
      <c r="N189" s="25">
        <v>44986</v>
      </c>
      <c r="O189" s="3" t="s">
        <v>418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419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426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 x14ac:dyDescent="0.4">
      <c r="B193" s="190" t="str">
        <f>IF(C192&lt;0,"NO PAGAR","COBRAR")</f>
        <v>COBRAR</v>
      </c>
      <c r="C193" s="190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0" t="str">
        <f>IF(Y192&lt;0,"NO PAGAR","COBRAR")</f>
        <v>COBRAR</v>
      </c>
      <c r="Y193" s="19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81" t="s">
        <v>9</v>
      </c>
      <c r="C194" s="182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81" t="s">
        <v>9</v>
      </c>
      <c r="Y194" s="182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17</v>
      </c>
      <c r="C203" s="10"/>
      <c r="E203" s="183" t="s">
        <v>7</v>
      </c>
      <c r="F203" s="184"/>
      <c r="G203" s="185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83" t="s">
        <v>7</v>
      </c>
      <c r="AB203" s="184"/>
      <c r="AC203" s="185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 x14ac:dyDescent="0.25">
      <c r="B205" s="12"/>
      <c r="C205" s="10"/>
      <c r="N205" s="183" t="s">
        <v>7</v>
      </c>
      <c r="O205" s="184"/>
      <c r="P205" s="184"/>
      <c r="Q205" s="185"/>
      <c r="R205" s="18">
        <f>SUM(R189:R204)</f>
        <v>480.45</v>
      </c>
      <c r="S205" s="3"/>
      <c r="V205" s="17"/>
      <c r="X205" s="12"/>
      <c r="Y205" s="10"/>
      <c r="AJ205" s="183" t="s">
        <v>7</v>
      </c>
      <c r="AK205" s="184"/>
      <c r="AL205" s="184"/>
      <c r="AM205" s="185"/>
      <c r="AN205" s="18">
        <f>SUM(AN189:AN204)</f>
        <v>0</v>
      </c>
      <c r="AO205" s="3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E208" s="14"/>
      <c r="V208" s="17"/>
      <c r="X208" s="12"/>
      <c r="Y208" s="10"/>
      <c r="AA208" s="14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2"/>
      <c r="C212" s="10"/>
      <c r="V212" s="17"/>
      <c r="X212" s="12"/>
      <c r="Y212" s="10"/>
    </row>
    <row r="213" spans="1:43" x14ac:dyDescent="0.25">
      <c r="B213" s="11"/>
      <c r="C213" s="10"/>
      <c r="V213" s="17"/>
      <c r="X213" s="11"/>
      <c r="Y213" s="10"/>
    </row>
    <row r="214" spans="1:43" x14ac:dyDescent="0.25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 x14ac:dyDescent="0.25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 x14ac:dyDescent="0.25">
      <c r="E216" s="1" t="s">
        <v>19</v>
      </c>
      <c r="V216" s="17"/>
      <c r="AA216" s="1" t="s">
        <v>19</v>
      </c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V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 x14ac:dyDescent="0.25">
      <c r="V226" s="17"/>
    </row>
    <row r="227" spans="1:43" x14ac:dyDescent="0.25">
      <c r="H227" s="186" t="s">
        <v>30</v>
      </c>
      <c r="I227" s="186"/>
      <c r="J227" s="186"/>
      <c r="V227" s="17"/>
      <c r="AA227" s="186" t="s">
        <v>31</v>
      </c>
      <c r="AB227" s="186"/>
      <c r="AC227" s="186"/>
    </row>
    <row r="228" spans="1:43" x14ac:dyDescent="0.25">
      <c r="H228" s="186"/>
      <c r="I228" s="186"/>
      <c r="J228" s="186"/>
      <c r="V228" s="17"/>
      <c r="AA228" s="186"/>
      <c r="AB228" s="186"/>
      <c r="AC228" s="186"/>
    </row>
    <row r="229" spans="1:43" x14ac:dyDescent="0.25">
      <c r="V229" s="17"/>
    </row>
    <row r="230" spans="1:43" x14ac:dyDescent="0.25">
      <c r="V230" s="17"/>
    </row>
    <row r="231" spans="1:43" ht="23.25" x14ac:dyDescent="0.35">
      <c r="B231" s="24" t="s">
        <v>63</v>
      </c>
      <c r="V231" s="17"/>
      <c r="X231" s="22" t="s">
        <v>63</v>
      </c>
    </row>
    <row r="232" spans="1:43" ht="23.25" x14ac:dyDescent="0.35">
      <c r="B232" s="23" t="s">
        <v>32</v>
      </c>
      <c r="C232" s="20">
        <f>IF(X187="PAGADO",0,Y192)</f>
        <v>0</v>
      </c>
      <c r="E232" s="187" t="s">
        <v>20</v>
      </c>
      <c r="F232" s="187"/>
      <c r="G232" s="187"/>
      <c r="H232" s="187"/>
      <c r="V232" s="17"/>
      <c r="X232" s="23" t="s">
        <v>32</v>
      </c>
      <c r="Y232" s="20">
        <f>IF(B232="PAGADO",0,C237)</f>
        <v>0</v>
      </c>
      <c r="AA232" s="187" t="s">
        <v>20</v>
      </c>
      <c r="AB232" s="187"/>
      <c r="AC232" s="187"/>
      <c r="AD232" s="187"/>
    </row>
    <row r="233" spans="1:43" x14ac:dyDescent="0.25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 x14ac:dyDescent="0.25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 x14ac:dyDescent="0.25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 x14ac:dyDescent="0.25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 x14ac:dyDescent="0.25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 x14ac:dyDescent="0.3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88" t="str">
        <f>IF(Y237&lt;0,"NO PAGAR","COBRAR'")</f>
        <v>COBRAR'</v>
      </c>
      <c r="Y238" s="188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 x14ac:dyDescent="0.35">
      <c r="B239" s="188" t="str">
        <f>IF(C237&lt;0,"NO PAGAR","COBRAR'")</f>
        <v>COBRAR'</v>
      </c>
      <c r="C239" s="188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181" t="s">
        <v>9</v>
      </c>
      <c r="C240" s="182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81" t="s">
        <v>9</v>
      </c>
      <c r="Y240" s="182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16</v>
      </c>
      <c r="C248" s="10"/>
      <c r="E248" s="183" t="s">
        <v>7</v>
      </c>
      <c r="F248" s="184"/>
      <c r="G248" s="185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83" t="s">
        <v>7</v>
      </c>
      <c r="AB248" s="184"/>
      <c r="AC248" s="185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 x14ac:dyDescent="0.25">
      <c r="B250" s="12"/>
      <c r="C250" s="10"/>
      <c r="N250" s="183" t="s">
        <v>7</v>
      </c>
      <c r="O250" s="184"/>
      <c r="P250" s="184"/>
      <c r="Q250" s="185"/>
      <c r="R250" s="18">
        <f>SUM(R234:R249)</f>
        <v>0</v>
      </c>
      <c r="S250" s="3"/>
      <c r="V250" s="17"/>
      <c r="X250" s="12"/>
      <c r="Y250" s="10"/>
      <c r="AJ250" s="183" t="s">
        <v>7</v>
      </c>
      <c r="AK250" s="184"/>
      <c r="AL250" s="184"/>
      <c r="AM250" s="185"/>
      <c r="AN250" s="18">
        <f>SUM(AN234:AN249)</f>
        <v>0</v>
      </c>
      <c r="AO250" s="3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E253" s="14"/>
      <c r="V253" s="17"/>
      <c r="X253" s="12"/>
      <c r="Y253" s="10"/>
      <c r="AA253" s="14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V257" s="17"/>
      <c r="X257" s="12"/>
      <c r="Y257" s="10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1"/>
      <c r="C259" s="10"/>
      <c r="V259" s="17"/>
      <c r="X259" s="11"/>
      <c r="Y259" s="10"/>
    </row>
    <row r="260" spans="2:27" x14ac:dyDescent="0.25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 x14ac:dyDescent="0.25">
      <c r="E261" s="1" t="s">
        <v>19</v>
      </c>
      <c r="V261" s="17"/>
      <c r="AA261" s="1" t="s">
        <v>19</v>
      </c>
    </row>
    <row r="262" spans="2:27" x14ac:dyDescent="0.25">
      <c r="V262" s="17"/>
    </row>
    <row r="263" spans="2:27" x14ac:dyDescent="0.25">
      <c r="V263" s="17"/>
    </row>
    <row r="264" spans="2:27" x14ac:dyDescent="0.25">
      <c r="V264" s="17"/>
    </row>
    <row r="265" spans="2:27" x14ac:dyDescent="0.25">
      <c r="V265" s="17"/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  <c r="AC273" s="189" t="s">
        <v>29</v>
      </c>
      <c r="AD273" s="189"/>
      <c r="AE273" s="189"/>
    </row>
    <row r="274" spans="2:41" x14ac:dyDescent="0.25">
      <c r="H274" s="186" t="s">
        <v>28</v>
      </c>
      <c r="I274" s="186"/>
      <c r="J274" s="186"/>
      <c r="V274" s="17"/>
      <c r="AC274" s="189"/>
      <c r="AD274" s="189"/>
      <c r="AE274" s="189"/>
    </row>
    <row r="275" spans="2:41" x14ac:dyDescent="0.25">
      <c r="H275" s="186"/>
      <c r="I275" s="186"/>
      <c r="J275" s="186"/>
      <c r="V275" s="17"/>
      <c r="AC275" s="189"/>
      <c r="AD275" s="189"/>
      <c r="AE275" s="189"/>
    </row>
    <row r="276" spans="2:41" x14ac:dyDescent="0.25">
      <c r="V276" s="17"/>
    </row>
    <row r="277" spans="2:41" x14ac:dyDescent="0.25">
      <c r="V277" s="17"/>
    </row>
    <row r="278" spans="2:41" ht="23.25" x14ac:dyDescent="0.35">
      <c r="B278" s="22" t="s">
        <v>65</v>
      </c>
      <c r="V278" s="17"/>
      <c r="X278" s="22" t="s">
        <v>65</v>
      </c>
    </row>
    <row r="279" spans="2:41" ht="23.25" x14ac:dyDescent="0.35">
      <c r="B279" s="23" t="s">
        <v>32</v>
      </c>
      <c r="C279" s="20">
        <f>IF(X232="PAGADO",0,Y237)</f>
        <v>0</v>
      </c>
      <c r="E279" s="187" t="s">
        <v>20</v>
      </c>
      <c r="F279" s="187"/>
      <c r="G279" s="187"/>
      <c r="H279" s="187"/>
      <c r="V279" s="17"/>
      <c r="X279" s="23" t="s">
        <v>32</v>
      </c>
      <c r="Y279" s="20">
        <f>IF(B279="PAGADO",0,C284)</f>
        <v>0</v>
      </c>
      <c r="AA279" s="187" t="s">
        <v>20</v>
      </c>
      <c r="AB279" s="187"/>
      <c r="AC279" s="187"/>
      <c r="AD279" s="187"/>
    </row>
    <row r="280" spans="2:41" x14ac:dyDescent="0.25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 x14ac:dyDescent="0.25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 x14ac:dyDescent="0.4">
      <c r="B285" s="190" t="str">
        <f>IF(C284&lt;0,"NO PAGAR","COBRAR")</f>
        <v>COBRAR</v>
      </c>
      <c r="C285" s="19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0" t="str">
        <f>IF(Y284&lt;0,"NO PAGAR","COBRAR")</f>
        <v>COBRAR</v>
      </c>
      <c r="Y285" s="19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81" t="s">
        <v>9</v>
      </c>
      <c r="C286" s="182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81" t="s">
        <v>9</v>
      </c>
      <c r="Y286" s="182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17</v>
      </c>
      <c r="C295" s="10"/>
      <c r="E295" s="183" t="s">
        <v>7</v>
      </c>
      <c r="F295" s="184"/>
      <c r="G295" s="185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83" t="s">
        <v>7</v>
      </c>
      <c r="AB295" s="184"/>
      <c r="AC295" s="185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 x14ac:dyDescent="0.25">
      <c r="B297" s="12"/>
      <c r="C297" s="10"/>
      <c r="N297" s="183" t="s">
        <v>7</v>
      </c>
      <c r="O297" s="184"/>
      <c r="P297" s="184"/>
      <c r="Q297" s="185"/>
      <c r="R297" s="18">
        <f>SUM(R281:R296)</f>
        <v>0</v>
      </c>
      <c r="S297" s="3"/>
      <c r="V297" s="17"/>
      <c r="X297" s="12"/>
      <c r="Y297" s="10"/>
      <c r="AJ297" s="183" t="s">
        <v>7</v>
      </c>
      <c r="AK297" s="184"/>
      <c r="AL297" s="184"/>
      <c r="AM297" s="185"/>
      <c r="AN297" s="18">
        <f>SUM(AN281:AN296)</f>
        <v>0</v>
      </c>
      <c r="AO297" s="3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E300" s="14"/>
      <c r="V300" s="17"/>
      <c r="X300" s="12"/>
      <c r="Y300" s="10"/>
      <c r="AA300" s="14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V304" s="17"/>
      <c r="X304" s="12"/>
      <c r="Y304" s="10"/>
    </row>
    <row r="305" spans="1:43" x14ac:dyDescent="0.25">
      <c r="B305" s="11"/>
      <c r="C305" s="10"/>
      <c r="V305" s="17"/>
      <c r="X305" s="11"/>
      <c r="Y305" s="10"/>
    </row>
    <row r="306" spans="1:43" x14ac:dyDescent="0.25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 x14ac:dyDescent="0.25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 x14ac:dyDescent="0.25">
      <c r="E308" s="1" t="s">
        <v>19</v>
      </c>
      <c r="V308" s="17"/>
      <c r="AA308" s="1" t="s">
        <v>19</v>
      </c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V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 x14ac:dyDescent="0.25">
      <c r="V318" s="17"/>
    </row>
    <row r="319" spans="1:43" x14ac:dyDescent="0.25">
      <c r="H319" s="186" t="s">
        <v>30</v>
      </c>
      <c r="I319" s="186"/>
      <c r="J319" s="186"/>
      <c r="V319" s="17"/>
      <c r="AA319" s="186" t="s">
        <v>31</v>
      </c>
      <c r="AB319" s="186"/>
      <c r="AC319" s="186"/>
    </row>
    <row r="320" spans="1:43" x14ac:dyDescent="0.25">
      <c r="H320" s="186"/>
      <c r="I320" s="186"/>
      <c r="J320" s="186"/>
      <c r="V320" s="17"/>
      <c r="AA320" s="186"/>
      <c r="AB320" s="186"/>
      <c r="AC320" s="186"/>
    </row>
    <row r="321" spans="2:41" x14ac:dyDescent="0.25">
      <c r="V321" s="17"/>
    </row>
    <row r="322" spans="2:41" x14ac:dyDescent="0.25">
      <c r="V322" s="17"/>
    </row>
    <row r="323" spans="2:41" ht="23.25" x14ac:dyDescent="0.35">
      <c r="B323" s="24" t="s">
        <v>65</v>
      </c>
      <c r="V323" s="17"/>
      <c r="X323" s="22" t="s">
        <v>65</v>
      </c>
    </row>
    <row r="324" spans="2:41" ht="23.25" x14ac:dyDescent="0.35">
      <c r="B324" s="23" t="s">
        <v>32</v>
      </c>
      <c r="C324" s="20">
        <f>IF(X279="PAGADO",0,C284)</f>
        <v>0</v>
      </c>
      <c r="E324" s="187" t="s">
        <v>20</v>
      </c>
      <c r="F324" s="187"/>
      <c r="G324" s="187"/>
      <c r="H324" s="187"/>
      <c r="V324" s="17"/>
      <c r="X324" s="23" t="s">
        <v>32</v>
      </c>
      <c r="Y324" s="20">
        <f>IF(B1124="PAGADO",0,C329)</f>
        <v>0</v>
      </c>
      <c r="AA324" s="187" t="s">
        <v>20</v>
      </c>
      <c r="AB324" s="187"/>
      <c r="AC324" s="187"/>
      <c r="AD324" s="187"/>
    </row>
    <row r="325" spans="2:41" x14ac:dyDescent="0.25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 x14ac:dyDescent="0.25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x14ac:dyDescent="0.25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x14ac:dyDescent="0.25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 x14ac:dyDescent="0.3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88" t="str">
        <f>IF(Y329&lt;0,"NO PAGAR","COBRAR'")</f>
        <v>COBRAR'</v>
      </c>
      <c r="Y330" s="188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 x14ac:dyDescent="0.35">
      <c r="B331" s="188" t="str">
        <f>IF(C329&lt;0,"NO PAGAR","COBRAR'")</f>
        <v>COBRAR'</v>
      </c>
      <c r="C331" s="188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181" t="s">
        <v>9</v>
      </c>
      <c r="C332" s="182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81" t="s">
        <v>9</v>
      </c>
      <c r="Y332" s="182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1" t="s">
        <v>16</v>
      </c>
      <c r="C340" s="10"/>
      <c r="E340" s="183" t="s">
        <v>7</v>
      </c>
      <c r="F340" s="184"/>
      <c r="G340" s="185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83" t="s">
        <v>7</v>
      </c>
      <c r="AB340" s="184"/>
      <c r="AC340" s="185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 x14ac:dyDescent="0.25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 x14ac:dyDescent="0.25">
      <c r="B342" s="12"/>
      <c r="C342" s="10"/>
      <c r="N342" s="183" t="s">
        <v>7</v>
      </c>
      <c r="O342" s="184"/>
      <c r="P342" s="184"/>
      <c r="Q342" s="185"/>
      <c r="R342" s="18">
        <f>SUM(R326:R341)</f>
        <v>0</v>
      </c>
      <c r="S342" s="3"/>
      <c r="V342" s="17"/>
      <c r="X342" s="12"/>
      <c r="Y342" s="10"/>
      <c r="AJ342" s="183" t="s">
        <v>7</v>
      </c>
      <c r="AK342" s="184"/>
      <c r="AL342" s="184"/>
      <c r="AM342" s="185"/>
      <c r="AN342" s="18">
        <f>SUM(AN326:AN341)</f>
        <v>0</v>
      </c>
      <c r="AO342" s="3"/>
    </row>
    <row r="343" spans="2:41" x14ac:dyDescent="0.25">
      <c r="B343" s="12"/>
      <c r="C343" s="10"/>
      <c r="V343" s="17"/>
      <c r="X343" s="12"/>
      <c r="Y343" s="10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E345" s="14"/>
      <c r="V345" s="17"/>
      <c r="X345" s="12"/>
      <c r="Y345" s="10"/>
      <c r="AA345" s="14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V349" s="17"/>
      <c r="X349" s="12"/>
      <c r="Y349" s="10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1"/>
      <c r="C351" s="10"/>
      <c r="V351" s="17"/>
      <c r="X351" s="11"/>
      <c r="Y351" s="10"/>
    </row>
    <row r="352" spans="2:41" x14ac:dyDescent="0.25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 x14ac:dyDescent="0.25">
      <c r="E353" s="1" t="s">
        <v>19</v>
      </c>
      <c r="V353" s="17"/>
      <c r="AA353" s="1" t="s">
        <v>19</v>
      </c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x14ac:dyDescent="0.25">
      <c r="V365" s="17"/>
    </row>
    <row r="366" spans="5:31" x14ac:dyDescent="0.25">
      <c r="V366" s="17"/>
      <c r="AC366" s="189" t="s">
        <v>29</v>
      </c>
      <c r="AD366" s="189"/>
      <c r="AE366" s="189"/>
    </row>
    <row r="367" spans="5:31" x14ac:dyDescent="0.25">
      <c r="H367" s="186" t="s">
        <v>28</v>
      </c>
      <c r="I367" s="186"/>
      <c r="J367" s="186"/>
      <c r="V367" s="17"/>
      <c r="AC367" s="189"/>
      <c r="AD367" s="189"/>
      <c r="AE367" s="189"/>
    </row>
    <row r="368" spans="5:31" x14ac:dyDescent="0.25">
      <c r="H368" s="186"/>
      <c r="I368" s="186"/>
      <c r="J368" s="186"/>
      <c r="V368" s="17"/>
      <c r="AC368" s="189"/>
      <c r="AD368" s="189"/>
      <c r="AE368" s="189"/>
    </row>
    <row r="369" spans="2:41" x14ac:dyDescent="0.25">
      <c r="V369" s="17"/>
    </row>
    <row r="370" spans="2:41" x14ac:dyDescent="0.25">
      <c r="V370" s="17"/>
    </row>
    <row r="371" spans="2:41" ht="23.25" x14ac:dyDescent="0.35">
      <c r="B371" s="22" t="s">
        <v>64</v>
      </c>
      <c r="V371" s="17"/>
      <c r="X371" s="22" t="s">
        <v>64</v>
      </c>
    </row>
    <row r="372" spans="2:41" ht="23.25" x14ac:dyDescent="0.35">
      <c r="B372" s="23" t="s">
        <v>32</v>
      </c>
      <c r="C372" s="20">
        <f>IF(X324="PAGADO",0,Y329)</f>
        <v>0</v>
      </c>
      <c r="E372" s="187" t="s">
        <v>20</v>
      </c>
      <c r="F372" s="187"/>
      <c r="G372" s="187"/>
      <c r="H372" s="187"/>
      <c r="V372" s="17"/>
      <c r="X372" s="23" t="s">
        <v>32</v>
      </c>
      <c r="Y372" s="20">
        <f>IF(B372="PAGADO",0,C377)</f>
        <v>0</v>
      </c>
      <c r="AA372" s="187" t="s">
        <v>20</v>
      </c>
      <c r="AB372" s="187"/>
      <c r="AC372" s="187"/>
      <c r="AD372" s="187"/>
    </row>
    <row r="373" spans="2:41" x14ac:dyDescent="0.25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 x14ac:dyDescent="0.25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 x14ac:dyDescent="0.4">
      <c r="B378" s="190" t="str">
        <f>IF(C377&lt;0,"NO PAGAR","COBRAR")</f>
        <v>COBRAR</v>
      </c>
      <c r="C378" s="190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0" t="str">
        <f>IF(Y377&lt;0,"NO PAGAR","COBRAR")</f>
        <v>COBRAR</v>
      </c>
      <c r="Y378" s="190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81" t="s">
        <v>9</v>
      </c>
      <c r="C379" s="182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81" t="s">
        <v>9</v>
      </c>
      <c r="Y379" s="182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17</v>
      </c>
      <c r="C388" s="10"/>
      <c r="E388" s="183" t="s">
        <v>7</v>
      </c>
      <c r="F388" s="184"/>
      <c r="G388" s="185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83" t="s">
        <v>7</v>
      </c>
      <c r="AB388" s="184"/>
      <c r="AC388" s="185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 x14ac:dyDescent="0.25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 x14ac:dyDescent="0.25">
      <c r="B390" s="12"/>
      <c r="C390" s="10"/>
      <c r="N390" s="183" t="s">
        <v>7</v>
      </c>
      <c r="O390" s="184"/>
      <c r="P390" s="184"/>
      <c r="Q390" s="185"/>
      <c r="R390" s="18">
        <f>SUM(R374:R389)</f>
        <v>0</v>
      </c>
      <c r="S390" s="3"/>
      <c r="V390" s="17"/>
      <c r="X390" s="12"/>
      <c r="Y390" s="10"/>
      <c r="AJ390" s="183" t="s">
        <v>7</v>
      </c>
      <c r="AK390" s="184"/>
      <c r="AL390" s="184"/>
      <c r="AM390" s="185"/>
      <c r="AN390" s="18">
        <f>SUM(AN374:AN389)</f>
        <v>0</v>
      </c>
      <c r="AO390" s="3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E393" s="14"/>
      <c r="V393" s="17"/>
      <c r="X393" s="12"/>
      <c r="Y393" s="10"/>
      <c r="AA393" s="14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2"/>
      <c r="C396" s="10"/>
      <c r="V396" s="17"/>
      <c r="X396" s="12"/>
      <c r="Y396" s="10"/>
    </row>
    <row r="397" spans="2:41" x14ac:dyDescent="0.25">
      <c r="B397" s="12"/>
      <c r="C397" s="10"/>
      <c r="V397" s="17"/>
      <c r="X397" s="12"/>
      <c r="Y397" s="10"/>
    </row>
    <row r="398" spans="2:41" x14ac:dyDescent="0.25">
      <c r="B398" s="11"/>
      <c r="C398" s="10"/>
      <c r="V398" s="17"/>
      <c r="X398" s="11"/>
      <c r="Y398" s="10"/>
    </row>
    <row r="399" spans="2:41" x14ac:dyDescent="0.25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 x14ac:dyDescent="0.25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 x14ac:dyDescent="0.25">
      <c r="E401" s="1" t="s">
        <v>19</v>
      </c>
      <c r="V401" s="17"/>
      <c r="AA401" s="1" t="s">
        <v>19</v>
      </c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V411" s="17"/>
    </row>
    <row r="412" spans="1:43" x14ac:dyDescent="0.25">
      <c r="H412" s="186" t="s">
        <v>30</v>
      </c>
      <c r="I412" s="186"/>
      <c r="J412" s="186"/>
      <c r="V412" s="17"/>
      <c r="AA412" s="186" t="s">
        <v>31</v>
      </c>
      <c r="AB412" s="186"/>
      <c r="AC412" s="186"/>
    </row>
    <row r="413" spans="1:43" x14ac:dyDescent="0.25">
      <c r="H413" s="186"/>
      <c r="I413" s="186"/>
      <c r="J413" s="186"/>
      <c r="V413" s="17"/>
      <c r="AA413" s="186"/>
      <c r="AB413" s="186"/>
      <c r="AC413" s="186"/>
    </row>
    <row r="414" spans="1:43" x14ac:dyDescent="0.25">
      <c r="V414" s="17"/>
    </row>
    <row r="415" spans="1:43" x14ac:dyDescent="0.25">
      <c r="V415" s="17"/>
    </row>
    <row r="416" spans="1:43" ht="23.25" x14ac:dyDescent="0.35">
      <c r="B416" s="24" t="s">
        <v>64</v>
      </c>
      <c r="V416" s="17"/>
      <c r="X416" s="22" t="s">
        <v>64</v>
      </c>
    </row>
    <row r="417" spans="2:41" ht="23.25" x14ac:dyDescent="0.35">
      <c r="B417" s="23" t="s">
        <v>32</v>
      </c>
      <c r="C417" s="20">
        <f>IF(X372="PAGADO",0,C377)</f>
        <v>0</v>
      </c>
      <c r="E417" s="187" t="s">
        <v>20</v>
      </c>
      <c r="F417" s="187"/>
      <c r="G417" s="187"/>
      <c r="H417" s="187"/>
      <c r="V417" s="17"/>
      <c r="X417" s="23" t="s">
        <v>32</v>
      </c>
      <c r="Y417" s="20">
        <f>IF(B1217="PAGADO",0,C422)</f>
        <v>0</v>
      </c>
      <c r="AA417" s="187" t="s">
        <v>20</v>
      </c>
      <c r="AB417" s="187"/>
      <c r="AC417" s="187"/>
      <c r="AD417" s="187"/>
    </row>
    <row r="418" spans="2:41" x14ac:dyDescent="0.25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 x14ac:dyDescent="0.25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 x14ac:dyDescent="0.3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88" t="str">
        <f>IF(Y422&lt;0,"NO PAGAR","COBRAR'")</f>
        <v>COBRAR'</v>
      </c>
      <c r="Y423" s="18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 x14ac:dyDescent="0.35">
      <c r="B424" s="188" t="str">
        <f>IF(C422&lt;0,"NO PAGAR","COBRAR'")</f>
        <v>COBRAR'</v>
      </c>
      <c r="C424" s="188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81" t="s">
        <v>9</v>
      </c>
      <c r="C425" s="182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81" t="s">
        <v>9</v>
      </c>
      <c r="Y425" s="182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16</v>
      </c>
      <c r="C433" s="10"/>
      <c r="E433" s="183" t="s">
        <v>7</v>
      </c>
      <c r="F433" s="184"/>
      <c r="G433" s="185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83" t="s">
        <v>7</v>
      </c>
      <c r="AB433" s="184"/>
      <c r="AC433" s="185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 x14ac:dyDescent="0.25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 x14ac:dyDescent="0.25">
      <c r="B435" s="12"/>
      <c r="C435" s="10"/>
      <c r="N435" s="183" t="s">
        <v>7</v>
      </c>
      <c r="O435" s="184"/>
      <c r="P435" s="184"/>
      <c r="Q435" s="185"/>
      <c r="R435" s="18">
        <f>SUM(R419:R434)</f>
        <v>0</v>
      </c>
      <c r="S435" s="3"/>
      <c r="V435" s="17"/>
      <c r="X435" s="12"/>
      <c r="Y435" s="10"/>
      <c r="AJ435" s="183" t="s">
        <v>7</v>
      </c>
      <c r="AK435" s="184"/>
      <c r="AL435" s="184"/>
      <c r="AM435" s="185"/>
      <c r="AN435" s="18">
        <f>SUM(AN419:AN434)</f>
        <v>0</v>
      </c>
      <c r="AO435" s="3"/>
    </row>
    <row r="436" spans="2:41" x14ac:dyDescent="0.25">
      <c r="B436" s="12"/>
      <c r="C436" s="10"/>
      <c r="V436" s="17"/>
      <c r="X436" s="12"/>
      <c r="Y436" s="10"/>
    </row>
    <row r="437" spans="2:41" x14ac:dyDescent="0.25">
      <c r="B437" s="12"/>
      <c r="C437" s="10"/>
      <c r="V437" s="17"/>
      <c r="X437" s="12"/>
      <c r="Y437" s="10"/>
    </row>
    <row r="438" spans="2:41" x14ac:dyDescent="0.25">
      <c r="B438" s="12"/>
      <c r="C438" s="10"/>
      <c r="E438" s="14"/>
      <c r="V438" s="17"/>
      <c r="X438" s="12"/>
      <c r="Y438" s="10"/>
      <c r="AA438" s="14"/>
    </row>
    <row r="439" spans="2:41" x14ac:dyDescent="0.25">
      <c r="B439" s="12"/>
      <c r="C439" s="10"/>
      <c r="V439" s="17"/>
      <c r="X439" s="12"/>
      <c r="Y439" s="10"/>
    </row>
    <row r="440" spans="2:41" x14ac:dyDescent="0.25">
      <c r="B440" s="12"/>
      <c r="C440" s="10"/>
      <c r="V440" s="17"/>
      <c r="X440" s="12"/>
      <c r="Y440" s="10"/>
    </row>
    <row r="441" spans="2:41" x14ac:dyDescent="0.25">
      <c r="B441" s="12"/>
      <c r="C441" s="10"/>
      <c r="V441" s="17"/>
      <c r="X441" s="12"/>
      <c r="Y441" s="10"/>
    </row>
    <row r="442" spans="2:41" x14ac:dyDescent="0.25">
      <c r="B442" s="12"/>
      <c r="C442" s="10"/>
      <c r="V442" s="17"/>
      <c r="X442" s="12"/>
      <c r="Y442" s="10"/>
    </row>
    <row r="443" spans="2:41" x14ac:dyDescent="0.25">
      <c r="B443" s="12"/>
      <c r="C443" s="10"/>
      <c r="V443" s="17"/>
      <c r="X443" s="12"/>
      <c r="Y443" s="10"/>
    </row>
    <row r="444" spans="2:41" x14ac:dyDescent="0.25">
      <c r="B444" s="11"/>
      <c r="C444" s="10"/>
      <c r="V444" s="17"/>
      <c r="X444" s="11"/>
      <c r="Y444" s="10"/>
    </row>
    <row r="445" spans="2:41" x14ac:dyDescent="0.25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 x14ac:dyDescent="0.25">
      <c r="E446" s="1" t="s">
        <v>19</v>
      </c>
      <c r="V446" s="17"/>
      <c r="AA446" s="1" t="s">
        <v>19</v>
      </c>
    </row>
    <row r="447" spans="2:41" x14ac:dyDescent="0.25">
      <c r="V447" s="17"/>
    </row>
    <row r="448" spans="2:41" x14ac:dyDescent="0.25">
      <c r="V448" s="17"/>
    </row>
    <row r="449" spans="8:31" x14ac:dyDescent="0.25">
      <c r="V449" s="17"/>
    </row>
    <row r="450" spans="8:31" x14ac:dyDescent="0.25">
      <c r="V450" s="17"/>
    </row>
    <row r="451" spans="8:31" x14ac:dyDescent="0.25">
      <c r="V451" s="17"/>
    </row>
    <row r="452" spans="8:31" x14ac:dyDescent="0.25">
      <c r="V452" s="17"/>
    </row>
    <row r="453" spans="8:31" x14ac:dyDescent="0.25">
      <c r="V453" s="17"/>
    </row>
    <row r="454" spans="8:31" x14ac:dyDescent="0.25">
      <c r="V454" s="17"/>
    </row>
    <row r="455" spans="8:31" x14ac:dyDescent="0.25">
      <c r="V455" s="17"/>
    </row>
    <row r="456" spans="8:31" x14ac:dyDescent="0.25">
      <c r="V456" s="17"/>
    </row>
    <row r="457" spans="8:31" x14ac:dyDescent="0.25">
      <c r="V457" s="17"/>
    </row>
    <row r="458" spans="8:31" x14ac:dyDescent="0.25">
      <c r="V458" s="17"/>
    </row>
    <row r="459" spans="8:31" x14ac:dyDescent="0.25">
      <c r="V459" s="17"/>
    </row>
    <row r="460" spans="8:31" x14ac:dyDescent="0.25">
      <c r="V460" s="17"/>
    </row>
    <row r="461" spans="8:31" x14ac:dyDescent="0.25">
      <c r="V461" s="17"/>
    </row>
    <row r="462" spans="8:31" x14ac:dyDescent="0.25">
      <c r="V462" s="17"/>
    </row>
    <row r="463" spans="8:31" x14ac:dyDescent="0.25">
      <c r="V463" s="17"/>
      <c r="AC463" s="189" t="s">
        <v>29</v>
      </c>
      <c r="AD463" s="189"/>
      <c r="AE463" s="189"/>
    </row>
    <row r="464" spans="8:31" x14ac:dyDescent="0.25">
      <c r="H464" s="186" t="s">
        <v>28</v>
      </c>
      <c r="I464" s="186"/>
      <c r="J464" s="186"/>
      <c r="V464" s="17"/>
      <c r="AC464" s="189"/>
      <c r="AD464" s="189"/>
      <c r="AE464" s="189"/>
    </row>
    <row r="465" spans="2:41" x14ac:dyDescent="0.25">
      <c r="H465" s="186"/>
      <c r="I465" s="186"/>
      <c r="J465" s="186"/>
      <c r="V465" s="17"/>
      <c r="AC465" s="189"/>
      <c r="AD465" s="189"/>
      <c r="AE465" s="189"/>
    </row>
    <row r="466" spans="2:41" x14ac:dyDescent="0.25">
      <c r="V466" s="17"/>
    </row>
    <row r="467" spans="2:41" x14ac:dyDescent="0.25">
      <c r="V467" s="17"/>
    </row>
    <row r="468" spans="2:41" ht="23.25" x14ac:dyDescent="0.35">
      <c r="B468" s="22" t="s">
        <v>66</v>
      </c>
      <c r="V468" s="17"/>
      <c r="X468" s="22" t="s">
        <v>66</v>
      </c>
    </row>
    <row r="469" spans="2:41" ht="23.25" x14ac:dyDescent="0.35">
      <c r="B469" s="23" t="s">
        <v>32</v>
      </c>
      <c r="C469" s="20">
        <f>IF(X417="PAGADO",0,Y422)</f>
        <v>0</v>
      </c>
      <c r="E469" s="187" t="s">
        <v>20</v>
      </c>
      <c r="F469" s="187"/>
      <c r="G469" s="187"/>
      <c r="H469" s="187"/>
      <c r="V469" s="17"/>
      <c r="X469" s="23" t="s">
        <v>32</v>
      </c>
      <c r="Y469" s="20">
        <f>IF(B469="PAGADO",0,C474)</f>
        <v>0</v>
      </c>
      <c r="AA469" s="187" t="s">
        <v>20</v>
      </c>
      <c r="AB469" s="187"/>
      <c r="AC469" s="187"/>
      <c r="AD469" s="187"/>
    </row>
    <row r="470" spans="2:41" x14ac:dyDescent="0.25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 x14ac:dyDescent="0.25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 x14ac:dyDescent="0.4">
      <c r="B475" s="190" t="str">
        <f>IF(C474&lt;0,"NO PAGAR","COBRAR")</f>
        <v>COBRAR</v>
      </c>
      <c r="C475" s="19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90" t="str">
        <f>IF(Y474&lt;0,"NO PAGAR","COBRAR")</f>
        <v>COBRAR</v>
      </c>
      <c r="Y475" s="19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81" t="s">
        <v>9</v>
      </c>
      <c r="C476" s="182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81" t="s">
        <v>9</v>
      </c>
      <c r="Y476" s="182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17</v>
      </c>
      <c r="C485" s="10"/>
      <c r="E485" s="183" t="s">
        <v>7</v>
      </c>
      <c r="F485" s="184"/>
      <c r="G485" s="185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83" t="s">
        <v>7</v>
      </c>
      <c r="AB485" s="184"/>
      <c r="AC485" s="185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 x14ac:dyDescent="0.25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 x14ac:dyDescent="0.25">
      <c r="B487" s="12"/>
      <c r="C487" s="10"/>
      <c r="N487" s="183" t="s">
        <v>7</v>
      </c>
      <c r="O487" s="184"/>
      <c r="P487" s="184"/>
      <c r="Q487" s="185"/>
      <c r="R487" s="18">
        <f>SUM(R471:R486)</f>
        <v>0</v>
      </c>
      <c r="S487" s="3"/>
      <c r="V487" s="17"/>
      <c r="X487" s="12"/>
      <c r="Y487" s="10"/>
      <c r="AJ487" s="183" t="s">
        <v>7</v>
      </c>
      <c r="AK487" s="184"/>
      <c r="AL487" s="184"/>
      <c r="AM487" s="185"/>
      <c r="AN487" s="18">
        <f>SUM(AN471:AN486)</f>
        <v>0</v>
      </c>
      <c r="AO487" s="3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2"/>
      <c r="C490" s="10"/>
      <c r="E490" s="14"/>
      <c r="V490" s="17"/>
      <c r="X490" s="12"/>
      <c r="Y490" s="10"/>
      <c r="AA490" s="14"/>
    </row>
    <row r="491" spans="2:41" x14ac:dyDescent="0.25">
      <c r="B491" s="12"/>
      <c r="C491" s="10"/>
      <c r="V491" s="17"/>
      <c r="X491" s="12"/>
      <c r="Y491" s="10"/>
    </row>
    <row r="492" spans="2:41" x14ac:dyDescent="0.25">
      <c r="B492" s="12"/>
      <c r="C492" s="10"/>
      <c r="V492" s="17"/>
      <c r="X492" s="12"/>
      <c r="Y492" s="10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1"/>
      <c r="C495" s="10"/>
      <c r="V495" s="17"/>
      <c r="X495" s="11"/>
      <c r="Y495" s="10"/>
    </row>
    <row r="496" spans="2:41" x14ac:dyDescent="0.25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 x14ac:dyDescent="0.25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 x14ac:dyDescent="0.25">
      <c r="E498" s="1" t="s">
        <v>19</v>
      </c>
      <c r="V498" s="17"/>
      <c r="AA498" s="1" t="s">
        <v>19</v>
      </c>
    </row>
    <row r="499" spans="1:43" x14ac:dyDescent="0.25">
      <c r="V499" s="17"/>
    </row>
    <row r="500" spans="1:43" x14ac:dyDescent="0.25">
      <c r="V500" s="17"/>
    </row>
    <row r="501" spans="1:43" x14ac:dyDescent="0.25">
      <c r="V501" s="17"/>
    </row>
    <row r="502" spans="1:43" x14ac:dyDescent="0.25">
      <c r="V502" s="17"/>
    </row>
    <row r="503" spans="1:43" x14ac:dyDescent="0.25">
      <c r="V503" s="17"/>
    </row>
    <row r="504" spans="1:43" x14ac:dyDescent="0.25">
      <c r="V504" s="17"/>
    </row>
    <row r="505" spans="1:43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 x14ac:dyDescent="0.25">
      <c r="V508" s="17"/>
    </row>
    <row r="509" spans="1:43" x14ac:dyDescent="0.25">
      <c r="H509" s="186" t="s">
        <v>30</v>
      </c>
      <c r="I509" s="186"/>
      <c r="J509" s="186"/>
      <c r="V509" s="17"/>
      <c r="AA509" s="186" t="s">
        <v>31</v>
      </c>
      <c r="AB509" s="186"/>
      <c r="AC509" s="186"/>
    </row>
    <row r="510" spans="1:43" x14ac:dyDescent="0.25">
      <c r="H510" s="186"/>
      <c r="I510" s="186"/>
      <c r="J510" s="186"/>
      <c r="V510" s="17"/>
      <c r="AA510" s="186"/>
      <c r="AB510" s="186"/>
      <c r="AC510" s="186"/>
    </row>
    <row r="511" spans="1:43" x14ac:dyDescent="0.25">
      <c r="V511" s="17"/>
    </row>
    <row r="512" spans="1:43" x14ac:dyDescent="0.25">
      <c r="V512" s="17"/>
    </row>
    <row r="513" spans="2:41" ht="23.25" x14ac:dyDescent="0.35">
      <c r="B513" s="24" t="s">
        <v>66</v>
      </c>
      <c r="V513" s="17"/>
      <c r="X513" s="22" t="s">
        <v>66</v>
      </c>
    </row>
    <row r="514" spans="2:41" ht="23.25" x14ac:dyDescent="0.35">
      <c r="B514" s="23" t="s">
        <v>32</v>
      </c>
      <c r="C514" s="20">
        <f>IF(X469="PAGADO",0,C474)</f>
        <v>0</v>
      </c>
      <c r="E514" s="187" t="s">
        <v>20</v>
      </c>
      <c r="F514" s="187"/>
      <c r="G514" s="187"/>
      <c r="H514" s="187"/>
      <c r="V514" s="17"/>
      <c r="X514" s="23" t="s">
        <v>32</v>
      </c>
      <c r="Y514" s="20">
        <f>IF(B1314="PAGADO",0,C519)</f>
        <v>0</v>
      </c>
      <c r="AA514" s="187" t="s">
        <v>20</v>
      </c>
      <c r="AB514" s="187"/>
      <c r="AC514" s="187"/>
      <c r="AD514" s="187"/>
    </row>
    <row r="515" spans="2:41" x14ac:dyDescent="0.25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 x14ac:dyDescent="0.25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 x14ac:dyDescent="0.3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88" t="str">
        <f>IF(Y519&lt;0,"NO PAGAR","COBRAR'")</f>
        <v>COBRAR'</v>
      </c>
      <c r="Y520" s="188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 x14ac:dyDescent="0.35">
      <c r="B521" s="188" t="str">
        <f>IF(C519&lt;0,"NO PAGAR","COBRAR'")</f>
        <v>COBRAR'</v>
      </c>
      <c r="C521" s="188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81" t="s">
        <v>9</v>
      </c>
      <c r="C522" s="182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81" t="s">
        <v>9</v>
      </c>
      <c r="Y522" s="182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x14ac:dyDescent="0.25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16</v>
      </c>
      <c r="C530" s="10"/>
      <c r="E530" s="183" t="s">
        <v>7</v>
      </c>
      <c r="F530" s="184"/>
      <c r="G530" s="185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83" t="s">
        <v>7</v>
      </c>
      <c r="AB530" s="184"/>
      <c r="AC530" s="185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 x14ac:dyDescent="0.25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 x14ac:dyDescent="0.25">
      <c r="B532" s="12"/>
      <c r="C532" s="10"/>
      <c r="N532" s="183" t="s">
        <v>7</v>
      </c>
      <c r="O532" s="184"/>
      <c r="P532" s="184"/>
      <c r="Q532" s="185"/>
      <c r="R532" s="18">
        <f>SUM(R516:R531)</f>
        <v>0</v>
      </c>
      <c r="S532" s="3"/>
      <c r="V532" s="17"/>
      <c r="X532" s="12"/>
      <c r="Y532" s="10"/>
      <c r="AJ532" s="183" t="s">
        <v>7</v>
      </c>
      <c r="AK532" s="184"/>
      <c r="AL532" s="184"/>
      <c r="AM532" s="185"/>
      <c r="AN532" s="18">
        <f>SUM(AN516:AN531)</f>
        <v>0</v>
      </c>
      <c r="AO532" s="3"/>
    </row>
    <row r="533" spans="2:41" x14ac:dyDescent="0.25">
      <c r="B533" s="12"/>
      <c r="C533" s="10"/>
      <c r="V533" s="17"/>
      <c r="X533" s="12"/>
      <c r="Y533" s="10"/>
    </row>
    <row r="534" spans="2:41" x14ac:dyDescent="0.25">
      <c r="B534" s="12"/>
      <c r="C534" s="10"/>
      <c r="V534" s="17"/>
      <c r="X534" s="12"/>
      <c r="Y534" s="10"/>
    </row>
    <row r="535" spans="2:41" x14ac:dyDescent="0.25">
      <c r="B535" s="12"/>
      <c r="C535" s="10"/>
      <c r="E535" s="14"/>
      <c r="V535" s="17"/>
      <c r="X535" s="12"/>
      <c r="Y535" s="10"/>
      <c r="AA535" s="14"/>
    </row>
    <row r="536" spans="2:41" x14ac:dyDescent="0.25">
      <c r="B536" s="12"/>
      <c r="C536" s="10"/>
      <c r="V536" s="17"/>
      <c r="X536" s="12"/>
      <c r="Y536" s="10"/>
    </row>
    <row r="537" spans="2:41" x14ac:dyDescent="0.25">
      <c r="B537" s="12"/>
      <c r="C537" s="10"/>
      <c r="V537" s="17"/>
      <c r="X537" s="12"/>
      <c r="Y537" s="10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V540" s="17"/>
      <c r="X540" s="12"/>
      <c r="Y540" s="10"/>
    </row>
    <row r="541" spans="2:41" x14ac:dyDescent="0.25">
      <c r="B541" s="11"/>
      <c r="C541" s="10"/>
      <c r="V541" s="17"/>
      <c r="X541" s="11"/>
      <c r="Y541" s="10"/>
    </row>
    <row r="542" spans="2:41" x14ac:dyDescent="0.25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 x14ac:dyDescent="0.25">
      <c r="E543" s="1" t="s">
        <v>19</v>
      </c>
      <c r="V543" s="17"/>
      <c r="AA543" s="1" t="s">
        <v>19</v>
      </c>
    </row>
    <row r="544" spans="2:41" x14ac:dyDescent="0.25">
      <c r="V544" s="17"/>
    </row>
    <row r="545" spans="22:22" x14ac:dyDescent="0.25">
      <c r="V545" s="17"/>
    </row>
    <row r="546" spans="22:22" x14ac:dyDescent="0.25">
      <c r="V546" s="17"/>
    </row>
    <row r="547" spans="22:22" x14ac:dyDescent="0.25">
      <c r="V547" s="17"/>
    </row>
    <row r="548" spans="22:22" x14ac:dyDescent="0.25">
      <c r="V548" s="17"/>
    </row>
    <row r="549" spans="22:22" x14ac:dyDescent="0.25">
      <c r="V549" s="17"/>
    </row>
    <row r="550" spans="22:22" x14ac:dyDescent="0.25">
      <c r="V550" s="17"/>
    </row>
    <row r="551" spans="22:22" x14ac:dyDescent="0.25">
      <c r="V551" s="17"/>
    </row>
    <row r="552" spans="22:22" x14ac:dyDescent="0.25">
      <c r="V552" s="17"/>
    </row>
    <row r="553" spans="22:22" x14ac:dyDescent="0.25">
      <c r="V553" s="17"/>
    </row>
    <row r="554" spans="22:22" x14ac:dyDescent="0.25">
      <c r="V554" s="17"/>
    </row>
    <row r="555" spans="22:22" x14ac:dyDescent="0.25">
      <c r="V555" s="17"/>
    </row>
    <row r="556" spans="22:22" x14ac:dyDescent="0.25">
      <c r="V556" s="17"/>
    </row>
    <row r="557" spans="22:22" x14ac:dyDescent="0.25">
      <c r="V557" s="17"/>
    </row>
    <row r="558" spans="22:22" x14ac:dyDescent="0.25">
      <c r="V558" s="17"/>
    </row>
    <row r="559" spans="22:22" x14ac:dyDescent="0.25">
      <c r="V559" s="17"/>
    </row>
    <row r="560" spans="22:22" x14ac:dyDescent="0.25">
      <c r="V560" s="17"/>
    </row>
    <row r="561" spans="2:41" x14ac:dyDescent="0.25">
      <c r="V561" s="17"/>
    </row>
    <row r="562" spans="2:41" x14ac:dyDescent="0.25">
      <c r="V562" s="17"/>
      <c r="AC562" s="189" t="s">
        <v>29</v>
      </c>
      <c r="AD562" s="189"/>
      <c r="AE562" s="189"/>
    </row>
    <row r="563" spans="2:41" x14ac:dyDescent="0.25">
      <c r="H563" s="186" t="s">
        <v>28</v>
      </c>
      <c r="I563" s="186"/>
      <c r="J563" s="186"/>
      <c r="V563" s="17"/>
      <c r="AC563" s="189"/>
      <c r="AD563" s="189"/>
      <c r="AE563" s="189"/>
    </row>
    <row r="564" spans="2:41" x14ac:dyDescent="0.25">
      <c r="H564" s="186"/>
      <c r="I564" s="186"/>
      <c r="J564" s="186"/>
      <c r="V564" s="17"/>
      <c r="AC564" s="189"/>
      <c r="AD564" s="189"/>
      <c r="AE564" s="189"/>
    </row>
    <row r="565" spans="2:41" x14ac:dyDescent="0.25">
      <c r="V565" s="17"/>
    </row>
    <row r="566" spans="2:41" x14ac:dyDescent="0.25">
      <c r="V566" s="17"/>
    </row>
    <row r="567" spans="2:41" ht="23.25" x14ac:dyDescent="0.35">
      <c r="B567" s="22" t="s">
        <v>67</v>
      </c>
      <c r="V567" s="17"/>
      <c r="X567" s="22" t="s">
        <v>67</v>
      </c>
    </row>
    <row r="568" spans="2:41" ht="23.25" x14ac:dyDescent="0.35">
      <c r="B568" s="23" t="s">
        <v>32</v>
      </c>
      <c r="C568" s="20">
        <f>IF(X514="PAGADO",0,Y519)</f>
        <v>0</v>
      </c>
      <c r="E568" s="187" t="s">
        <v>20</v>
      </c>
      <c r="F568" s="187"/>
      <c r="G568" s="187"/>
      <c r="H568" s="187"/>
      <c r="V568" s="17"/>
      <c r="X568" s="23" t="s">
        <v>32</v>
      </c>
      <c r="Y568" s="20">
        <f>IF(B568="PAGADO",0,C573)</f>
        <v>0</v>
      </c>
      <c r="AA568" s="187" t="s">
        <v>20</v>
      </c>
      <c r="AB568" s="187"/>
      <c r="AC568" s="187"/>
      <c r="AD568" s="187"/>
    </row>
    <row r="569" spans="2:41" x14ac:dyDescent="0.25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 x14ac:dyDescent="0.25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 x14ac:dyDescent="0.4">
      <c r="B574" s="190" t="str">
        <f>IF(C573&lt;0,"NO PAGAR","COBRAR")</f>
        <v>COBRAR</v>
      </c>
      <c r="C574" s="19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90" t="str">
        <f>IF(Y573&lt;0,"NO PAGAR","COBRAR")</f>
        <v>COBRAR</v>
      </c>
      <c r="Y574" s="19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81" t="s">
        <v>9</v>
      </c>
      <c r="C575" s="182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81" t="s">
        <v>9</v>
      </c>
      <c r="Y575" s="18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17</v>
      </c>
      <c r="C584" s="10"/>
      <c r="E584" s="183" t="s">
        <v>7</v>
      </c>
      <c r="F584" s="184"/>
      <c r="G584" s="185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83" t="s">
        <v>7</v>
      </c>
      <c r="AB584" s="184"/>
      <c r="AC584" s="185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 x14ac:dyDescent="0.25">
      <c r="B586" s="12"/>
      <c r="C586" s="10"/>
      <c r="N586" s="183" t="s">
        <v>7</v>
      </c>
      <c r="O586" s="184"/>
      <c r="P586" s="184"/>
      <c r="Q586" s="185"/>
      <c r="R586" s="18">
        <f>SUM(R570:R585)</f>
        <v>0</v>
      </c>
      <c r="S586" s="3"/>
      <c r="V586" s="17"/>
      <c r="X586" s="12"/>
      <c r="Y586" s="10"/>
      <c r="AJ586" s="183" t="s">
        <v>7</v>
      </c>
      <c r="AK586" s="184"/>
      <c r="AL586" s="184"/>
      <c r="AM586" s="185"/>
      <c r="AN586" s="18">
        <f>SUM(AN570:AN585)</f>
        <v>0</v>
      </c>
      <c r="AO586" s="3"/>
    </row>
    <row r="587" spans="2:41" x14ac:dyDescent="0.25">
      <c r="B587" s="12"/>
      <c r="C587" s="10"/>
      <c r="V587" s="17"/>
      <c r="X587" s="12"/>
      <c r="Y587" s="10"/>
    </row>
    <row r="588" spans="2:41" x14ac:dyDescent="0.25">
      <c r="B588" s="12"/>
      <c r="C588" s="10"/>
      <c r="V588" s="17"/>
      <c r="X588" s="12"/>
      <c r="Y588" s="10"/>
    </row>
    <row r="589" spans="2:41" x14ac:dyDescent="0.25">
      <c r="B589" s="12"/>
      <c r="C589" s="10"/>
      <c r="E589" s="14"/>
      <c r="V589" s="17"/>
      <c r="X589" s="12"/>
      <c r="Y589" s="10"/>
      <c r="AA589" s="14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1:43" x14ac:dyDescent="0.25">
      <c r="B593" s="12"/>
      <c r="C593" s="10"/>
      <c r="V593" s="17"/>
      <c r="X593" s="12"/>
      <c r="Y593" s="10"/>
    </row>
    <row r="594" spans="1:43" x14ac:dyDescent="0.25">
      <c r="B594" s="11"/>
      <c r="C594" s="10"/>
      <c r="V594" s="17"/>
      <c r="X594" s="11"/>
      <c r="Y594" s="10"/>
    </row>
    <row r="595" spans="1:43" x14ac:dyDescent="0.25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 x14ac:dyDescent="0.25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 x14ac:dyDescent="0.25">
      <c r="E597" s="1" t="s">
        <v>19</v>
      </c>
      <c r="V597" s="17"/>
      <c r="AA597" s="1" t="s">
        <v>19</v>
      </c>
    </row>
    <row r="598" spans="1:43" x14ac:dyDescent="0.25">
      <c r="V598" s="17"/>
    </row>
    <row r="599" spans="1:43" x14ac:dyDescent="0.25">
      <c r="V599" s="17"/>
    </row>
    <row r="600" spans="1:43" x14ac:dyDescent="0.25">
      <c r="V600" s="17"/>
    </row>
    <row r="601" spans="1:43" x14ac:dyDescent="0.25">
      <c r="V601" s="17"/>
    </row>
    <row r="602" spans="1:43" x14ac:dyDescent="0.25">
      <c r="V602" s="17"/>
    </row>
    <row r="603" spans="1:43" x14ac:dyDescent="0.25">
      <c r="V603" s="17"/>
    </row>
    <row r="604" spans="1:43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 x14ac:dyDescent="0.25">
      <c r="V607" s="17"/>
    </row>
    <row r="608" spans="1:43" x14ac:dyDescent="0.25">
      <c r="H608" s="186" t="s">
        <v>30</v>
      </c>
      <c r="I608" s="186"/>
      <c r="J608" s="186"/>
      <c r="V608" s="17"/>
      <c r="AA608" s="186" t="s">
        <v>31</v>
      </c>
      <c r="AB608" s="186"/>
      <c r="AC608" s="186"/>
    </row>
    <row r="609" spans="2:41" x14ac:dyDescent="0.25">
      <c r="H609" s="186"/>
      <c r="I609" s="186"/>
      <c r="J609" s="186"/>
      <c r="V609" s="17"/>
      <c r="AA609" s="186"/>
      <c r="AB609" s="186"/>
      <c r="AC609" s="186"/>
    </row>
    <row r="610" spans="2:41" x14ac:dyDescent="0.25">
      <c r="V610" s="17"/>
    </row>
    <row r="611" spans="2:41" x14ac:dyDescent="0.25">
      <c r="V611" s="17"/>
    </row>
    <row r="612" spans="2:41" ht="23.25" x14ac:dyDescent="0.35">
      <c r="B612" s="24" t="s">
        <v>67</v>
      </c>
      <c r="V612" s="17"/>
      <c r="X612" s="22" t="s">
        <v>67</v>
      </c>
    </row>
    <row r="613" spans="2:41" ht="23.25" x14ac:dyDescent="0.35">
      <c r="B613" s="23" t="s">
        <v>32</v>
      </c>
      <c r="C613" s="20">
        <f>IF(X568="PAGADO",0,C573)</f>
        <v>0</v>
      </c>
      <c r="E613" s="187" t="s">
        <v>20</v>
      </c>
      <c r="F613" s="187"/>
      <c r="G613" s="187"/>
      <c r="H613" s="187"/>
      <c r="V613" s="17"/>
      <c r="X613" s="23" t="s">
        <v>32</v>
      </c>
      <c r="Y613" s="20">
        <f>IF(B1413="PAGADO",0,C618)</f>
        <v>0</v>
      </c>
      <c r="AA613" s="187" t="s">
        <v>20</v>
      </c>
      <c r="AB613" s="187"/>
      <c r="AC613" s="187"/>
      <c r="AD613" s="187"/>
    </row>
    <row r="614" spans="2:41" x14ac:dyDescent="0.25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 x14ac:dyDescent="0.25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 x14ac:dyDescent="0.3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88" t="str">
        <f>IF(Y618&lt;0,"NO PAGAR","COBRAR'")</f>
        <v>COBRAR'</v>
      </c>
      <c r="Y619" s="188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 x14ac:dyDescent="0.35">
      <c r="B620" s="188" t="str">
        <f>IF(C618&lt;0,"NO PAGAR","COBRAR'")</f>
        <v>COBRAR'</v>
      </c>
      <c r="C620" s="188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81" t="s">
        <v>9</v>
      </c>
      <c r="C621" s="182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81" t="s">
        <v>9</v>
      </c>
      <c r="Y621" s="18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183" t="s">
        <v>7</v>
      </c>
      <c r="F629" s="184"/>
      <c r="G629" s="185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83" t="s">
        <v>7</v>
      </c>
      <c r="AB629" s="184"/>
      <c r="AC629" s="185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N631" s="183" t="s">
        <v>7</v>
      </c>
      <c r="O631" s="184"/>
      <c r="P631" s="184"/>
      <c r="Q631" s="185"/>
      <c r="R631" s="18">
        <f>SUM(R615:R630)</f>
        <v>0</v>
      </c>
      <c r="S631" s="3"/>
      <c r="V631" s="17"/>
      <c r="X631" s="12"/>
      <c r="Y631" s="10"/>
      <c r="AJ631" s="183" t="s">
        <v>7</v>
      </c>
      <c r="AK631" s="184"/>
      <c r="AL631" s="184"/>
      <c r="AM631" s="185"/>
      <c r="AN631" s="18">
        <f>SUM(AN615:AN630)</f>
        <v>0</v>
      </c>
      <c r="AO631" s="3"/>
    </row>
    <row r="632" spans="2:41" x14ac:dyDescent="0.25">
      <c r="B632" s="12"/>
      <c r="C632" s="10"/>
      <c r="V632" s="17"/>
      <c r="X632" s="12"/>
      <c r="Y632" s="10"/>
    </row>
    <row r="633" spans="2:41" x14ac:dyDescent="0.25">
      <c r="B633" s="12"/>
      <c r="C633" s="10"/>
      <c r="V633" s="17"/>
      <c r="X633" s="12"/>
      <c r="Y633" s="10"/>
    </row>
    <row r="634" spans="2:41" x14ac:dyDescent="0.25">
      <c r="B634" s="12"/>
      <c r="C634" s="10"/>
      <c r="E634" s="14"/>
      <c r="V634" s="17"/>
      <c r="X634" s="12"/>
      <c r="Y634" s="10"/>
      <c r="AA634" s="14"/>
    </row>
    <row r="635" spans="2:41" x14ac:dyDescent="0.25">
      <c r="B635" s="12"/>
      <c r="C635" s="10"/>
      <c r="V635" s="17"/>
      <c r="X635" s="12"/>
      <c r="Y635" s="10"/>
    </row>
    <row r="636" spans="2:41" x14ac:dyDescent="0.25">
      <c r="B636" s="12"/>
      <c r="C636" s="10"/>
      <c r="V636" s="17"/>
      <c r="X636" s="12"/>
      <c r="Y636" s="10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V639" s="17"/>
      <c r="X639" s="12"/>
      <c r="Y639" s="10"/>
    </row>
    <row r="640" spans="2:41" x14ac:dyDescent="0.25">
      <c r="B640" s="11"/>
      <c r="C640" s="10"/>
      <c r="V640" s="17"/>
      <c r="X640" s="11"/>
      <c r="Y640" s="10"/>
    </row>
    <row r="641" spans="2:31" x14ac:dyDescent="0.25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 x14ac:dyDescent="0.25">
      <c r="E642" s="1" t="s">
        <v>19</v>
      </c>
      <c r="V642" s="17"/>
      <c r="AA642" s="1" t="s">
        <v>19</v>
      </c>
    </row>
    <row r="643" spans="2:31" x14ac:dyDescent="0.25">
      <c r="V643" s="17"/>
    </row>
    <row r="644" spans="2:31" x14ac:dyDescent="0.25">
      <c r="V644" s="17"/>
    </row>
    <row r="645" spans="2:31" x14ac:dyDescent="0.25">
      <c r="V645" s="17"/>
    </row>
    <row r="646" spans="2:31" x14ac:dyDescent="0.25">
      <c r="V646" s="17"/>
    </row>
    <row r="647" spans="2:31" x14ac:dyDescent="0.25">
      <c r="V647" s="17"/>
    </row>
    <row r="648" spans="2:31" x14ac:dyDescent="0.25">
      <c r="V648" s="17"/>
    </row>
    <row r="649" spans="2:31" x14ac:dyDescent="0.25">
      <c r="V649" s="17"/>
    </row>
    <row r="650" spans="2:31" x14ac:dyDescent="0.25">
      <c r="V650" s="17"/>
    </row>
    <row r="651" spans="2:31" x14ac:dyDescent="0.25">
      <c r="V651" s="17"/>
    </row>
    <row r="652" spans="2:31" x14ac:dyDescent="0.25">
      <c r="V652" s="17"/>
    </row>
    <row r="653" spans="2:31" x14ac:dyDescent="0.25">
      <c r="V653" s="17"/>
    </row>
    <row r="654" spans="2:31" x14ac:dyDescent="0.25">
      <c r="V654" s="17"/>
    </row>
    <row r="655" spans="2:31" x14ac:dyDescent="0.25">
      <c r="V655" s="17"/>
      <c r="AC655" s="189" t="s">
        <v>29</v>
      </c>
      <c r="AD655" s="189"/>
      <c r="AE655" s="189"/>
    </row>
    <row r="656" spans="2:31" x14ac:dyDescent="0.25">
      <c r="H656" s="186" t="s">
        <v>28</v>
      </c>
      <c r="I656" s="186"/>
      <c r="J656" s="186"/>
      <c r="V656" s="17"/>
      <c r="AC656" s="189"/>
      <c r="AD656" s="189"/>
      <c r="AE656" s="189"/>
    </row>
    <row r="657" spans="2:41" x14ac:dyDescent="0.25">
      <c r="H657" s="186"/>
      <c r="I657" s="186"/>
      <c r="J657" s="186"/>
      <c r="V657" s="17"/>
      <c r="AC657" s="189"/>
      <c r="AD657" s="189"/>
      <c r="AE657" s="189"/>
    </row>
    <row r="658" spans="2:41" x14ac:dyDescent="0.25">
      <c r="V658" s="17"/>
    </row>
    <row r="659" spans="2:41" x14ac:dyDescent="0.25">
      <c r="V659" s="17"/>
    </row>
    <row r="660" spans="2:41" ht="23.25" x14ac:dyDescent="0.35">
      <c r="B660" s="22" t="s">
        <v>68</v>
      </c>
      <c r="V660" s="17"/>
      <c r="X660" s="22" t="s">
        <v>68</v>
      </c>
    </row>
    <row r="661" spans="2:41" ht="23.25" x14ac:dyDescent="0.35">
      <c r="B661" s="23" t="s">
        <v>32</v>
      </c>
      <c r="C661" s="20">
        <f>IF(X613="PAGADO",0,Y618)</f>
        <v>0</v>
      </c>
      <c r="E661" s="187" t="s">
        <v>20</v>
      </c>
      <c r="F661" s="187"/>
      <c r="G661" s="187"/>
      <c r="H661" s="187"/>
      <c r="V661" s="17"/>
      <c r="X661" s="23" t="s">
        <v>32</v>
      </c>
      <c r="Y661" s="20">
        <f>IF(B661="PAGADO",0,C666)</f>
        <v>0</v>
      </c>
      <c r="AA661" s="187" t="s">
        <v>20</v>
      </c>
      <c r="AB661" s="187"/>
      <c r="AC661" s="187"/>
      <c r="AD661" s="187"/>
    </row>
    <row r="662" spans="2:41" x14ac:dyDescent="0.25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 x14ac:dyDescent="0.4">
      <c r="B667" s="190" t="str">
        <f>IF(C666&lt;0,"NO PAGAR","COBRAR")</f>
        <v>COBRAR</v>
      </c>
      <c r="C667" s="19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0" t="str">
        <f>IF(Y666&lt;0,"NO PAGAR","COBRAR")</f>
        <v>COBRAR</v>
      </c>
      <c r="Y667" s="19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81" t="s">
        <v>9</v>
      </c>
      <c r="C668" s="182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81" t="s">
        <v>9</v>
      </c>
      <c r="Y668" s="182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17</v>
      </c>
      <c r="C677" s="10"/>
      <c r="E677" s="183" t="s">
        <v>7</v>
      </c>
      <c r="F677" s="184"/>
      <c r="G677" s="185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83" t="s">
        <v>7</v>
      </c>
      <c r="AB677" s="184"/>
      <c r="AC677" s="185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 x14ac:dyDescent="0.25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 x14ac:dyDescent="0.25">
      <c r="B679" s="12"/>
      <c r="C679" s="10"/>
      <c r="N679" s="183" t="s">
        <v>7</v>
      </c>
      <c r="O679" s="184"/>
      <c r="P679" s="184"/>
      <c r="Q679" s="185"/>
      <c r="R679" s="18">
        <f>SUM(R663:R678)</f>
        <v>0</v>
      </c>
      <c r="S679" s="3"/>
      <c r="V679" s="17"/>
      <c r="X679" s="12"/>
      <c r="Y679" s="10"/>
      <c r="AJ679" s="183" t="s">
        <v>7</v>
      </c>
      <c r="AK679" s="184"/>
      <c r="AL679" s="184"/>
      <c r="AM679" s="185"/>
      <c r="AN679" s="18">
        <f>SUM(AN663:AN678)</f>
        <v>0</v>
      </c>
      <c r="AO679" s="3"/>
    </row>
    <row r="680" spans="2:41" x14ac:dyDescent="0.25">
      <c r="B680" s="12"/>
      <c r="C680" s="10"/>
      <c r="V680" s="17"/>
      <c r="X680" s="12"/>
      <c r="Y680" s="10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2"/>
      <c r="C682" s="10"/>
      <c r="E682" s="14"/>
      <c r="V682" s="17"/>
      <c r="X682" s="12"/>
      <c r="Y682" s="10"/>
      <c r="AA682" s="14"/>
    </row>
    <row r="683" spans="2:41" x14ac:dyDescent="0.25">
      <c r="B683" s="12"/>
      <c r="C683" s="10"/>
      <c r="V683" s="17"/>
      <c r="X683" s="12"/>
      <c r="Y683" s="10"/>
    </row>
    <row r="684" spans="2:41" x14ac:dyDescent="0.25">
      <c r="B684" s="12"/>
      <c r="C684" s="10"/>
      <c r="V684" s="17"/>
      <c r="X684" s="12"/>
      <c r="Y684" s="10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1"/>
      <c r="C687" s="10"/>
      <c r="V687" s="17"/>
      <c r="X687" s="11"/>
      <c r="Y687" s="10"/>
    </row>
    <row r="688" spans="2:41" x14ac:dyDescent="0.25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 x14ac:dyDescent="0.25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 x14ac:dyDescent="0.25">
      <c r="E690" s="1" t="s">
        <v>19</v>
      </c>
      <c r="V690" s="17"/>
      <c r="AA690" s="1" t="s">
        <v>19</v>
      </c>
    </row>
    <row r="691" spans="1:43" x14ac:dyDescent="0.25">
      <c r="V691" s="17"/>
    </row>
    <row r="692" spans="1:43" x14ac:dyDescent="0.25">
      <c r="V692" s="17"/>
    </row>
    <row r="693" spans="1:43" x14ac:dyDescent="0.25">
      <c r="V693" s="17"/>
    </row>
    <row r="694" spans="1:43" x14ac:dyDescent="0.25">
      <c r="V694" s="17"/>
    </row>
    <row r="695" spans="1:43" x14ac:dyDescent="0.25">
      <c r="V695" s="17"/>
    </row>
    <row r="696" spans="1:43" x14ac:dyDescent="0.25">
      <c r="V696" s="17"/>
    </row>
    <row r="697" spans="1:43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 x14ac:dyDescent="0.25">
      <c r="V700" s="17"/>
    </row>
    <row r="701" spans="1:43" x14ac:dyDescent="0.25">
      <c r="H701" s="186" t="s">
        <v>30</v>
      </c>
      <c r="I701" s="186"/>
      <c r="J701" s="186"/>
      <c r="V701" s="17"/>
      <c r="AA701" s="186" t="s">
        <v>31</v>
      </c>
      <c r="AB701" s="186"/>
      <c r="AC701" s="186"/>
    </row>
    <row r="702" spans="1:43" x14ac:dyDescent="0.25">
      <c r="H702" s="186"/>
      <c r="I702" s="186"/>
      <c r="J702" s="186"/>
      <c r="V702" s="17"/>
      <c r="AA702" s="186"/>
      <c r="AB702" s="186"/>
      <c r="AC702" s="186"/>
    </row>
    <row r="703" spans="1:43" x14ac:dyDescent="0.25">
      <c r="V703" s="17"/>
    </row>
    <row r="704" spans="1:43" x14ac:dyDescent="0.25">
      <c r="V704" s="17"/>
    </row>
    <row r="705" spans="2:41" ht="23.25" x14ac:dyDescent="0.35">
      <c r="B705" s="24" t="s">
        <v>68</v>
      </c>
      <c r="V705" s="17"/>
      <c r="X705" s="22" t="s">
        <v>68</v>
      </c>
    </row>
    <row r="706" spans="2:41" ht="23.25" x14ac:dyDescent="0.35">
      <c r="B706" s="23" t="s">
        <v>32</v>
      </c>
      <c r="C706" s="20">
        <f>IF(X661="PAGADO",0,C666)</f>
        <v>0</v>
      </c>
      <c r="E706" s="187" t="s">
        <v>20</v>
      </c>
      <c r="F706" s="187"/>
      <c r="G706" s="187"/>
      <c r="H706" s="187"/>
      <c r="V706" s="17"/>
      <c r="X706" s="23" t="s">
        <v>32</v>
      </c>
      <c r="Y706" s="20">
        <f>IF(B1506="PAGADO",0,C711)</f>
        <v>0</v>
      </c>
      <c r="AA706" s="187" t="s">
        <v>20</v>
      </c>
      <c r="AB706" s="187"/>
      <c r="AC706" s="187"/>
      <c r="AD706" s="187"/>
    </row>
    <row r="707" spans="2:41" x14ac:dyDescent="0.25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 x14ac:dyDescent="0.25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 x14ac:dyDescent="0.3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88" t="str">
        <f>IF(Y711&lt;0,"NO PAGAR","COBRAR'")</f>
        <v>COBRAR'</v>
      </c>
      <c r="Y712" s="188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 x14ac:dyDescent="0.35">
      <c r="B713" s="188" t="str">
        <f>IF(C711&lt;0,"NO PAGAR","COBRAR'")</f>
        <v>COBRAR'</v>
      </c>
      <c r="C713" s="188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81" t="s">
        <v>9</v>
      </c>
      <c r="C714" s="182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81" t="s">
        <v>9</v>
      </c>
      <c r="Y714" s="182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16</v>
      </c>
      <c r="C722" s="10"/>
      <c r="E722" s="183" t="s">
        <v>7</v>
      </c>
      <c r="F722" s="184"/>
      <c r="G722" s="185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83" t="s">
        <v>7</v>
      </c>
      <c r="AB722" s="184"/>
      <c r="AC722" s="185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 x14ac:dyDescent="0.25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 x14ac:dyDescent="0.25">
      <c r="B724" s="12"/>
      <c r="C724" s="10"/>
      <c r="N724" s="183" t="s">
        <v>7</v>
      </c>
      <c r="O724" s="184"/>
      <c r="P724" s="184"/>
      <c r="Q724" s="185"/>
      <c r="R724" s="18">
        <f>SUM(R708:R723)</f>
        <v>0</v>
      </c>
      <c r="S724" s="3"/>
      <c r="V724" s="17"/>
      <c r="X724" s="12"/>
      <c r="Y724" s="10"/>
      <c r="AJ724" s="183" t="s">
        <v>7</v>
      </c>
      <c r="AK724" s="184"/>
      <c r="AL724" s="184"/>
      <c r="AM724" s="185"/>
      <c r="AN724" s="18">
        <f>SUM(AN708:AN723)</f>
        <v>0</v>
      </c>
      <c r="AO724" s="3"/>
    </row>
    <row r="725" spans="2:41" x14ac:dyDescent="0.25">
      <c r="B725" s="12"/>
      <c r="C725" s="10"/>
      <c r="V725" s="17"/>
      <c r="X725" s="12"/>
      <c r="Y725" s="10"/>
    </row>
    <row r="726" spans="2:41" x14ac:dyDescent="0.25">
      <c r="B726" s="12"/>
      <c r="C726" s="10"/>
      <c r="V726" s="17"/>
      <c r="X726" s="12"/>
      <c r="Y726" s="10"/>
    </row>
    <row r="727" spans="2:41" x14ac:dyDescent="0.25">
      <c r="B727" s="12"/>
      <c r="C727" s="10"/>
      <c r="E727" s="14"/>
      <c r="V727" s="17"/>
      <c r="X727" s="12"/>
      <c r="Y727" s="10"/>
      <c r="AA727" s="14"/>
    </row>
    <row r="728" spans="2:41" x14ac:dyDescent="0.25">
      <c r="B728" s="12"/>
      <c r="C728" s="10"/>
      <c r="V728" s="17"/>
      <c r="X728" s="12"/>
      <c r="Y728" s="10"/>
    </row>
    <row r="729" spans="2:41" x14ac:dyDescent="0.25">
      <c r="B729" s="12"/>
      <c r="C729" s="10"/>
      <c r="V729" s="17"/>
      <c r="X729" s="12"/>
      <c r="Y729" s="10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1"/>
      <c r="C733" s="10"/>
      <c r="V733" s="17"/>
      <c r="X733" s="11"/>
      <c r="Y733" s="10"/>
    </row>
    <row r="734" spans="2:41" x14ac:dyDescent="0.25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 x14ac:dyDescent="0.25">
      <c r="E735" s="1" t="s">
        <v>19</v>
      </c>
      <c r="V735" s="17"/>
      <c r="AA735" s="1" t="s">
        <v>19</v>
      </c>
    </row>
    <row r="736" spans="2:41" x14ac:dyDescent="0.25">
      <c r="V736" s="17"/>
    </row>
    <row r="737" spans="8:31" x14ac:dyDescent="0.25">
      <c r="V737" s="17"/>
    </row>
    <row r="738" spans="8:31" x14ac:dyDescent="0.25">
      <c r="V738" s="17"/>
    </row>
    <row r="739" spans="8:31" x14ac:dyDescent="0.25">
      <c r="V739" s="17"/>
    </row>
    <row r="740" spans="8:31" x14ac:dyDescent="0.25">
      <c r="V740" s="17"/>
    </row>
    <row r="741" spans="8:31" x14ac:dyDescent="0.25">
      <c r="V741" s="17"/>
    </row>
    <row r="742" spans="8:31" x14ac:dyDescent="0.25">
      <c r="V742" s="17"/>
    </row>
    <row r="743" spans="8:31" x14ac:dyDescent="0.25">
      <c r="V743" s="17"/>
    </row>
    <row r="744" spans="8:31" x14ac:dyDescent="0.25">
      <c r="V744" s="17"/>
    </row>
    <row r="745" spans="8:31" x14ac:dyDescent="0.25">
      <c r="V745" s="17"/>
    </row>
    <row r="746" spans="8:31" x14ac:dyDescent="0.25">
      <c r="V746" s="17"/>
    </row>
    <row r="747" spans="8:31" x14ac:dyDescent="0.25">
      <c r="V747" s="17"/>
    </row>
    <row r="748" spans="8:31" x14ac:dyDescent="0.25">
      <c r="V748" s="17"/>
      <c r="AC748" s="189" t="s">
        <v>29</v>
      </c>
      <c r="AD748" s="189"/>
      <c r="AE748" s="189"/>
    </row>
    <row r="749" spans="8:31" x14ac:dyDescent="0.25">
      <c r="H749" s="186" t="s">
        <v>28</v>
      </c>
      <c r="I749" s="186"/>
      <c r="J749" s="186"/>
      <c r="V749" s="17"/>
      <c r="AC749" s="189"/>
      <c r="AD749" s="189"/>
      <c r="AE749" s="189"/>
    </row>
    <row r="750" spans="8:31" x14ac:dyDescent="0.25">
      <c r="H750" s="186"/>
      <c r="I750" s="186"/>
      <c r="J750" s="186"/>
      <c r="V750" s="17"/>
      <c r="AC750" s="189"/>
      <c r="AD750" s="189"/>
      <c r="AE750" s="189"/>
    </row>
    <row r="751" spans="8:31" x14ac:dyDescent="0.25">
      <c r="V751" s="17"/>
    </row>
    <row r="752" spans="8:31" x14ac:dyDescent="0.25">
      <c r="V752" s="17"/>
    </row>
    <row r="753" spans="2:41" ht="23.25" x14ac:dyDescent="0.35">
      <c r="B753" s="22" t="s">
        <v>69</v>
      </c>
      <c r="V753" s="17"/>
      <c r="X753" s="22" t="s">
        <v>69</v>
      </c>
    </row>
    <row r="754" spans="2:41" ht="23.25" x14ac:dyDescent="0.35">
      <c r="B754" s="23" t="s">
        <v>32</v>
      </c>
      <c r="C754" s="20">
        <f>IF(X706="PAGADO",0,Y711)</f>
        <v>0</v>
      </c>
      <c r="E754" s="187" t="s">
        <v>20</v>
      </c>
      <c r="F754" s="187"/>
      <c r="G754" s="187"/>
      <c r="H754" s="187"/>
      <c r="V754" s="17"/>
      <c r="X754" s="23" t="s">
        <v>32</v>
      </c>
      <c r="Y754" s="20">
        <f>IF(B754="PAGADO",0,C759)</f>
        <v>0</v>
      </c>
      <c r="AA754" s="187" t="s">
        <v>20</v>
      </c>
      <c r="AB754" s="187"/>
      <c r="AC754" s="187"/>
      <c r="AD754" s="187"/>
    </row>
    <row r="755" spans="2:41" x14ac:dyDescent="0.25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 x14ac:dyDescent="0.25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 x14ac:dyDescent="0.4">
      <c r="B760" s="190" t="str">
        <f>IF(C759&lt;0,"NO PAGAR","COBRAR")</f>
        <v>COBRAR</v>
      </c>
      <c r="C760" s="19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90" t="str">
        <f>IF(Y759&lt;0,"NO PAGAR","COBRAR")</f>
        <v>COBRAR</v>
      </c>
      <c r="Y760" s="19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81" t="s">
        <v>9</v>
      </c>
      <c r="C761" s="182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81" t="s">
        <v>9</v>
      </c>
      <c r="Y761" s="182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17</v>
      </c>
      <c r="C770" s="10"/>
      <c r="E770" s="183" t="s">
        <v>7</v>
      </c>
      <c r="F770" s="184"/>
      <c r="G770" s="185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83" t="s">
        <v>7</v>
      </c>
      <c r="AB770" s="184"/>
      <c r="AC770" s="185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 x14ac:dyDescent="0.25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 x14ac:dyDescent="0.25">
      <c r="B772" s="12"/>
      <c r="C772" s="10"/>
      <c r="N772" s="183" t="s">
        <v>7</v>
      </c>
      <c r="O772" s="184"/>
      <c r="P772" s="184"/>
      <c r="Q772" s="185"/>
      <c r="R772" s="18">
        <f>SUM(R756:R771)</f>
        <v>0</v>
      </c>
      <c r="S772" s="3"/>
      <c r="V772" s="17"/>
      <c r="X772" s="12"/>
      <c r="Y772" s="10"/>
      <c r="AJ772" s="183" t="s">
        <v>7</v>
      </c>
      <c r="AK772" s="184"/>
      <c r="AL772" s="184"/>
      <c r="AM772" s="185"/>
      <c r="AN772" s="18">
        <f>SUM(AN756:AN771)</f>
        <v>0</v>
      </c>
      <c r="AO772" s="3"/>
    </row>
    <row r="773" spans="2:41" x14ac:dyDescent="0.25">
      <c r="B773" s="12"/>
      <c r="C773" s="10"/>
      <c r="V773" s="17"/>
      <c r="X773" s="12"/>
      <c r="Y773" s="10"/>
    </row>
    <row r="774" spans="2:41" x14ac:dyDescent="0.25">
      <c r="B774" s="12"/>
      <c r="C774" s="10"/>
      <c r="V774" s="17"/>
      <c r="X774" s="12"/>
      <c r="Y774" s="10"/>
    </row>
    <row r="775" spans="2:41" x14ac:dyDescent="0.25">
      <c r="B775" s="12"/>
      <c r="C775" s="10"/>
      <c r="E775" s="14"/>
      <c r="V775" s="17"/>
      <c r="X775" s="12"/>
      <c r="Y775" s="10"/>
      <c r="AA775" s="14"/>
    </row>
    <row r="776" spans="2:41" x14ac:dyDescent="0.25">
      <c r="B776" s="12"/>
      <c r="C776" s="10"/>
      <c r="V776" s="17"/>
      <c r="X776" s="12"/>
      <c r="Y776" s="10"/>
    </row>
    <row r="777" spans="2:41" x14ac:dyDescent="0.25">
      <c r="B777" s="12"/>
      <c r="C777" s="10"/>
      <c r="V777" s="17"/>
      <c r="X777" s="12"/>
      <c r="Y777" s="10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1"/>
      <c r="C780" s="10"/>
      <c r="V780" s="17"/>
      <c r="X780" s="11"/>
      <c r="Y780" s="10"/>
    </row>
    <row r="781" spans="2:41" x14ac:dyDescent="0.25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 x14ac:dyDescent="0.25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 x14ac:dyDescent="0.25">
      <c r="E783" s="1" t="s">
        <v>19</v>
      </c>
      <c r="V783" s="17"/>
      <c r="AA783" s="1" t="s">
        <v>19</v>
      </c>
    </row>
    <row r="784" spans="2:41" x14ac:dyDescent="0.25">
      <c r="V784" s="17"/>
    </row>
    <row r="785" spans="1:43" x14ac:dyDescent="0.25">
      <c r="V785" s="17"/>
    </row>
    <row r="786" spans="1:43" x14ac:dyDescent="0.25">
      <c r="V786" s="17"/>
    </row>
    <row r="787" spans="1:43" x14ac:dyDescent="0.25">
      <c r="V787" s="17"/>
    </row>
    <row r="788" spans="1:43" x14ac:dyDescent="0.25">
      <c r="V788" s="17"/>
    </row>
    <row r="789" spans="1:43" x14ac:dyDescent="0.25">
      <c r="V789" s="17"/>
    </row>
    <row r="790" spans="1:43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 x14ac:dyDescent="0.25">
      <c r="V793" s="17"/>
    </row>
    <row r="794" spans="1:43" x14ac:dyDescent="0.25">
      <c r="H794" s="186" t="s">
        <v>30</v>
      </c>
      <c r="I794" s="186"/>
      <c r="J794" s="186"/>
      <c r="V794" s="17"/>
      <c r="AA794" s="186" t="s">
        <v>31</v>
      </c>
      <c r="AB794" s="186"/>
      <c r="AC794" s="186"/>
    </row>
    <row r="795" spans="1:43" x14ac:dyDescent="0.25">
      <c r="H795" s="186"/>
      <c r="I795" s="186"/>
      <c r="J795" s="186"/>
      <c r="V795" s="17"/>
      <c r="AA795" s="186"/>
      <c r="AB795" s="186"/>
      <c r="AC795" s="186"/>
    </row>
    <row r="796" spans="1:43" x14ac:dyDescent="0.25">
      <c r="V796" s="17"/>
    </row>
    <row r="797" spans="1:43" x14ac:dyDescent="0.25">
      <c r="V797" s="17"/>
    </row>
    <row r="798" spans="1:43" ht="23.25" x14ac:dyDescent="0.35">
      <c r="B798" s="24" t="s">
        <v>69</v>
      </c>
      <c r="V798" s="17"/>
      <c r="X798" s="22" t="s">
        <v>69</v>
      </c>
    </row>
    <row r="799" spans="1:43" ht="23.25" x14ac:dyDescent="0.35">
      <c r="B799" s="23" t="s">
        <v>32</v>
      </c>
      <c r="C799" s="20">
        <f>IF(X754="PAGADO",0,C759)</f>
        <v>0</v>
      </c>
      <c r="E799" s="187" t="s">
        <v>20</v>
      </c>
      <c r="F799" s="187"/>
      <c r="G799" s="187"/>
      <c r="H799" s="187"/>
      <c r="V799" s="17"/>
      <c r="X799" s="23" t="s">
        <v>32</v>
      </c>
      <c r="Y799" s="20">
        <f>IF(B1599="PAGADO",0,C804)</f>
        <v>0</v>
      </c>
      <c r="AA799" s="187" t="s">
        <v>20</v>
      </c>
      <c r="AB799" s="187"/>
      <c r="AC799" s="187"/>
      <c r="AD799" s="187"/>
    </row>
    <row r="800" spans="1:43" x14ac:dyDescent="0.25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 x14ac:dyDescent="0.25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 x14ac:dyDescent="0.3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88" t="str">
        <f>IF(Y804&lt;0,"NO PAGAR","COBRAR'")</f>
        <v>COBRAR'</v>
      </c>
      <c r="Y805" s="188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 x14ac:dyDescent="0.35">
      <c r="B806" s="188" t="str">
        <f>IF(C804&lt;0,"NO PAGAR","COBRAR'")</f>
        <v>COBRAR'</v>
      </c>
      <c r="C806" s="188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81" t="s">
        <v>9</v>
      </c>
      <c r="C807" s="182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81" t="s">
        <v>9</v>
      </c>
      <c r="Y807" s="182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16</v>
      </c>
      <c r="C815" s="10"/>
      <c r="E815" s="183" t="s">
        <v>7</v>
      </c>
      <c r="F815" s="184"/>
      <c r="G815" s="185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83" t="s">
        <v>7</v>
      </c>
      <c r="AB815" s="184"/>
      <c r="AC815" s="185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 x14ac:dyDescent="0.25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 x14ac:dyDescent="0.25">
      <c r="B817" s="12"/>
      <c r="C817" s="10"/>
      <c r="N817" s="183" t="s">
        <v>7</v>
      </c>
      <c r="O817" s="184"/>
      <c r="P817" s="184"/>
      <c r="Q817" s="185"/>
      <c r="R817" s="18">
        <f>SUM(R801:R816)</f>
        <v>0</v>
      </c>
      <c r="S817" s="3"/>
      <c r="V817" s="17"/>
      <c r="X817" s="12"/>
      <c r="Y817" s="10"/>
      <c r="AJ817" s="183" t="s">
        <v>7</v>
      </c>
      <c r="AK817" s="184"/>
      <c r="AL817" s="184"/>
      <c r="AM817" s="185"/>
      <c r="AN817" s="18">
        <f>SUM(AN801:AN816)</f>
        <v>0</v>
      </c>
      <c r="AO817" s="3"/>
    </row>
    <row r="818" spans="2:41" x14ac:dyDescent="0.25">
      <c r="B818" s="12"/>
      <c r="C818" s="10"/>
      <c r="V818" s="17"/>
      <c r="X818" s="12"/>
      <c r="Y818" s="10"/>
    </row>
    <row r="819" spans="2:41" x14ac:dyDescent="0.25">
      <c r="B819" s="12"/>
      <c r="C819" s="10"/>
      <c r="V819" s="17"/>
      <c r="X819" s="12"/>
      <c r="Y819" s="10"/>
    </row>
    <row r="820" spans="2:41" x14ac:dyDescent="0.25">
      <c r="B820" s="12"/>
      <c r="C820" s="10"/>
      <c r="E820" s="14"/>
      <c r="V820" s="17"/>
      <c r="X820" s="12"/>
      <c r="Y820" s="10"/>
      <c r="AA820" s="14"/>
    </row>
    <row r="821" spans="2:41" x14ac:dyDescent="0.25">
      <c r="B821" s="12"/>
      <c r="C821" s="10"/>
      <c r="V821" s="17"/>
      <c r="X821" s="12"/>
      <c r="Y821" s="10"/>
    </row>
    <row r="822" spans="2:41" x14ac:dyDescent="0.25">
      <c r="B822" s="12"/>
      <c r="C822" s="10"/>
      <c r="V822" s="17"/>
      <c r="X822" s="12"/>
      <c r="Y822" s="10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1"/>
      <c r="C826" s="10"/>
      <c r="V826" s="17"/>
      <c r="X826" s="11"/>
      <c r="Y826" s="10"/>
    </row>
    <row r="827" spans="2:41" x14ac:dyDescent="0.25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 x14ac:dyDescent="0.25">
      <c r="E828" s="1" t="s">
        <v>19</v>
      </c>
      <c r="V828" s="17"/>
      <c r="AA828" s="1" t="s">
        <v>19</v>
      </c>
    </row>
    <row r="829" spans="2:41" x14ac:dyDescent="0.25">
      <c r="V829" s="17"/>
    </row>
    <row r="830" spans="2:41" x14ac:dyDescent="0.25">
      <c r="V830" s="17"/>
    </row>
    <row r="831" spans="2:41" x14ac:dyDescent="0.25">
      <c r="V831" s="17"/>
    </row>
    <row r="832" spans="2:41" x14ac:dyDescent="0.25">
      <c r="V832" s="17"/>
    </row>
    <row r="833" spans="2:41" x14ac:dyDescent="0.25">
      <c r="V833" s="17"/>
    </row>
    <row r="834" spans="2:41" x14ac:dyDescent="0.25">
      <c r="V834" s="17"/>
    </row>
    <row r="835" spans="2:41" x14ac:dyDescent="0.25">
      <c r="V835" s="17"/>
    </row>
    <row r="836" spans="2:41" x14ac:dyDescent="0.25">
      <c r="V836" s="17"/>
    </row>
    <row r="837" spans="2:41" x14ac:dyDescent="0.25">
      <c r="V837" s="17"/>
    </row>
    <row r="838" spans="2:41" x14ac:dyDescent="0.25">
      <c r="V838" s="17"/>
    </row>
    <row r="839" spans="2:41" x14ac:dyDescent="0.25">
      <c r="V839" s="17"/>
    </row>
    <row r="840" spans="2:41" x14ac:dyDescent="0.25">
      <c r="V840" s="17"/>
    </row>
    <row r="841" spans="2:41" x14ac:dyDescent="0.25">
      <c r="V841" s="17"/>
      <c r="AC841" s="189" t="s">
        <v>29</v>
      </c>
      <c r="AD841" s="189"/>
      <c r="AE841" s="189"/>
    </row>
    <row r="842" spans="2:41" x14ac:dyDescent="0.25">
      <c r="H842" s="186" t="s">
        <v>28</v>
      </c>
      <c r="I842" s="186"/>
      <c r="J842" s="186"/>
      <c r="V842" s="17"/>
      <c r="AC842" s="189"/>
      <c r="AD842" s="189"/>
      <c r="AE842" s="189"/>
    </row>
    <row r="843" spans="2:41" x14ac:dyDescent="0.25">
      <c r="H843" s="186"/>
      <c r="I843" s="186"/>
      <c r="J843" s="186"/>
      <c r="V843" s="17"/>
      <c r="AC843" s="189"/>
      <c r="AD843" s="189"/>
      <c r="AE843" s="189"/>
    </row>
    <row r="844" spans="2:41" x14ac:dyDescent="0.25">
      <c r="V844" s="17"/>
    </row>
    <row r="845" spans="2:41" x14ac:dyDescent="0.25">
      <c r="V845" s="17"/>
    </row>
    <row r="846" spans="2:41" ht="23.25" x14ac:dyDescent="0.35">
      <c r="B846" s="22" t="s">
        <v>70</v>
      </c>
      <c r="V846" s="17"/>
      <c r="X846" s="22" t="s">
        <v>70</v>
      </c>
    </row>
    <row r="847" spans="2:41" ht="23.25" x14ac:dyDescent="0.35">
      <c r="B847" s="23" t="s">
        <v>32</v>
      </c>
      <c r="C847" s="20">
        <f>IF(X799="PAGADO",0,Y804)</f>
        <v>0</v>
      </c>
      <c r="E847" s="187" t="s">
        <v>20</v>
      </c>
      <c r="F847" s="187"/>
      <c r="G847" s="187"/>
      <c r="H847" s="187"/>
      <c r="V847" s="17"/>
      <c r="X847" s="23" t="s">
        <v>32</v>
      </c>
      <c r="Y847" s="20">
        <f>IF(B847="PAGADO",0,C852)</f>
        <v>0</v>
      </c>
      <c r="AA847" s="187" t="s">
        <v>20</v>
      </c>
      <c r="AB847" s="187"/>
      <c r="AC847" s="187"/>
      <c r="AD847" s="187"/>
    </row>
    <row r="848" spans="2:41" x14ac:dyDescent="0.25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 x14ac:dyDescent="0.25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 x14ac:dyDescent="0.4">
      <c r="B853" s="190" t="str">
        <f>IF(C852&lt;0,"NO PAGAR","COBRAR")</f>
        <v>COBRAR</v>
      </c>
      <c r="C853" s="19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90" t="str">
        <f>IF(Y852&lt;0,"NO PAGAR","COBRAR")</f>
        <v>COBRAR</v>
      </c>
      <c r="Y853" s="19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81" t="s">
        <v>9</v>
      </c>
      <c r="C854" s="18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81" t="s">
        <v>9</v>
      </c>
      <c r="Y854" s="18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17</v>
      </c>
      <c r="C863" s="10"/>
      <c r="E863" s="183" t="s">
        <v>7</v>
      </c>
      <c r="F863" s="184"/>
      <c r="G863" s="185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83" t="s">
        <v>7</v>
      </c>
      <c r="AB863" s="184"/>
      <c r="AC863" s="185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 x14ac:dyDescent="0.25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 x14ac:dyDescent="0.25">
      <c r="B865" s="12"/>
      <c r="C865" s="10"/>
      <c r="N865" s="183" t="s">
        <v>7</v>
      </c>
      <c r="O865" s="184"/>
      <c r="P865" s="184"/>
      <c r="Q865" s="185"/>
      <c r="R865" s="18">
        <f>SUM(R849:R864)</f>
        <v>0</v>
      </c>
      <c r="S865" s="3"/>
      <c r="V865" s="17"/>
      <c r="X865" s="12"/>
      <c r="Y865" s="10"/>
      <c r="AJ865" s="183" t="s">
        <v>7</v>
      </c>
      <c r="AK865" s="184"/>
      <c r="AL865" s="184"/>
      <c r="AM865" s="185"/>
      <c r="AN865" s="18">
        <f>SUM(AN849:AN864)</f>
        <v>0</v>
      </c>
      <c r="AO865" s="3"/>
    </row>
    <row r="866" spans="2:41" x14ac:dyDescent="0.25">
      <c r="B866" s="12"/>
      <c r="C866" s="10"/>
      <c r="V866" s="17"/>
      <c r="X866" s="12"/>
      <c r="Y866" s="10"/>
    </row>
    <row r="867" spans="2:41" x14ac:dyDescent="0.25">
      <c r="B867" s="12"/>
      <c r="C867" s="10"/>
      <c r="V867" s="17"/>
      <c r="X867" s="12"/>
      <c r="Y867" s="10"/>
    </row>
    <row r="868" spans="2:41" x14ac:dyDescent="0.25">
      <c r="B868" s="12"/>
      <c r="C868" s="10"/>
      <c r="E868" s="14"/>
      <c r="V868" s="17"/>
      <c r="X868" s="12"/>
      <c r="Y868" s="10"/>
      <c r="AA868" s="14"/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V870" s="17"/>
      <c r="X870" s="12"/>
      <c r="Y870" s="10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1"/>
      <c r="C873" s="10"/>
      <c r="V873" s="17"/>
      <c r="X873" s="11"/>
      <c r="Y873" s="10"/>
    </row>
    <row r="874" spans="2:41" x14ac:dyDescent="0.25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 x14ac:dyDescent="0.25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 x14ac:dyDescent="0.25">
      <c r="E876" s="1" t="s">
        <v>19</v>
      </c>
      <c r="V876" s="17"/>
      <c r="AA876" s="1" t="s">
        <v>19</v>
      </c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1:43" x14ac:dyDescent="0.25">
      <c r="V881" s="17"/>
    </row>
    <row r="882" spans="1:43" x14ac:dyDescent="0.25">
      <c r="V882" s="17"/>
    </row>
    <row r="883" spans="1:43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 x14ac:dyDescent="0.25">
      <c r="V886" s="17"/>
    </row>
    <row r="887" spans="1:43" x14ac:dyDescent="0.25">
      <c r="H887" s="186" t="s">
        <v>30</v>
      </c>
      <c r="I887" s="186"/>
      <c r="J887" s="186"/>
      <c r="V887" s="17"/>
      <c r="AA887" s="186" t="s">
        <v>31</v>
      </c>
      <c r="AB887" s="186"/>
      <c r="AC887" s="186"/>
    </row>
    <row r="888" spans="1:43" x14ac:dyDescent="0.25">
      <c r="H888" s="186"/>
      <c r="I888" s="186"/>
      <c r="J888" s="186"/>
      <c r="V888" s="17"/>
      <c r="AA888" s="186"/>
      <c r="AB888" s="186"/>
      <c r="AC888" s="186"/>
    </row>
    <row r="889" spans="1:43" x14ac:dyDescent="0.25">
      <c r="V889" s="17"/>
    </row>
    <row r="890" spans="1:43" x14ac:dyDescent="0.25">
      <c r="V890" s="17"/>
    </row>
    <row r="891" spans="1:43" ht="23.25" x14ac:dyDescent="0.35">
      <c r="B891" s="24" t="s">
        <v>70</v>
      </c>
      <c r="V891" s="17"/>
      <c r="X891" s="22" t="s">
        <v>70</v>
      </c>
    </row>
    <row r="892" spans="1:43" ht="23.25" x14ac:dyDescent="0.35">
      <c r="B892" s="23" t="s">
        <v>32</v>
      </c>
      <c r="C892" s="20">
        <f>IF(X847="PAGADO",0,C852)</f>
        <v>0</v>
      </c>
      <c r="E892" s="187" t="s">
        <v>20</v>
      </c>
      <c r="F892" s="187"/>
      <c r="G892" s="187"/>
      <c r="H892" s="187"/>
      <c r="V892" s="17"/>
      <c r="X892" s="23" t="s">
        <v>32</v>
      </c>
      <c r="Y892" s="20">
        <f>IF(B1692="PAGADO",0,C897)</f>
        <v>0</v>
      </c>
      <c r="AA892" s="187" t="s">
        <v>20</v>
      </c>
      <c r="AB892" s="187"/>
      <c r="AC892" s="187"/>
      <c r="AD892" s="187"/>
    </row>
    <row r="893" spans="1:43" x14ac:dyDescent="0.25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 x14ac:dyDescent="0.25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 x14ac:dyDescent="0.25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x14ac:dyDescent="0.25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 x14ac:dyDescent="0.3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88" t="str">
        <f>IF(Y897&lt;0,"NO PAGAR","COBRAR'")</f>
        <v>COBRAR'</v>
      </c>
      <c r="Y898" s="188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 x14ac:dyDescent="0.35">
      <c r="B899" s="188" t="str">
        <f>IF(C897&lt;0,"NO PAGAR","COBRAR'")</f>
        <v>COBRAR'</v>
      </c>
      <c r="C899" s="188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81" t="s">
        <v>9</v>
      </c>
      <c r="C900" s="182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81" t="s">
        <v>9</v>
      </c>
      <c r="Y900" s="182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16</v>
      </c>
      <c r="C908" s="10"/>
      <c r="E908" s="183" t="s">
        <v>7</v>
      </c>
      <c r="F908" s="184"/>
      <c r="G908" s="185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83" t="s">
        <v>7</v>
      </c>
      <c r="AB908" s="184"/>
      <c r="AC908" s="185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 x14ac:dyDescent="0.25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 x14ac:dyDescent="0.25">
      <c r="B910" s="12"/>
      <c r="C910" s="10"/>
      <c r="N910" s="183" t="s">
        <v>7</v>
      </c>
      <c r="O910" s="184"/>
      <c r="P910" s="184"/>
      <c r="Q910" s="185"/>
      <c r="R910" s="18">
        <f>SUM(R894:R909)</f>
        <v>0</v>
      </c>
      <c r="S910" s="3"/>
      <c r="V910" s="17"/>
      <c r="X910" s="12"/>
      <c r="Y910" s="10"/>
      <c r="AJ910" s="183" t="s">
        <v>7</v>
      </c>
      <c r="AK910" s="184"/>
      <c r="AL910" s="184"/>
      <c r="AM910" s="185"/>
      <c r="AN910" s="18">
        <f>SUM(AN894:AN909)</f>
        <v>0</v>
      </c>
      <c r="AO910" s="3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2:27" x14ac:dyDescent="0.25">
      <c r="B913" s="12"/>
      <c r="C913" s="10"/>
      <c r="E913" s="14"/>
      <c r="V913" s="17"/>
      <c r="X913" s="12"/>
      <c r="Y913" s="10"/>
      <c r="AA913" s="14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V915" s="17"/>
      <c r="X915" s="12"/>
      <c r="Y915" s="10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1"/>
      <c r="C919" s="10"/>
      <c r="V919" s="17"/>
      <c r="X919" s="11"/>
      <c r="Y919" s="10"/>
    </row>
    <row r="920" spans="2:27" x14ac:dyDescent="0.25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 x14ac:dyDescent="0.25">
      <c r="E921" s="1" t="s">
        <v>19</v>
      </c>
      <c r="V921" s="17"/>
      <c r="AA921" s="1" t="s">
        <v>19</v>
      </c>
    </row>
    <row r="922" spans="2:27" x14ac:dyDescent="0.25">
      <c r="V922" s="17"/>
    </row>
    <row r="923" spans="2:27" x14ac:dyDescent="0.25">
      <c r="V923" s="17"/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2:41" x14ac:dyDescent="0.25">
      <c r="V929" s="17"/>
    </row>
    <row r="930" spans="2:41" x14ac:dyDescent="0.25">
      <c r="V930" s="17"/>
    </row>
    <row r="931" spans="2:41" x14ac:dyDescent="0.25">
      <c r="V931" s="17"/>
    </row>
    <row r="932" spans="2:41" x14ac:dyDescent="0.25">
      <c r="V932" s="17"/>
    </row>
    <row r="933" spans="2:41" x14ac:dyDescent="0.25">
      <c r="V933" s="17"/>
    </row>
    <row r="934" spans="2:41" x14ac:dyDescent="0.25">
      <c r="V934" s="17"/>
    </row>
    <row r="935" spans="2:41" x14ac:dyDescent="0.25">
      <c r="V935" s="17"/>
      <c r="AC935" s="189" t="s">
        <v>29</v>
      </c>
      <c r="AD935" s="189"/>
      <c r="AE935" s="189"/>
    </row>
    <row r="936" spans="2:41" x14ac:dyDescent="0.25">
      <c r="H936" s="186" t="s">
        <v>28</v>
      </c>
      <c r="I936" s="186"/>
      <c r="J936" s="186"/>
      <c r="V936" s="17"/>
      <c r="AC936" s="189"/>
      <c r="AD936" s="189"/>
      <c r="AE936" s="189"/>
    </row>
    <row r="937" spans="2:41" x14ac:dyDescent="0.25">
      <c r="H937" s="186"/>
      <c r="I937" s="186"/>
      <c r="J937" s="186"/>
      <c r="V937" s="17"/>
      <c r="AC937" s="189"/>
      <c r="AD937" s="189"/>
      <c r="AE937" s="189"/>
    </row>
    <row r="938" spans="2:41" x14ac:dyDescent="0.25">
      <c r="V938" s="17"/>
    </row>
    <row r="939" spans="2:41" x14ac:dyDescent="0.25">
      <c r="V939" s="17"/>
    </row>
    <row r="940" spans="2:41" ht="23.25" x14ac:dyDescent="0.35">
      <c r="B940" s="22" t="s">
        <v>71</v>
      </c>
      <c r="V940" s="17"/>
      <c r="X940" s="22" t="s">
        <v>71</v>
      </c>
    </row>
    <row r="941" spans="2:41" ht="23.25" x14ac:dyDescent="0.35">
      <c r="B941" s="23" t="s">
        <v>32</v>
      </c>
      <c r="C941" s="20">
        <f>IF(X892="PAGADO",0,Y897)</f>
        <v>0</v>
      </c>
      <c r="E941" s="187" t="s">
        <v>20</v>
      </c>
      <c r="F941" s="187"/>
      <c r="G941" s="187"/>
      <c r="H941" s="187"/>
      <c r="V941" s="17"/>
      <c r="X941" s="23" t="s">
        <v>32</v>
      </c>
      <c r="Y941" s="20">
        <f>IF(B941="PAGADO",0,C946)</f>
        <v>0</v>
      </c>
      <c r="AA941" s="187" t="s">
        <v>20</v>
      </c>
      <c r="AB941" s="187"/>
      <c r="AC941" s="187"/>
      <c r="AD941" s="187"/>
    </row>
    <row r="942" spans="2:41" x14ac:dyDescent="0.25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 x14ac:dyDescent="0.25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 x14ac:dyDescent="0.4">
      <c r="B947" s="190" t="str">
        <f>IF(C946&lt;0,"NO PAGAR","COBRAR")</f>
        <v>COBRAR</v>
      </c>
      <c r="C947" s="19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90" t="str">
        <f>IF(Y946&lt;0,"NO PAGAR","COBRAR")</f>
        <v>COBRAR</v>
      </c>
      <c r="Y947" s="19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81" t="s">
        <v>9</v>
      </c>
      <c r="C948" s="182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81" t="s">
        <v>9</v>
      </c>
      <c r="Y948" s="182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17</v>
      </c>
      <c r="C957" s="10"/>
      <c r="E957" s="183" t="s">
        <v>7</v>
      </c>
      <c r="F957" s="184"/>
      <c r="G957" s="185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83" t="s">
        <v>7</v>
      </c>
      <c r="AB957" s="184"/>
      <c r="AC957" s="185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 x14ac:dyDescent="0.25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 x14ac:dyDescent="0.25">
      <c r="B959" s="12"/>
      <c r="C959" s="10"/>
      <c r="N959" s="183" t="s">
        <v>7</v>
      </c>
      <c r="O959" s="184"/>
      <c r="P959" s="184"/>
      <c r="Q959" s="185"/>
      <c r="R959" s="18">
        <f>SUM(R943:R958)</f>
        <v>0</v>
      </c>
      <c r="S959" s="3"/>
      <c r="V959" s="17"/>
      <c r="X959" s="12"/>
      <c r="Y959" s="10"/>
      <c r="AJ959" s="183" t="s">
        <v>7</v>
      </c>
      <c r="AK959" s="184"/>
      <c r="AL959" s="184"/>
      <c r="AM959" s="185"/>
      <c r="AN959" s="18">
        <f>SUM(AN943:AN958)</f>
        <v>0</v>
      </c>
      <c r="AO959" s="3"/>
    </row>
    <row r="960" spans="2:41" x14ac:dyDescent="0.25">
      <c r="B960" s="12"/>
      <c r="C960" s="10"/>
      <c r="V960" s="17"/>
      <c r="X960" s="12"/>
      <c r="Y960" s="10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E962" s="14"/>
      <c r="V962" s="17"/>
      <c r="X962" s="12"/>
      <c r="Y962" s="10"/>
      <c r="AA962" s="14"/>
    </row>
    <row r="963" spans="2:27" x14ac:dyDescent="0.25">
      <c r="B963" s="12"/>
      <c r="C963" s="10"/>
      <c r="V963" s="17"/>
      <c r="X963" s="12"/>
      <c r="Y963" s="10"/>
    </row>
    <row r="964" spans="2:27" x14ac:dyDescent="0.25">
      <c r="B964" s="12"/>
      <c r="C964" s="10"/>
      <c r="V964" s="17"/>
      <c r="X964" s="12"/>
      <c r="Y964" s="10"/>
    </row>
    <row r="965" spans="2:27" x14ac:dyDescent="0.25">
      <c r="B965" s="12"/>
      <c r="C965" s="10"/>
      <c r="V965" s="17"/>
      <c r="X965" s="12"/>
      <c r="Y965" s="10"/>
    </row>
    <row r="966" spans="2:27" x14ac:dyDescent="0.25">
      <c r="B966" s="12"/>
      <c r="C966" s="10"/>
      <c r="V966" s="17"/>
      <c r="X966" s="12"/>
      <c r="Y966" s="10"/>
    </row>
    <row r="967" spans="2:27" x14ac:dyDescent="0.25">
      <c r="B967" s="11"/>
      <c r="C967" s="10"/>
      <c r="V967" s="17"/>
      <c r="X967" s="11"/>
      <c r="Y967" s="10"/>
    </row>
    <row r="968" spans="2:27" x14ac:dyDescent="0.25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 x14ac:dyDescent="0.25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 x14ac:dyDescent="0.25">
      <c r="E970" s="1" t="s">
        <v>19</v>
      </c>
      <c r="V970" s="17"/>
      <c r="AA970" s="1" t="s">
        <v>19</v>
      </c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1:43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 x14ac:dyDescent="0.25">
      <c r="V980" s="17"/>
    </row>
    <row r="981" spans="1:43" x14ac:dyDescent="0.25">
      <c r="H981" s="186" t="s">
        <v>30</v>
      </c>
      <c r="I981" s="186"/>
      <c r="J981" s="186"/>
      <c r="V981" s="17"/>
      <c r="AA981" s="186" t="s">
        <v>31</v>
      </c>
      <c r="AB981" s="186"/>
      <c r="AC981" s="186"/>
    </row>
    <row r="982" spans="1:43" x14ac:dyDescent="0.25">
      <c r="H982" s="186"/>
      <c r="I982" s="186"/>
      <c r="J982" s="186"/>
      <c r="V982" s="17"/>
      <c r="AA982" s="186"/>
      <c r="AB982" s="186"/>
      <c r="AC982" s="186"/>
    </row>
    <row r="983" spans="1:43" x14ac:dyDescent="0.25">
      <c r="V983" s="17"/>
    </row>
    <row r="984" spans="1:43" x14ac:dyDescent="0.25">
      <c r="V984" s="17"/>
    </row>
    <row r="985" spans="1:43" ht="23.25" x14ac:dyDescent="0.35">
      <c r="B985" s="24" t="s">
        <v>73</v>
      </c>
      <c r="V985" s="17"/>
      <c r="X985" s="22" t="s">
        <v>71</v>
      </c>
    </row>
    <row r="986" spans="1:43" ht="23.25" x14ac:dyDescent="0.35">
      <c r="B986" s="23" t="s">
        <v>32</v>
      </c>
      <c r="C986" s="20">
        <f>IF(X941="PAGADO",0,C946)</f>
        <v>0</v>
      </c>
      <c r="E986" s="187" t="s">
        <v>20</v>
      </c>
      <c r="F986" s="187"/>
      <c r="G986" s="187"/>
      <c r="H986" s="187"/>
      <c r="V986" s="17"/>
      <c r="X986" s="23" t="s">
        <v>32</v>
      </c>
      <c r="Y986" s="20">
        <f>IF(B1786="PAGADO",0,C991)</f>
        <v>0</v>
      </c>
      <c r="AA986" s="187" t="s">
        <v>20</v>
      </c>
      <c r="AB986" s="187"/>
      <c r="AC986" s="187"/>
      <c r="AD986" s="187"/>
    </row>
    <row r="987" spans="1:43" x14ac:dyDescent="0.25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 x14ac:dyDescent="0.25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 x14ac:dyDescent="0.25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 x14ac:dyDescent="0.25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 x14ac:dyDescent="0.25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 x14ac:dyDescent="0.3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88" t="str">
        <f>IF(Y991&lt;0,"NO PAGAR","COBRAR'")</f>
        <v>COBRAR'</v>
      </c>
      <c r="Y992" s="188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 x14ac:dyDescent="0.35">
      <c r="B993" s="188" t="str">
        <f>IF(C991&lt;0,"NO PAGAR","COBRAR'")</f>
        <v>COBRAR'</v>
      </c>
      <c r="C993" s="188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81" t="s">
        <v>9</v>
      </c>
      <c r="C994" s="18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81" t="s">
        <v>9</v>
      </c>
      <c r="Y994" s="18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16</v>
      </c>
      <c r="C1002" s="10"/>
      <c r="E1002" s="183" t="s">
        <v>7</v>
      </c>
      <c r="F1002" s="184"/>
      <c r="G1002" s="185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83" t="s">
        <v>7</v>
      </c>
      <c r="AB1002" s="184"/>
      <c r="AC1002" s="185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 x14ac:dyDescent="0.25">
      <c r="B1004" s="12"/>
      <c r="C1004" s="10"/>
      <c r="N1004" s="183" t="s">
        <v>7</v>
      </c>
      <c r="O1004" s="184"/>
      <c r="P1004" s="184"/>
      <c r="Q1004" s="185"/>
      <c r="R1004" s="18">
        <f>SUM(R988:R1003)</f>
        <v>0</v>
      </c>
      <c r="S1004" s="3"/>
      <c r="V1004" s="17"/>
      <c r="X1004" s="12"/>
      <c r="Y1004" s="10"/>
      <c r="AJ1004" s="183" t="s">
        <v>7</v>
      </c>
      <c r="AK1004" s="184"/>
      <c r="AL1004" s="184"/>
      <c r="AM1004" s="185"/>
      <c r="AN1004" s="18">
        <f>SUM(AN988:AN1003)</f>
        <v>0</v>
      </c>
      <c r="AO1004" s="3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E1007" s="14"/>
      <c r="V1007" s="17"/>
      <c r="X1007" s="12"/>
      <c r="Y1007" s="10"/>
      <c r="AA1007" s="14"/>
    </row>
    <row r="1008" spans="2:41" x14ac:dyDescent="0.25">
      <c r="B1008" s="12"/>
      <c r="C1008" s="10"/>
      <c r="V1008" s="17"/>
      <c r="X1008" s="12"/>
      <c r="Y1008" s="10"/>
    </row>
    <row r="1009" spans="2:27" x14ac:dyDescent="0.25">
      <c r="B1009" s="12"/>
      <c r="C1009" s="10"/>
      <c r="V1009" s="17"/>
      <c r="X1009" s="12"/>
      <c r="Y1009" s="10"/>
    </row>
    <row r="1010" spans="2:27" x14ac:dyDescent="0.25">
      <c r="B1010" s="12"/>
      <c r="C1010" s="10"/>
      <c r="V1010" s="17"/>
      <c r="X1010" s="12"/>
      <c r="Y1010" s="10"/>
    </row>
    <row r="1011" spans="2:27" x14ac:dyDescent="0.25">
      <c r="B1011" s="12"/>
      <c r="C1011" s="10"/>
      <c r="V1011" s="17"/>
      <c r="X1011" s="12"/>
      <c r="Y1011" s="10"/>
    </row>
    <row r="1012" spans="2:27" x14ac:dyDescent="0.25">
      <c r="B1012" s="12"/>
      <c r="C1012" s="10"/>
      <c r="V1012" s="17"/>
      <c r="X1012" s="12"/>
      <c r="Y1012" s="10"/>
    </row>
    <row r="1013" spans="2:27" x14ac:dyDescent="0.25">
      <c r="B1013" s="11"/>
      <c r="C1013" s="10"/>
      <c r="V1013" s="17"/>
      <c r="X1013" s="11"/>
      <c r="Y1013" s="10"/>
    </row>
    <row r="1014" spans="2:27" x14ac:dyDescent="0.25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 x14ac:dyDescent="0.25">
      <c r="E1015" s="1" t="s">
        <v>19</v>
      </c>
      <c r="V1015" s="17"/>
      <c r="AA1015" s="1" t="s">
        <v>19</v>
      </c>
    </row>
    <row r="1016" spans="2:27" x14ac:dyDescent="0.25">
      <c r="V1016" s="17"/>
    </row>
    <row r="1017" spans="2:27" x14ac:dyDescent="0.25">
      <c r="V1017" s="17"/>
    </row>
    <row r="1018" spans="2:27" x14ac:dyDescent="0.25">
      <c r="V1018" s="17"/>
    </row>
    <row r="1019" spans="2:27" x14ac:dyDescent="0.25">
      <c r="V1019" s="17"/>
    </row>
    <row r="1020" spans="2:27" x14ac:dyDescent="0.25">
      <c r="V1020" s="17"/>
    </row>
    <row r="1021" spans="2:27" x14ac:dyDescent="0.25">
      <c r="V1021" s="17"/>
    </row>
    <row r="1022" spans="2:27" x14ac:dyDescent="0.25">
      <c r="V1022" s="17"/>
    </row>
    <row r="1023" spans="2:27" x14ac:dyDescent="0.25">
      <c r="V1023" s="17"/>
    </row>
    <row r="1024" spans="2:27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  <c r="AC1028" s="189" t="s">
        <v>29</v>
      </c>
      <c r="AD1028" s="189"/>
      <c r="AE1028" s="189"/>
    </row>
    <row r="1029" spans="2:41" x14ac:dyDescent="0.25">
      <c r="H1029" s="186" t="s">
        <v>28</v>
      </c>
      <c r="I1029" s="186"/>
      <c r="J1029" s="186"/>
      <c r="V1029" s="17"/>
      <c r="AC1029" s="189"/>
      <c r="AD1029" s="189"/>
      <c r="AE1029" s="189"/>
    </row>
    <row r="1030" spans="2:41" x14ac:dyDescent="0.25">
      <c r="H1030" s="186"/>
      <c r="I1030" s="186"/>
      <c r="J1030" s="186"/>
      <c r="V1030" s="17"/>
      <c r="AC1030" s="189"/>
      <c r="AD1030" s="189"/>
      <c r="AE1030" s="189"/>
    </row>
    <row r="1031" spans="2:41" x14ac:dyDescent="0.25">
      <c r="V1031" s="17"/>
    </row>
    <row r="1032" spans="2:41" x14ac:dyDescent="0.25">
      <c r="V1032" s="17"/>
    </row>
    <row r="1033" spans="2:41" ht="23.25" x14ac:dyDescent="0.35">
      <c r="B1033" s="22" t="s">
        <v>72</v>
      </c>
      <c r="V1033" s="17"/>
      <c r="X1033" s="22" t="s">
        <v>74</v>
      </c>
    </row>
    <row r="1034" spans="2:41" ht="23.25" x14ac:dyDescent="0.35">
      <c r="B1034" s="23" t="s">
        <v>32</v>
      </c>
      <c r="C1034" s="20">
        <f>IF(X986="PAGADO",0,Y991)</f>
        <v>0</v>
      </c>
      <c r="E1034" s="187" t="s">
        <v>20</v>
      </c>
      <c r="F1034" s="187"/>
      <c r="G1034" s="187"/>
      <c r="H1034" s="187"/>
      <c r="V1034" s="17"/>
      <c r="X1034" s="23" t="s">
        <v>32</v>
      </c>
      <c r="Y1034" s="20">
        <f>IF(B1034="PAGADO",0,C1039)</f>
        <v>0</v>
      </c>
      <c r="AA1034" s="187" t="s">
        <v>20</v>
      </c>
      <c r="AB1034" s="187"/>
      <c r="AC1034" s="187"/>
      <c r="AD1034" s="187"/>
    </row>
    <row r="1035" spans="2:41" x14ac:dyDescent="0.25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 x14ac:dyDescent="0.25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 x14ac:dyDescent="0.4">
      <c r="B1040" s="190" t="str">
        <f>IF(C1039&lt;0,"NO PAGAR","COBRAR")</f>
        <v>COBRAR</v>
      </c>
      <c r="C1040" s="19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90" t="str">
        <f>IF(Y1039&lt;0,"NO PAGAR","COBRAR")</f>
        <v>COBRAR</v>
      </c>
      <c r="Y1040" s="19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81" t="s">
        <v>9</v>
      </c>
      <c r="C1041" s="182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81" t="s">
        <v>9</v>
      </c>
      <c r="Y1041" s="182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17</v>
      </c>
      <c r="C1050" s="10"/>
      <c r="E1050" s="183" t="s">
        <v>7</v>
      </c>
      <c r="F1050" s="184"/>
      <c r="G1050" s="185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83" t="s">
        <v>7</v>
      </c>
      <c r="AB1050" s="184"/>
      <c r="AC1050" s="185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 x14ac:dyDescent="0.25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 x14ac:dyDescent="0.25">
      <c r="B1052" s="12"/>
      <c r="C1052" s="10"/>
      <c r="N1052" s="183" t="s">
        <v>7</v>
      </c>
      <c r="O1052" s="184"/>
      <c r="P1052" s="184"/>
      <c r="Q1052" s="185"/>
      <c r="R1052" s="18">
        <f>SUM(R1036:R1051)</f>
        <v>0</v>
      </c>
      <c r="S1052" s="3"/>
      <c r="V1052" s="17"/>
      <c r="X1052" s="12"/>
      <c r="Y1052" s="10"/>
      <c r="AJ1052" s="183" t="s">
        <v>7</v>
      </c>
      <c r="AK1052" s="184"/>
      <c r="AL1052" s="184"/>
      <c r="AM1052" s="185"/>
      <c r="AN1052" s="18">
        <f>SUM(AN1036:AN1051)</f>
        <v>0</v>
      </c>
      <c r="AO1052" s="3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E1055" s="14"/>
      <c r="V1055" s="17"/>
      <c r="X1055" s="12"/>
      <c r="Y1055" s="10"/>
      <c r="AA1055" s="14"/>
    </row>
    <row r="1056" spans="2:41" x14ac:dyDescent="0.25">
      <c r="B1056" s="12"/>
      <c r="C1056" s="10"/>
      <c r="V1056" s="17"/>
      <c r="X1056" s="12"/>
      <c r="Y1056" s="10"/>
    </row>
    <row r="1057" spans="1:43" x14ac:dyDescent="0.25">
      <c r="B1057" s="12"/>
      <c r="C1057" s="10"/>
      <c r="V1057" s="17"/>
      <c r="X1057" s="12"/>
      <c r="Y1057" s="10"/>
    </row>
    <row r="1058" spans="1:43" x14ac:dyDescent="0.25">
      <c r="B1058" s="12"/>
      <c r="C1058" s="10"/>
      <c r="V1058" s="17"/>
      <c r="X1058" s="12"/>
      <c r="Y1058" s="10"/>
    </row>
    <row r="1059" spans="1:43" x14ac:dyDescent="0.25">
      <c r="B1059" s="12"/>
      <c r="C1059" s="10"/>
      <c r="V1059" s="17"/>
      <c r="X1059" s="12"/>
      <c r="Y1059" s="10"/>
    </row>
    <row r="1060" spans="1:43" x14ac:dyDescent="0.25">
      <c r="B1060" s="11"/>
      <c r="C1060" s="10"/>
      <c r="V1060" s="17"/>
      <c r="X1060" s="11"/>
      <c r="Y1060" s="10"/>
    </row>
    <row r="1061" spans="1:43" x14ac:dyDescent="0.25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 x14ac:dyDescent="0.25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 x14ac:dyDescent="0.25">
      <c r="E1063" s="1" t="s">
        <v>19</v>
      </c>
      <c r="V1063" s="17"/>
      <c r="AA1063" s="1" t="s">
        <v>19</v>
      </c>
    </row>
    <row r="1064" spans="1:43" x14ac:dyDescent="0.25">
      <c r="V1064" s="17"/>
    </row>
    <row r="1065" spans="1:43" x14ac:dyDescent="0.25">
      <c r="V1065" s="17"/>
    </row>
    <row r="1066" spans="1:43" x14ac:dyDescent="0.25">
      <c r="V1066" s="17"/>
    </row>
    <row r="1067" spans="1:43" x14ac:dyDescent="0.25">
      <c r="V1067" s="17"/>
    </row>
    <row r="1068" spans="1:43" x14ac:dyDescent="0.25">
      <c r="V1068" s="17"/>
    </row>
    <row r="1069" spans="1:43" x14ac:dyDescent="0.25">
      <c r="V1069" s="17"/>
    </row>
    <row r="1070" spans="1:43" x14ac:dyDescent="0.25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 x14ac:dyDescent="0.25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 x14ac:dyDescent="0.25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 x14ac:dyDescent="0.25">
      <c r="V1073" s="17"/>
    </row>
    <row r="1074" spans="2:41" x14ac:dyDescent="0.25">
      <c r="H1074" s="186" t="s">
        <v>30</v>
      </c>
      <c r="I1074" s="186"/>
      <c r="J1074" s="186"/>
      <c r="V1074" s="17"/>
      <c r="AA1074" s="186" t="s">
        <v>31</v>
      </c>
      <c r="AB1074" s="186"/>
      <c r="AC1074" s="186"/>
    </row>
    <row r="1075" spans="2:41" x14ac:dyDescent="0.25">
      <c r="H1075" s="186"/>
      <c r="I1075" s="186"/>
      <c r="J1075" s="186"/>
      <c r="V1075" s="17"/>
      <c r="AA1075" s="186"/>
      <c r="AB1075" s="186"/>
      <c r="AC1075" s="186"/>
    </row>
    <row r="1076" spans="2:41" x14ac:dyDescent="0.25">
      <c r="V1076" s="17"/>
    </row>
    <row r="1077" spans="2:41" x14ac:dyDescent="0.25">
      <c r="V1077" s="17"/>
    </row>
    <row r="1078" spans="2:41" ht="23.25" x14ac:dyDescent="0.35">
      <c r="B1078" s="24" t="s">
        <v>72</v>
      </c>
      <c r="V1078" s="17"/>
      <c r="X1078" s="22" t="s">
        <v>72</v>
      </c>
    </row>
    <row r="1079" spans="2:41" ht="23.25" x14ac:dyDescent="0.35">
      <c r="B1079" s="23" t="s">
        <v>32</v>
      </c>
      <c r="C1079" s="20">
        <f>IF(X1034="PAGADO",0,C1039)</f>
        <v>0</v>
      </c>
      <c r="E1079" s="187" t="s">
        <v>20</v>
      </c>
      <c r="F1079" s="187"/>
      <c r="G1079" s="187"/>
      <c r="H1079" s="187"/>
      <c r="V1079" s="17"/>
      <c r="X1079" s="23" t="s">
        <v>32</v>
      </c>
      <c r="Y1079" s="20">
        <f>IF(B1879="PAGADO",0,C1084)</f>
        <v>0</v>
      </c>
      <c r="AA1079" s="187" t="s">
        <v>20</v>
      </c>
      <c r="AB1079" s="187"/>
      <c r="AC1079" s="187"/>
      <c r="AD1079" s="187"/>
    </row>
    <row r="1080" spans="2:41" x14ac:dyDescent="0.25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 x14ac:dyDescent="0.25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 x14ac:dyDescent="0.25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x14ac:dyDescent="0.25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x14ac:dyDescent="0.25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 x14ac:dyDescent="0.3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88" t="str">
        <f>IF(Y1084&lt;0,"NO PAGAR","COBRAR'")</f>
        <v>COBRAR'</v>
      </c>
      <c r="Y1085" s="188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 x14ac:dyDescent="0.35">
      <c r="B1086" s="188" t="str">
        <f>IF(C1084&lt;0,"NO PAGAR","COBRAR'")</f>
        <v>COBRAR'</v>
      </c>
      <c r="C1086" s="188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 x14ac:dyDescent="0.25">
      <c r="B1087" s="181" t="s">
        <v>9</v>
      </c>
      <c r="C1087" s="182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81" t="s">
        <v>9</v>
      </c>
      <c r="Y1087" s="182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 x14ac:dyDescent="0.25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x14ac:dyDescent="0.25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16</v>
      </c>
      <c r="C1095" s="10"/>
      <c r="E1095" s="183" t="s">
        <v>7</v>
      </c>
      <c r="F1095" s="184"/>
      <c r="G1095" s="185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83" t="s">
        <v>7</v>
      </c>
      <c r="AB1095" s="184"/>
      <c r="AC1095" s="185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 x14ac:dyDescent="0.25">
      <c r="B1097" s="12"/>
      <c r="C1097" s="10"/>
      <c r="N1097" s="183" t="s">
        <v>7</v>
      </c>
      <c r="O1097" s="184"/>
      <c r="P1097" s="184"/>
      <c r="Q1097" s="185"/>
      <c r="R1097" s="18">
        <f>SUM(R1081:R1096)</f>
        <v>0</v>
      </c>
      <c r="S1097" s="3"/>
      <c r="V1097" s="17"/>
      <c r="X1097" s="12"/>
      <c r="Y1097" s="10"/>
      <c r="AJ1097" s="183" t="s">
        <v>7</v>
      </c>
      <c r="AK1097" s="184"/>
      <c r="AL1097" s="184"/>
      <c r="AM1097" s="185"/>
      <c r="AN1097" s="18">
        <f>SUM(AN1081:AN1096)</f>
        <v>0</v>
      </c>
      <c r="AO1097" s="3"/>
    </row>
    <row r="1098" spans="2:41" x14ac:dyDescent="0.25">
      <c r="B1098" s="12"/>
      <c r="C1098" s="10"/>
      <c r="V1098" s="17"/>
      <c r="X1098" s="12"/>
      <c r="Y1098" s="10"/>
    </row>
    <row r="1099" spans="2:41" x14ac:dyDescent="0.25">
      <c r="B1099" s="12"/>
      <c r="C1099" s="10"/>
      <c r="V1099" s="17"/>
      <c r="X1099" s="12"/>
      <c r="Y1099" s="10"/>
    </row>
    <row r="1100" spans="2:41" x14ac:dyDescent="0.25">
      <c r="B1100" s="12"/>
      <c r="C1100" s="10"/>
      <c r="E1100" s="14"/>
      <c r="V1100" s="17"/>
      <c r="X1100" s="12"/>
      <c r="Y1100" s="10"/>
      <c r="AA1100" s="14"/>
    </row>
    <row r="1101" spans="2:41" x14ac:dyDescent="0.25">
      <c r="B1101" s="12"/>
      <c r="C1101" s="10"/>
      <c r="V1101" s="17"/>
      <c r="X1101" s="12"/>
      <c r="Y1101" s="10"/>
    </row>
    <row r="1102" spans="2:41" x14ac:dyDescent="0.25">
      <c r="B1102" s="12"/>
      <c r="C1102" s="10"/>
      <c r="V1102" s="17"/>
      <c r="X1102" s="12"/>
      <c r="Y1102" s="10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1"/>
      <c r="C1106" s="10"/>
      <c r="V1106" s="17"/>
      <c r="X1106" s="11"/>
      <c r="Y1106" s="10"/>
    </row>
    <row r="1107" spans="2:27" x14ac:dyDescent="0.25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 x14ac:dyDescent="0.25">
      <c r="E1108" s="1" t="s">
        <v>19</v>
      </c>
      <c r="V1108" s="17"/>
      <c r="AA1108" s="1" t="s">
        <v>19</v>
      </c>
    </row>
    <row r="1109" spans="2:27" x14ac:dyDescent="0.25">
      <c r="V1109" s="17"/>
    </row>
    <row r="1110" spans="2:27" x14ac:dyDescent="0.25">
      <c r="V1110" s="17"/>
    </row>
    <row r="1111" spans="2:27" x14ac:dyDescent="0.25">
      <c r="V1111" s="17"/>
    </row>
    <row r="1112" spans="2:27" x14ac:dyDescent="0.25">
      <c r="V1112" s="17"/>
    </row>
    <row r="1113" spans="2:27" x14ac:dyDescent="0.25">
      <c r="V1113" s="17"/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9"/>
  <sheetViews>
    <sheetView topLeftCell="T418" workbookViewId="0">
      <selection activeCell="I431" sqref="I431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 x14ac:dyDescent="0.25">
      <c r="V1" s="17"/>
    </row>
    <row r="2" spans="2:41" x14ac:dyDescent="0.25">
      <c r="V2" s="17"/>
      <c r="AC2" s="189" t="s">
        <v>29</v>
      </c>
      <c r="AD2" s="189"/>
      <c r="AE2" s="189"/>
    </row>
    <row r="3" spans="2:41" x14ac:dyDescent="0.25">
      <c r="H3" s="186" t="s">
        <v>28</v>
      </c>
      <c r="I3" s="186"/>
      <c r="J3" s="186"/>
      <c r="V3" s="17"/>
      <c r="AC3" s="189"/>
      <c r="AD3" s="189"/>
      <c r="AE3" s="189"/>
    </row>
    <row r="4" spans="2:41" x14ac:dyDescent="0.25">
      <c r="H4" s="186"/>
      <c r="I4" s="186"/>
      <c r="J4" s="186"/>
      <c r="V4" s="17"/>
      <c r="AC4" s="189"/>
      <c r="AD4" s="189"/>
      <c r="AE4" s="18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187" t="s">
        <v>224</v>
      </c>
      <c r="F8" s="187"/>
      <c r="G8" s="187"/>
      <c r="H8" s="187"/>
      <c r="V8" s="17"/>
      <c r="X8" s="23" t="s">
        <v>156</v>
      </c>
      <c r="Y8" s="20">
        <f>IF(B8="PAGADO",0,C13)</f>
        <v>0</v>
      </c>
      <c r="AA8" s="187" t="s">
        <v>215</v>
      </c>
      <c r="AB8" s="187"/>
      <c r="AC8" s="187"/>
      <c r="AD8" s="187"/>
    </row>
    <row r="9" spans="2:41" x14ac:dyDescent="0.25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90" t="str">
        <f>IF(C13&lt;0,"NO PAGAR","COBRAR")</f>
        <v>COBRAR</v>
      </c>
      <c r="C14" s="19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0" t="str">
        <f>IF(Y13&lt;0,"NO PAGAR","COBRAR")</f>
        <v>COBRAR</v>
      </c>
      <c r="Y14" s="19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81" t="s">
        <v>9</v>
      </c>
      <c r="C15" s="18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1" t="s">
        <v>9</v>
      </c>
      <c r="Y15" s="18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3" t="s">
        <v>7</v>
      </c>
      <c r="F24" s="184"/>
      <c r="G24" s="185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3" t="s">
        <v>7</v>
      </c>
      <c r="AB24" s="184"/>
      <c r="AC24" s="185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3" t="s">
        <v>7</v>
      </c>
      <c r="O26" s="184"/>
      <c r="P26" s="184"/>
      <c r="Q26" s="185"/>
      <c r="R26" s="18">
        <f>SUM(R10:R25)</f>
        <v>0</v>
      </c>
      <c r="S26" s="3"/>
      <c r="V26" s="17"/>
      <c r="X26" s="12"/>
      <c r="Y26" s="10"/>
      <c r="AJ26" s="183" t="s">
        <v>7</v>
      </c>
      <c r="AK26" s="184"/>
      <c r="AL26" s="184"/>
      <c r="AM26" s="18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 x14ac:dyDescent="0.25">
      <c r="H49" s="186"/>
      <c r="I49" s="186"/>
      <c r="J49" s="186"/>
      <c r="V49" s="17"/>
      <c r="AA49" s="186"/>
      <c r="AB49" s="186"/>
      <c r="AC49" s="18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187" t="s">
        <v>202</v>
      </c>
      <c r="F53" s="187"/>
      <c r="G53" s="187"/>
      <c r="H53" s="187"/>
      <c r="V53" s="17"/>
      <c r="X53" s="23" t="s">
        <v>82</v>
      </c>
      <c r="Y53" s="20">
        <f>IF(B53="PAGADO",0,C58)</f>
        <v>0</v>
      </c>
      <c r="AA53" s="187" t="s">
        <v>238</v>
      </c>
      <c r="AB53" s="187"/>
      <c r="AC53" s="187"/>
      <c r="AD53" s="187"/>
    </row>
    <row r="54" spans="2:41" x14ac:dyDescent="0.25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8" t="str">
        <f>IF(Y58&lt;0,"NO PAGAR","COBRAR'")</f>
        <v>COBRAR'</v>
      </c>
      <c r="Y59" s="18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8" t="str">
        <f>IF(C58&lt;0,"NO PAGAR","COBRAR'")</f>
        <v>COBRAR'</v>
      </c>
      <c r="C60" s="18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1" t="s">
        <v>9</v>
      </c>
      <c r="C61" s="18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1" t="s">
        <v>9</v>
      </c>
      <c r="Y61" s="18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3" t="s">
        <v>7</v>
      </c>
      <c r="F69" s="184"/>
      <c r="G69" s="185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3" t="s">
        <v>7</v>
      </c>
      <c r="AB69" s="184"/>
      <c r="AC69" s="18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3" t="s">
        <v>7</v>
      </c>
      <c r="O71" s="184"/>
      <c r="P71" s="184"/>
      <c r="Q71" s="185"/>
      <c r="R71" s="18">
        <f>SUM(R55:R70)</f>
        <v>0</v>
      </c>
      <c r="S71" s="3"/>
      <c r="V71" s="17"/>
      <c r="X71" s="12"/>
      <c r="Y71" s="10"/>
      <c r="AJ71" s="183" t="s">
        <v>7</v>
      </c>
      <c r="AK71" s="184"/>
      <c r="AL71" s="184"/>
      <c r="AM71" s="18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89" t="s">
        <v>29</v>
      </c>
      <c r="AD100" s="189"/>
      <c r="AE100" s="189"/>
    </row>
    <row r="101" spans="2:41" x14ac:dyDescent="0.25">
      <c r="H101" s="186" t="s">
        <v>28</v>
      </c>
      <c r="I101" s="186"/>
      <c r="J101" s="186"/>
      <c r="V101" s="17"/>
      <c r="AC101" s="189"/>
      <c r="AD101" s="189"/>
      <c r="AE101" s="189"/>
    </row>
    <row r="102" spans="2:41" x14ac:dyDescent="0.25">
      <c r="H102" s="186"/>
      <c r="I102" s="186"/>
      <c r="J102" s="186"/>
      <c r="V102" s="17"/>
      <c r="AC102" s="189"/>
      <c r="AD102" s="189"/>
      <c r="AE102" s="189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187"/>
      <c r="F106" s="187"/>
      <c r="G106" s="187"/>
      <c r="H106" s="187"/>
      <c r="V106" s="17"/>
      <c r="X106" s="23" t="s">
        <v>32</v>
      </c>
      <c r="Y106" s="20">
        <f>IF(B106="PAGADO",0,C111)</f>
        <v>0</v>
      </c>
      <c r="AA106" s="187" t="s">
        <v>20</v>
      </c>
      <c r="AB106" s="187"/>
      <c r="AC106" s="187"/>
      <c r="AD106" s="187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90" t="str">
        <f>IF(C111&lt;0,"NO PAGAR","COBRAR")</f>
        <v>COBRAR</v>
      </c>
      <c r="C112" s="19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0" t="str">
        <f>IF(Y111&lt;0,"NO PAGAR","COBRAR")</f>
        <v>COBRAR</v>
      </c>
      <c r="Y112" s="19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81" t="s">
        <v>9</v>
      </c>
      <c r="C113" s="18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1" t="s">
        <v>9</v>
      </c>
      <c r="Y113" s="18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83" t="s">
        <v>7</v>
      </c>
      <c r="F122" s="184"/>
      <c r="G122" s="18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3" t="s">
        <v>7</v>
      </c>
      <c r="AB122" s="184"/>
      <c r="AC122" s="18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83" t="s">
        <v>7</v>
      </c>
      <c r="O124" s="184"/>
      <c r="P124" s="184"/>
      <c r="Q124" s="185"/>
      <c r="R124" s="18">
        <f>SUM(R108:R123)</f>
        <v>0</v>
      </c>
      <c r="S124" s="3"/>
      <c r="V124" s="17"/>
      <c r="X124" s="12"/>
      <c r="Y124" s="10"/>
      <c r="AJ124" s="183" t="s">
        <v>7</v>
      </c>
      <c r="AK124" s="184"/>
      <c r="AL124" s="184"/>
      <c r="AM124" s="18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86" t="s">
        <v>30</v>
      </c>
      <c r="I146" s="186"/>
      <c r="J146" s="186"/>
      <c r="V146" s="17"/>
      <c r="AA146" s="186" t="s">
        <v>31</v>
      </c>
      <c r="AB146" s="186"/>
      <c r="AC146" s="186"/>
    </row>
    <row r="147" spans="2:41" x14ac:dyDescent="0.25">
      <c r="H147" s="186"/>
      <c r="I147" s="186"/>
      <c r="J147" s="186"/>
      <c r="V147" s="17"/>
      <c r="AA147" s="186"/>
      <c r="AB147" s="186"/>
      <c r="AC147" s="186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0</v>
      </c>
      <c r="E151" s="187" t="s">
        <v>20</v>
      </c>
      <c r="F151" s="187"/>
      <c r="G151" s="187"/>
      <c r="H151" s="187"/>
      <c r="V151" s="17"/>
      <c r="X151" s="23" t="s">
        <v>32</v>
      </c>
      <c r="Y151" s="20">
        <f>IF(B151="PAGADO",0,C156)</f>
        <v>0</v>
      </c>
      <c r="AA151" s="187" t="s">
        <v>20</v>
      </c>
      <c r="AB151" s="187"/>
      <c r="AC151" s="187"/>
      <c r="AD151" s="187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88" t="str">
        <f>IF(Y156&lt;0,"NO PAGAR","COBRAR'")</f>
        <v>COBRAR'</v>
      </c>
      <c r="Y157" s="18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88" t="str">
        <f>IF(C156&lt;0,"NO PAGAR","COBRAR'")</f>
        <v>COBRAR'</v>
      </c>
      <c r="C158" s="18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81" t="s">
        <v>9</v>
      </c>
      <c r="C159" s="18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1" t="s">
        <v>9</v>
      </c>
      <c r="Y159" s="18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83" t="s">
        <v>7</v>
      </c>
      <c r="F167" s="184"/>
      <c r="G167" s="18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3" t="s">
        <v>7</v>
      </c>
      <c r="AB167" s="184"/>
      <c r="AC167" s="18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83" t="s">
        <v>7</v>
      </c>
      <c r="O169" s="184"/>
      <c r="P169" s="184"/>
      <c r="Q169" s="185"/>
      <c r="R169" s="18">
        <f>SUM(R153:R168)</f>
        <v>0</v>
      </c>
      <c r="S169" s="3"/>
      <c r="V169" s="17"/>
      <c r="X169" s="12"/>
      <c r="Y169" s="10"/>
      <c r="AJ169" s="183" t="s">
        <v>7</v>
      </c>
      <c r="AK169" s="184"/>
      <c r="AL169" s="184"/>
      <c r="AM169" s="185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189" t="s">
        <v>29</v>
      </c>
      <c r="AD194" s="189"/>
      <c r="AE194" s="189"/>
    </row>
    <row r="195" spans="2:41" x14ac:dyDescent="0.25">
      <c r="H195" s="186" t="s">
        <v>28</v>
      </c>
      <c r="I195" s="186"/>
      <c r="J195" s="186"/>
      <c r="V195" s="17"/>
      <c r="AC195" s="189"/>
      <c r="AD195" s="189"/>
      <c r="AE195" s="189"/>
    </row>
    <row r="196" spans="2:41" x14ac:dyDescent="0.25">
      <c r="H196" s="186"/>
      <c r="I196" s="186"/>
      <c r="J196" s="186"/>
      <c r="V196" s="17"/>
      <c r="AC196" s="189"/>
      <c r="AD196" s="189"/>
      <c r="AE196" s="189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130</v>
      </c>
      <c r="C200" s="20">
        <f>IF(X151="PAGADO",0,Y156)</f>
        <v>0</v>
      </c>
      <c r="E200" s="187" t="s">
        <v>400</v>
      </c>
      <c r="F200" s="187"/>
      <c r="G200" s="187"/>
      <c r="H200" s="187"/>
      <c r="V200" s="17"/>
      <c r="X200" s="23" t="s">
        <v>82</v>
      </c>
      <c r="Y200" s="20">
        <f>IF(B200="PAGADO",0,C205)</f>
        <v>0</v>
      </c>
      <c r="AA200" s="187" t="s">
        <v>437</v>
      </c>
      <c r="AB200" s="187"/>
      <c r="AC200" s="187"/>
      <c r="AD200" s="187"/>
    </row>
    <row r="201" spans="2:41" x14ac:dyDescent="0.25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44967</v>
      </c>
      <c r="F202" s="3" t="s">
        <v>199</v>
      </c>
      <c r="G202" s="3" t="s">
        <v>401</v>
      </c>
      <c r="H202" s="5">
        <v>135</v>
      </c>
      <c r="N202" s="25">
        <v>44967</v>
      </c>
      <c r="O202" s="3" t="s">
        <v>402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315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438</v>
      </c>
      <c r="AD203" s="5">
        <v>110</v>
      </c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315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190" t="str">
        <f>IF(C205&lt;0,"NO PAGAR","COBRAR")</f>
        <v>COBRAR</v>
      </c>
      <c r="C206" s="19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0" t="str">
        <f>IF(Y205&lt;0,"NO PAGAR","COBRAR")</f>
        <v>COBRAR</v>
      </c>
      <c r="Y206" s="19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81" t="s">
        <v>9</v>
      </c>
      <c r="C207" s="18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1" t="s">
        <v>9</v>
      </c>
      <c r="Y207" s="18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183" t="s">
        <v>7</v>
      </c>
      <c r="F216" s="184"/>
      <c r="G216" s="185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3" t="s">
        <v>7</v>
      </c>
      <c r="AB216" s="184"/>
      <c r="AC216" s="185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183" t="s">
        <v>7</v>
      </c>
      <c r="O218" s="184"/>
      <c r="P218" s="184"/>
      <c r="Q218" s="185"/>
      <c r="R218" s="18">
        <f>SUM(R202:R217)</f>
        <v>50</v>
      </c>
      <c r="S218" s="3"/>
      <c r="V218" s="17"/>
      <c r="X218" s="12"/>
      <c r="Y218" s="10"/>
      <c r="AJ218" s="183" t="s">
        <v>7</v>
      </c>
      <c r="AK218" s="184"/>
      <c r="AL218" s="184"/>
      <c r="AM218" s="185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  <c r="AD226" s="1" t="s">
        <v>486</v>
      </c>
      <c r="AE226" s="1">
        <v>1152</v>
      </c>
    </row>
    <row r="227" spans="1:43" x14ac:dyDescent="0.25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186" t="s">
        <v>30</v>
      </c>
      <c r="I240" s="186"/>
      <c r="J240" s="186"/>
      <c r="V240" s="17"/>
      <c r="AA240" s="186" t="s">
        <v>31</v>
      </c>
      <c r="AB240" s="186"/>
      <c r="AC240" s="186"/>
    </row>
    <row r="241" spans="2:41" x14ac:dyDescent="0.25">
      <c r="H241" s="186"/>
      <c r="I241" s="186"/>
      <c r="J241" s="186"/>
      <c r="V241" s="17"/>
      <c r="AA241" s="186"/>
      <c r="AB241" s="186"/>
      <c r="AC241" s="186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8.5" x14ac:dyDescent="0.45">
      <c r="B245" s="23" t="s">
        <v>82</v>
      </c>
      <c r="C245" s="20">
        <f>IF(X200="PAGADO",0,Y205)</f>
        <v>0</v>
      </c>
      <c r="E245" s="187" t="s">
        <v>515</v>
      </c>
      <c r="F245" s="187"/>
      <c r="G245" s="187"/>
      <c r="H245" s="187"/>
      <c r="O245" s="206" t="s">
        <v>248</v>
      </c>
      <c r="P245" s="206"/>
      <c r="Q245" s="206"/>
      <c r="R245" s="206"/>
      <c r="V245" s="17"/>
      <c r="X245" s="23" t="s">
        <v>32</v>
      </c>
      <c r="Y245" s="20">
        <f>IF(B245="PAGADO",0,C250)</f>
        <v>0</v>
      </c>
      <c r="AA245" s="187" t="s">
        <v>400</v>
      </c>
      <c r="AB245" s="187"/>
      <c r="AC245" s="187"/>
      <c r="AD245" s="187"/>
    </row>
    <row r="246" spans="2:41" x14ac:dyDescent="0.25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>
        <v>44979</v>
      </c>
      <c r="F247" s="3" t="s">
        <v>201</v>
      </c>
      <c r="G247" s="3" t="s">
        <v>533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 x14ac:dyDescent="0.25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401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332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534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>
        <v>44988</v>
      </c>
      <c r="F251" s="3" t="s">
        <v>201</v>
      </c>
      <c r="G251" s="3" t="s">
        <v>535</v>
      </c>
      <c r="H251" s="5">
        <v>30</v>
      </c>
      <c r="N251" s="3"/>
      <c r="O251" s="3"/>
      <c r="P251" s="3"/>
      <c r="Q251" s="3"/>
      <c r="R251" s="18"/>
      <c r="S251" s="3"/>
      <c r="V251" s="17"/>
      <c r="X251" s="188" t="str">
        <f>IF(Y250&lt;0,"NO PAGAR","COBRAR'")</f>
        <v>NO PAGAR</v>
      </c>
      <c r="Y251" s="18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188" t="str">
        <f>IF(C250&lt;0,"NO PAGAR","COBRAR'")</f>
        <v>COBRAR'</v>
      </c>
      <c r="C252" s="188"/>
      <c r="E252" s="4">
        <v>44988</v>
      </c>
      <c r="F252" s="3" t="s">
        <v>201</v>
      </c>
      <c r="G252" s="3" t="s">
        <v>534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81" t="s">
        <v>9</v>
      </c>
      <c r="C253" s="18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1" t="s">
        <v>9</v>
      </c>
      <c r="Y253" s="18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183" t="s">
        <v>7</v>
      </c>
      <c r="F261" s="184"/>
      <c r="G261" s="185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3" t="s">
        <v>7</v>
      </c>
      <c r="AB261" s="184"/>
      <c r="AC261" s="18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554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183" t="s">
        <v>7</v>
      </c>
      <c r="O263" s="184"/>
      <c r="P263" s="184"/>
      <c r="Q263" s="185"/>
      <c r="R263" s="18">
        <f>SUM(R247:R262)</f>
        <v>520</v>
      </c>
      <c r="S263" s="3"/>
      <c r="V263" s="17"/>
      <c r="X263" s="12"/>
      <c r="Y263" s="10"/>
      <c r="AE263" t="s">
        <v>561</v>
      </c>
      <c r="AJ263" s="183" t="s">
        <v>7</v>
      </c>
      <c r="AK263" s="184"/>
      <c r="AL263" s="184"/>
      <c r="AM263" s="185"/>
      <c r="AN263" s="18">
        <f>SUM(AN247:AN262)</f>
        <v>200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189" t="s">
        <v>29</v>
      </c>
      <c r="AD286" s="189"/>
      <c r="AE286" s="189"/>
    </row>
    <row r="287" spans="2:31" x14ac:dyDescent="0.25">
      <c r="H287" s="186" t="s">
        <v>28</v>
      </c>
      <c r="I287" s="186"/>
      <c r="J287" s="186"/>
      <c r="V287" s="17"/>
      <c r="AC287" s="189"/>
      <c r="AD287" s="189"/>
      <c r="AE287" s="189"/>
    </row>
    <row r="288" spans="2:31" x14ac:dyDescent="0.25">
      <c r="H288" s="186"/>
      <c r="I288" s="186"/>
      <c r="J288" s="186"/>
      <c r="V288" s="17"/>
      <c r="AC288" s="189"/>
      <c r="AD288" s="189"/>
      <c r="AE288" s="189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-200</v>
      </c>
      <c r="E292" s="187" t="s">
        <v>20</v>
      </c>
      <c r="F292" s="187"/>
      <c r="G292" s="187"/>
      <c r="H292" s="187"/>
      <c r="V292" s="17"/>
      <c r="X292" s="23" t="s">
        <v>32</v>
      </c>
      <c r="Y292" s="20">
        <f>IF(B292="PAGADO",0,C297)</f>
        <v>-200</v>
      </c>
      <c r="AA292" s="187" t="s">
        <v>612</v>
      </c>
      <c r="AB292" s="187"/>
      <c r="AC292" s="187"/>
      <c r="AD292" s="187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653</v>
      </c>
      <c r="AL294" s="3"/>
      <c r="AM294" s="3"/>
      <c r="AN294" s="18">
        <v>40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631</v>
      </c>
      <c r="AD295" s="5">
        <v>120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190" t="str">
        <f>IF(C297&lt;0,"NO PAGAR","COBRAR")</f>
        <v>NO PAGAR</v>
      </c>
      <c r="C298" s="19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0" t="str">
        <f>IF(Y297&lt;0,"NO PAGAR","COBRAR")</f>
        <v>COBRAR</v>
      </c>
      <c r="Y298" s="19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81" t="s">
        <v>9</v>
      </c>
      <c r="C299" s="18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1" t="s">
        <v>9</v>
      </c>
      <c r="Y299" s="18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183" t="s">
        <v>7</v>
      </c>
      <c r="F308" s="184"/>
      <c r="G308" s="18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632</v>
      </c>
      <c r="Y308" s="10">
        <v>36</v>
      </c>
      <c r="AA308" s="183" t="s">
        <v>7</v>
      </c>
      <c r="AB308" s="184"/>
      <c r="AC308" s="185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183" t="s">
        <v>7</v>
      </c>
      <c r="O310" s="184"/>
      <c r="P310" s="184"/>
      <c r="Q310" s="185"/>
      <c r="R310" s="18">
        <f>SUM(R294:R309)</f>
        <v>0</v>
      </c>
      <c r="S310" s="3"/>
      <c r="V310" s="17"/>
      <c r="X310" s="12"/>
      <c r="Y310" s="10"/>
      <c r="AJ310" s="183" t="s">
        <v>7</v>
      </c>
      <c r="AK310" s="184"/>
      <c r="AL310" s="184"/>
      <c r="AM310" s="185"/>
      <c r="AN310" s="18">
        <f>SUM(AN294:AN309)</f>
        <v>40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186" t="s">
        <v>30</v>
      </c>
      <c r="I332" s="186"/>
      <c r="J332" s="186"/>
      <c r="V332" s="17"/>
      <c r="AA332" s="186" t="s">
        <v>31</v>
      </c>
      <c r="AB332" s="186"/>
      <c r="AC332" s="186"/>
    </row>
    <row r="333" spans="1:43" x14ac:dyDescent="0.25">
      <c r="H333" s="186"/>
      <c r="I333" s="186"/>
      <c r="J333" s="186"/>
      <c r="V333" s="17"/>
      <c r="AA333" s="186"/>
      <c r="AB333" s="186"/>
      <c r="AC333" s="186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IF(X292="PAGADO",0,Y297)</f>
        <v>14</v>
      </c>
      <c r="E337" s="187" t="s">
        <v>20</v>
      </c>
      <c r="F337" s="187"/>
      <c r="G337" s="187"/>
      <c r="H337" s="187"/>
      <c r="V337" s="17"/>
      <c r="X337" s="23" t="s">
        <v>32</v>
      </c>
      <c r="Y337" s="20">
        <f>IF(B1129="PAGADO",0,C342)</f>
        <v>14</v>
      </c>
      <c r="AA337" s="187" t="s">
        <v>20</v>
      </c>
      <c r="AB337" s="187"/>
      <c r="AC337" s="187"/>
      <c r="AD337" s="187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88" t="str">
        <f>IF(Y342&lt;0,"NO PAGAR","COBRAR'")</f>
        <v>COBRAR'</v>
      </c>
      <c r="Y343" s="18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188" t="str">
        <f>IF(C342&lt;0,"NO PAGAR","COBRAR'")</f>
        <v>COBRAR'</v>
      </c>
      <c r="C344" s="18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81" t="s">
        <v>9</v>
      </c>
      <c r="C345" s="18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1" t="s">
        <v>9</v>
      </c>
      <c r="Y345" s="18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183" t="s">
        <v>7</v>
      </c>
      <c r="F353" s="184"/>
      <c r="G353" s="18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83" t="s">
        <v>7</v>
      </c>
      <c r="AB353" s="184"/>
      <c r="AC353" s="18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183" t="s">
        <v>7</v>
      </c>
      <c r="O355" s="184"/>
      <c r="P355" s="184"/>
      <c r="Q355" s="185"/>
      <c r="R355" s="18">
        <f>SUM(R339:R354)</f>
        <v>0</v>
      </c>
      <c r="S355" s="3"/>
      <c r="V355" s="17"/>
      <c r="X355" s="12"/>
      <c r="Y355" s="10"/>
      <c r="AJ355" s="183" t="s">
        <v>7</v>
      </c>
      <c r="AK355" s="184"/>
      <c r="AL355" s="184"/>
      <c r="AM355" s="185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189" t="s">
        <v>29</v>
      </c>
      <c r="AD379" s="189"/>
      <c r="AE379" s="189"/>
    </row>
    <row r="380" spans="2:31" x14ac:dyDescent="0.25">
      <c r="H380" s="186" t="s">
        <v>28</v>
      </c>
      <c r="I380" s="186"/>
      <c r="J380" s="186"/>
      <c r="V380" s="17"/>
      <c r="AC380" s="189"/>
      <c r="AD380" s="189"/>
      <c r="AE380" s="189"/>
    </row>
    <row r="381" spans="2:31" x14ac:dyDescent="0.25">
      <c r="H381" s="186"/>
      <c r="I381" s="186"/>
      <c r="J381" s="186"/>
      <c r="V381" s="17"/>
      <c r="AC381" s="189"/>
      <c r="AD381" s="189"/>
      <c r="AE381" s="189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14</v>
      </c>
      <c r="E385" s="187" t="s">
        <v>20</v>
      </c>
      <c r="F385" s="187"/>
      <c r="G385" s="187"/>
      <c r="H385" s="187"/>
      <c r="V385" s="17"/>
      <c r="X385" s="23" t="s">
        <v>32</v>
      </c>
      <c r="Y385" s="20">
        <f>IF(B385="PAGADO",0,C390)</f>
        <v>14</v>
      </c>
      <c r="AA385" s="187" t="s">
        <v>20</v>
      </c>
      <c r="AB385" s="187"/>
      <c r="AC385" s="187"/>
      <c r="AD385" s="187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190" t="str">
        <f>IF(C390&lt;0,"NO PAGAR","COBRAR")</f>
        <v>COBRAR</v>
      </c>
      <c r="C391" s="19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90" t="str">
        <f>IF(Y390&lt;0,"NO PAGAR","COBRAR")</f>
        <v>COBRAR</v>
      </c>
      <c r="Y391" s="19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81" t="s">
        <v>9</v>
      </c>
      <c r="C392" s="18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81" t="s">
        <v>9</v>
      </c>
      <c r="Y392" s="18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183" t="s">
        <v>7</v>
      </c>
      <c r="F401" s="184"/>
      <c r="G401" s="18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83" t="s">
        <v>7</v>
      </c>
      <c r="AB401" s="184"/>
      <c r="AC401" s="18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183" t="s">
        <v>7</v>
      </c>
      <c r="O403" s="184"/>
      <c r="P403" s="184"/>
      <c r="Q403" s="185"/>
      <c r="R403" s="18">
        <f>SUM(R387:R402)</f>
        <v>0</v>
      </c>
      <c r="S403" s="3"/>
      <c r="V403" s="17"/>
      <c r="X403" s="12"/>
      <c r="Y403" s="10"/>
      <c r="AJ403" s="183" t="s">
        <v>7</v>
      </c>
      <c r="AK403" s="184"/>
      <c r="AL403" s="184"/>
      <c r="AM403" s="185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B425" t="s">
        <v>823</v>
      </c>
      <c r="H425" s="186" t="s">
        <v>30</v>
      </c>
      <c r="I425" s="186"/>
      <c r="J425" s="186"/>
      <c r="V425" s="17"/>
      <c r="AA425" s="186" t="s">
        <v>31</v>
      </c>
      <c r="AB425" s="186"/>
      <c r="AC425" s="186"/>
    </row>
    <row r="426" spans="1:43" x14ac:dyDescent="0.25">
      <c r="H426" s="186"/>
      <c r="I426" s="186"/>
      <c r="J426" s="186"/>
      <c r="V426" s="17"/>
      <c r="AA426" s="186"/>
      <c r="AB426" s="186"/>
      <c r="AC426" s="186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82</v>
      </c>
      <c r="C430" s="20">
        <f>IF(X385="PAGADO",0,C390)</f>
        <v>14</v>
      </c>
      <c r="E430" s="187" t="s">
        <v>437</v>
      </c>
      <c r="F430" s="187"/>
      <c r="G430" s="187"/>
      <c r="H430" s="187"/>
      <c r="V430" s="17"/>
      <c r="X430" s="23" t="s">
        <v>75</v>
      </c>
      <c r="Y430" s="20">
        <f>IF(B430="PAGADO",0,C435)</f>
        <v>0</v>
      </c>
      <c r="AA430" s="187" t="s">
        <v>20</v>
      </c>
      <c r="AB430" s="187"/>
      <c r="AC430" s="187"/>
      <c r="AD430" s="187"/>
    </row>
    <row r="431" spans="1:43" x14ac:dyDescent="0.25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>
        <v>45008</v>
      </c>
      <c r="F432" s="3" t="s">
        <v>819</v>
      </c>
      <c r="G432" s="3" t="s">
        <v>820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88" t="str">
        <f>IF(Y435&lt;0,"NO PAGAR","COBRAR'")</f>
        <v>COBRAR'</v>
      </c>
      <c r="Y436" s="18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188" t="str">
        <f>IF(C435&lt;0,"NO PAGAR","COBRAR'")</f>
        <v>COBRAR'</v>
      </c>
      <c r="C437" s="18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181" t="s">
        <v>9</v>
      </c>
      <c r="C438" s="18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81" t="s">
        <v>9</v>
      </c>
      <c r="Y438" s="18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183" t="s">
        <v>7</v>
      </c>
      <c r="F446" s="184"/>
      <c r="G446" s="185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83" t="s">
        <v>7</v>
      </c>
      <c r="AB446" s="184"/>
      <c r="AC446" s="18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183" t="s">
        <v>7</v>
      </c>
      <c r="O448" s="184"/>
      <c r="P448" s="184"/>
      <c r="Q448" s="185"/>
      <c r="R448" s="18">
        <f>SUM(R432:R447)</f>
        <v>0</v>
      </c>
      <c r="S448" s="3"/>
      <c r="V448" s="17"/>
      <c r="X448" s="12"/>
      <c r="Y448" s="10"/>
      <c r="AJ448" s="183" t="s">
        <v>7</v>
      </c>
      <c r="AK448" s="184"/>
      <c r="AL448" s="184"/>
      <c r="AM448" s="185"/>
      <c r="AN448" s="18">
        <f>SUM(AN432:AN447)</f>
        <v>0</v>
      </c>
      <c r="AO448" s="3"/>
    </row>
    <row r="449" spans="2:27" x14ac:dyDescent="0.25">
      <c r="B449" s="11"/>
      <c r="C449" s="10"/>
      <c r="V449" s="17"/>
      <c r="X449" s="11"/>
      <c r="Y449" s="10"/>
    </row>
    <row r="450" spans="2:27" x14ac:dyDescent="0.25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 x14ac:dyDescent="0.25">
      <c r="E451" s="1" t="s">
        <v>19</v>
      </c>
      <c r="V451" s="17"/>
      <c r="AA451" s="1" t="s">
        <v>19</v>
      </c>
    </row>
    <row r="452" spans="2:27" x14ac:dyDescent="0.25">
      <c r="V452" s="17"/>
    </row>
    <row r="453" spans="2:27" x14ac:dyDescent="0.25">
      <c r="V453" s="17"/>
    </row>
    <row r="454" spans="2:27" x14ac:dyDescent="0.25">
      <c r="V454" s="17"/>
    </row>
    <row r="455" spans="2:27" x14ac:dyDescent="0.25">
      <c r="V455" s="17"/>
    </row>
    <row r="456" spans="2:27" x14ac:dyDescent="0.25">
      <c r="V456" s="17"/>
    </row>
    <row r="457" spans="2:27" x14ac:dyDescent="0.25">
      <c r="V457" s="17"/>
    </row>
    <row r="458" spans="2:27" x14ac:dyDescent="0.25">
      <c r="V458" s="17"/>
    </row>
    <row r="459" spans="2:27" x14ac:dyDescent="0.25">
      <c r="V459" s="17"/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2:41" x14ac:dyDescent="0.25">
      <c r="V465" s="17"/>
    </row>
    <row r="466" spans="2:41" x14ac:dyDescent="0.25">
      <c r="V466" s="17"/>
    </row>
    <row r="467" spans="2:41" x14ac:dyDescent="0.25">
      <c r="V467" s="17"/>
    </row>
    <row r="468" spans="2:41" x14ac:dyDescent="0.25">
      <c r="V468" s="17"/>
      <c r="AC468" s="189" t="s">
        <v>29</v>
      </c>
      <c r="AD468" s="189"/>
      <c r="AE468" s="189"/>
    </row>
    <row r="469" spans="2:41" x14ac:dyDescent="0.25">
      <c r="H469" s="186" t="s">
        <v>28</v>
      </c>
      <c r="I469" s="186"/>
      <c r="J469" s="186"/>
      <c r="V469" s="17"/>
      <c r="AC469" s="189"/>
      <c r="AD469" s="189"/>
      <c r="AE469" s="189"/>
    </row>
    <row r="470" spans="2:41" x14ac:dyDescent="0.25">
      <c r="H470" s="186"/>
      <c r="I470" s="186"/>
      <c r="J470" s="186"/>
      <c r="V470" s="17"/>
      <c r="AC470" s="189"/>
      <c r="AD470" s="189"/>
      <c r="AE470" s="189"/>
    </row>
    <row r="471" spans="2:41" x14ac:dyDescent="0.25">
      <c r="V471" s="17"/>
    </row>
    <row r="472" spans="2:41" x14ac:dyDescent="0.25">
      <c r="V472" s="17"/>
    </row>
    <row r="473" spans="2:41" ht="23.25" x14ac:dyDescent="0.35">
      <c r="B473" s="22" t="s">
        <v>66</v>
      </c>
      <c r="V473" s="17"/>
      <c r="X473" s="22" t="s">
        <v>66</v>
      </c>
    </row>
    <row r="474" spans="2:41" ht="23.25" x14ac:dyDescent="0.35">
      <c r="B474" s="23" t="s">
        <v>32</v>
      </c>
      <c r="C474" s="20">
        <f>IF(X430="PAGADO",0,Y435)</f>
        <v>0</v>
      </c>
      <c r="E474" s="187" t="s">
        <v>20</v>
      </c>
      <c r="F474" s="187"/>
      <c r="G474" s="187"/>
      <c r="H474" s="187"/>
      <c r="V474" s="17"/>
      <c r="X474" s="23" t="s">
        <v>32</v>
      </c>
      <c r="Y474" s="20">
        <f>IF(B474="PAGADO",0,C479)</f>
        <v>0</v>
      </c>
      <c r="AA474" s="187" t="s">
        <v>20</v>
      </c>
      <c r="AB474" s="187"/>
      <c r="AC474" s="187"/>
      <c r="AD474" s="187"/>
    </row>
    <row r="475" spans="2:41" x14ac:dyDescent="0.25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 x14ac:dyDescent="0.25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 x14ac:dyDescent="0.4">
      <c r="B480" s="190" t="str">
        <f>IF(C479&lt;0,"NO PAGAR","COBRAR")</f>
        <v>COBRAR</v>
      </c>
      <c r="C480" s="19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90" t="str">
        <f>IF(Y479&lt;0,"NO PAGAR","COBRAR")</f>
        <v>COBRAR</v>
      </c>
      <c r="Y480" s="19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181" t="s">
        <v>9</v>
      </c>
      <c r="C481" s="182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81" t="s">
        <v>9</v>
      </c>
      <c r="Y481" s="182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x14ac:dyDescent="0.25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11" t="s">
        <v>17</v>
      </c>
      <c r="C490" s="10"/>
      <c r="E490" s="183" t="s">
        <v>7</v>
      </c>
      <c r="F490" s="184"/>
      <c r="G490" s="185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83" t="s">
        <v>7</v>
      </c>
      <c r="AB490" s="184"/>
      <c r="AC490" s="185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 x14ac:dyDescent="0.25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 x14ac:dyDescent="0.25">
      <c r="B492" s="12"/>
      <c r="C492" s="10"/>
      <c r="N492" s="183" t="s">
        <v>7</v>
      </c>
      <c r="O492" s="184"/>
      <c r="P492" s="184"/>
      <c r="Q492" s="185"/>
      <c r="R492" s="18">
        <f>SUM(R476:R491)</f>
        <v>0</v>
      </c>
      <c r="S492" s="3"/>
      <c r="V492" s="17"/>
      <c r="X492" s="12"/>
      <c r="Y492" s="10"/>
      <c r="AJ492" s="183" t="s">
        <v>7</v>
      </c>
      <c r="AK492" s="184"/>
      <c r="AL492" s="184"/>
      <c r="AM492" s="185"/>
      <c r="AN492" s="18">
        <f>SUM(AN476:AN491)</f>
        <v>0</v>
      </c>
      <c r="AO492" s="3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2"/>
      <c r="C495" s="10"/>
      <c r="E495" s="14"/>
      <c r="V495" s="17"/>
      <c r="X495" s="12"/>
      <c r="Y495" s="10"/>
      <c r="AA495" s="14"/>
    </row>
    <row r="496" spans="2:41" x14ac:dyDescent="0.25">
      <c r="B496" s="12"/>
      <c r="C496" s="10"/>
      <c r="V496" s="17"/>
      <c r="X496" s="12"/>
      <c r="Y496" s="10"/>
    </row>
    <row r="497" spans="1:43" x14ac:dyDescent="0.25">
      <c r="B497" s="12"/>
      <c r="C497" s="10"/>
      <c r="V497" s="17"/>
      <c r="X497" s="12"/>
      <c r="Y497" s="10"/>
    </row>
    <row r="498" spans="1:43" x14ac:dyDescent="0.25">
      <c r="B498" s="12"/>
      <c r="C498" s="10"/>
      <c r="V498" s="17"/>
      <c r="X498" s="12"/>
      <c r="Y498" s="10"/>
    </row>
    <row r="499" spans="1:43" x14ac:dyDescent="0.25">
      <c r="B499" s="12"/>
      <c r="C499" s="10"/>
      <c r="V499" s="17"/>
      <c r="X499" s="12"/>
      <c r="Y499" s="10"/>
    </row>
    <row r="500" spans="1:43" x14ac:dyDescent="0.25">
      <c r="B500" s="11"/>
      <c r="C500" s="10"/>
      <c r="V500" s="17"/>
      <c r="X500" s="11"/>
      <c r="Y500" s="10"/>
    </row>
    <row r="501" spans="1:43" x14ac:dyDescent="0.25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 x14ac:dyDescent="0.25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 x14ac:dyDescent="0.25">
      <c r="E503" s="1" t="s">
        <v>19</v>
      </c>
      <c r="V503" s="17"/>
      <c r="AA503" s="1" t="s">
        <v>19</v>
      </c>
    </row>
    <row r="504" spans="1:43" x14ac:dyDescent="0.25">
      <c r="V504" s="17"/>
    </row>
    <row r="505" spans="1:43" x14ac:dyDescent="0.25">
      <c r="V505" s="17"/>
    </row>
    <row r="506" spans="1:43" x14ac:dyDescent="0.25">
      <c r="V506" s="17"/>
    </row>
    <row r="507" spans="1:43" x14ac:dyDescent="0.25">
      <c r="V507" s="17"/>
    </row>
    <row r="508" spans="1:43" x14ac:dyDescent="0.25">
      <c r="V508" s="17"/>
    </row>
    <row r="509" spans="1:43" x14ac:dyDescent="0.25">
      <c r="V509" s="17"/>
    </row>
    <row r="510" spans="1:43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 x14ac:dyDescent="0.25">
      <c r="V513" s="17"/>
    </row>
    <row r="514" spans="2:41" x14ac:dyDescent="0.25">
      <c r="H514" s="186" t="s">
        <v>30</v>
      </c>
      <c r="I514" s="186"/>
      <c r="J514" s="186"/>
      <c r="V514" s="17"/>
      <c r="AA514" s="186" t="s">
        <v>31</v>
      </c>
      <c r="AB514" s="186"/>
      <c r="AC514" s="186"/>
    </row>
    <row r="515" spans="2:41" x14ac:dyDescent="0.25">
      <c r="H515" s="186"/>
      <c r="I515" s="186"/>
      <c r="J515" s="186"/>
      <c r="V515" s="17"/>
      <c r="AA515" s="186"/>
      <c r="AB515" s="186"/>
      <c r="AC515" s="186"/>
    </row>
    <row r="516" spans="2:41" x14ac:dyDescent="0.25">
      <c r="V516" s="17"/>
    </row>
    <row r="517" spans="2:41" x14ac:dyDescent="0.25">
      <c r="V517" s="17"/>
    </row>
    <row r="518" spans="2:41" ht="23.25" x14ac:dyDescent="0.35">
      <c r="B518" s="24" t="s">
        <v>66</v>
      </c>
      <c r="V518" s="17"/>
      <c r="X518" s="22" t="s">
        <v>66</v>
      </c>
    </row>
    <row r="519" spans="2:41" ht="23.25" x14ac:dyDescent="0.35">
      <c r="B519" s="23" t="s">
        <v>32</v>
      </c>
      <c r="C519" s="20">
        <f>IF(X474="PAGADO",0,C479)</f>
        <v>0</v>
      </c>
      <c r="E519" s="187" t="s">
        <v>20</v>
      </c>
      <c r="F519" s="187"/>
      <c r="G519" s="187"/>
      <c r="H519" s="187"/>
      <c r="V519" s="17"/>
      <c r="X519" s="23" t="s">
        <v>32</v>
      </c>
      <c r="Y519" s="20">
        <f>IF(B1319="PAGADO",0,C524)</f>
        <v>0</v>
      </c>
      <c r="AA519" s="187" t="s">
        <v>20</v>
      </c>
      <c r="AB519" s="187"/>
      <c r="AC519" s="187"/>
      <c r="AD519" s="187"/>
    </row>
    <row r="520" spans="2:41" x14ac:dyDescent="0.25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 x14ac:dyDescent="0.25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 x14ac:dyDescent="0.3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88" t="str">
        <f>IF(Y524&lt;0,"NO PAGAR","COBRAR'")</f>
        <v>COBRAR'</v>
      </c>
      <c r="Y525" s="188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 x14ac:dyDescent="0.35">
      <c r="B526" s="188" t="str">
        <f>IF(C524&lt;0,"NO PAGAR","COBRAR'")</f>
        <v>COBRAR'</v>
      </c>
      <c r="C526" s="188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181" t="s">
        <v>9</v>
      </c>
      <c r="C527" s="18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81" t="s">
        <v>9</v>
      </c>
      <c r="Y527" s="182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183" t="s">
        <v>7</v>
      </c>
      <c r="F535" s="184"/>
      <c r="G535" s="185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83" t="s">
        <v>7</v>
      </c>
      <c r="AB535" s="184"/>
      <c r="AC535" s="185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 x14ac:dyDescent="0.25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N537" s="183" t="s">
        <v>7</v>
      </c>
      <c r="O537" s="184"/>
      <c r="P537" s="184"/>
      <c r="Q537" s="185"/>
      <c r="R537" s="18">
        <f>SUM(R521:R536)</f>
        <v>0</v>
      </c>
      <c r="S537" s="3"/>
      <c r="V537" s="17"/>
      <c r="X537" s="12"/>
      <c r="Y537" s="10"/>
      <c r="AJ537" s="183" t="s">
        <v>7</v>
      </c>
      <c r="AK537" s="184"/>
      <c r="AL537" s="184"/>
      <c r="AM537" s="185"/>
      <c r="AN537" s="18">
        <f>SUM(AN521:AN536)</f>
        <v>0</v>
      </c>
      <c r="AO537" s="3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E540" s="14"/>
      <c r="V540" s="17"/>
      <c r="X540" s="12"/>
      <c r="Y540" s="10"/>
      <c r="AA540" s="14"/>
    </row>
    <row r="541" spans="2:41" x14ac:dyDescent="0.25">
      <c r="B541" s="12"/>
      <c r="C541" s="10"/>
      <c r="V541" s="17"/>
      <c r="X541" s="12"/>
      <c r="Y541" s="10"/>
    </row>
    <row r="542" spans="2:41" x14ac:dyDescent="0.25">
      <c r="B542" s="12"/>
      <c r="C542" s="10"/>
      <c r="V542" s="17"/>
      <c r="X542" s="12"/>
      <c r="Y542" s="10"/>
    </row>
    <row r="543" spans="2:41" x14ac:dyDescent="0.25">
      <c r="B543" s="12"/>
      <c r="C543" s="10"/>
      <c r="V543" s="17"/>
      <c r="X543" s="12"/>
      <c r="Y543" s="10"/>
    </row>
    <row r="544" spans="2:41" x14ac:dyDescent="0.25">
      <c r="B544" s="12"/>
      <c r="C544" s="10"/>
      <c r="V544" s="17"/>
      <c r="X544" s="12"/>
      <c r="Y544" s="10"/>
    </row>
    <row r="545" spans="2:27" x14ac:dyDescent="0.25">
      <c r="B545" s="12"/>
      <c r="C545" s="10"/>
      <c r="V545" s="17"/>
      <c r="X545" s="12"/>
      <c r="Y545" s="10"/>
    </row>
    <row r="546" spans="2:27" x14ac:dyDescent="0.25">
      <c r="B546" s="11"/>
      <c r="C546" s="10"/>
      <c r="V546" s="17"/>
      <c r="X546" s="11"/>
      <c r="Y546" s="10"/>
    </row>
    <row r="547" spans="2:27" x14ac:dyDescent="0.25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 x14ac:dyDescent="0.25">
      <c r="E548" s="1" t="s">
        <v>19</v>
      </c>
      <c r="V548" s="17"/>
      <c r="AA548" s="1" t="s">
        <v>19</v>
      </c>
    </row>
    <row r="549" spans="2:27" x14ac:dyDescent="0.25">
      <c r="V549" s="17"/>
    </row>
    <row r="550" spans="2:27" x14ac:dyDescent="0.25">
      <c r="V550" s="17"/>
    </row>
    <row r="551" spans="2:27" x14ac:dyDescent="0.25">
      <c r="V551" s="17"/>
    </row>
    <row r="552" spans="2:27" x14ac:dyDescent="0.25">
      <c r="V552" s="17"/>
    </row>
    <row r="553" spans="2:27" x14ac:dyDescent="0.25">
      <c r="V553" s="17"/>
    </row>
    <row r="554" spans="2:27" x14ac:dyDescent="0.25">
      <c r="V554" s="17"/>
    </row>
    <row r="555" spans="2:27" x14ac:dyDescent="0.25">
      <c r="V555" s="17"/>
    </row>
    <row r="556" spans="2:27" x14ac:dyDescent="0.25">
      <c r="V556" s="17"/>
    </row>
    <row r="557" spans="2:27" x14ac:dyDescent="0.25">
      <c r="V557" s="17"/>
    </row>
    <row r="558" spans="2:27" x14ac:dyDescent="0.25">
      <c r="V558" s="17"/>
    </row>
    <row r="559" spans="2:27" x14ac:dyDescent="0.25">
      <c r="V559" s="17"/>
    </row>
    <row r="560" spans="2:27" x14ac:dyDescent="0.25">
      <c r="V560" s="17"/>
    </row>
    <row r="561" spans="2:41" x14ac:dyDescent="0.25">
      <c r="V561" s="17"/>
    </row>
    <row r="562" spans="2:41" x14ac:dyDescent="0.25">
      <c r="V562" s="17"/>
    </row>
    <row r="563" spans="2:41" x14ac:dyDescent="0.25">
      <c r="V563" s="17"/>
    </row>
    <row r="564" spans="2:41" x14ac:dyDescent="0.25">
      <c r="V564" s="17"/>
    </row>
    <row r="565" spans="2:41" x14ac:dyDescent="0.25">
      <c r="V565" s="17"/>
    </row>
    <row r="566" spans="2:41" x14ac:dyDescent="0.25">
      <c r="V566" s="17"/>
    </row>
    <row r="567" spans="2:41" x14ac:dyDescent="0.25">
      <c r="V567" s="17"/>
      <c r="AC567" s="189" t="s">
        <v>29</v>
      </c>
      <c r="AD567" s="189"/>
      <c r="AE567" s="189"/>
    </row>
    <row r="568" spans="2:41" x14ac:dyDescent="0.25">
      <c r="H568" s="186" t="s">
        <v>28</v>
      </c>
      <c r="I568" s="186"/>
      <c r="J568" s="186"/>
      <c r="V568" s="17"/>
      <c r="AC568" s="189"/>
      <c r="AD568" s="189"/>
      <c r="AE568" s="189"/>
    </row>
    <row r="569" spans="2:41" x14ac:dyDescent="0.25">
      <c r="H569" s="186"/>
      <c r="I569" s="186"/>
      <c r="J569" s="186"/>
      <c r="V569" s="17"/>
      <c r="AC569" s="189"/>
      <c r="AD569" s="189"/>
      <c r="AE569" s="189"/>
    </row>
    <row r="570" spans="2:41" x14ac:dyDescent="0.25">
      <c r="V570" s="17"/>
    </row>
    <row r="571" spans="2:41" x14ac:dyDescent="0.25">
      <c r="V571" s="17"/>
    </row>
    <row r="572" spans="2:41" ht="23.25" x14ac:dyDescent="0.35">
      <c r="B572" s="22" t="s">
        <v>67</v>
      </c>
      <c r="V572" s="17"/>
      <c r="X572" s="22" t="s">
        <v>67</v>
      </c>
    </row>
    <row r="573" spans="2:41" ht="23.25" x14ac:dyDescent="0.35">
      <c r="B573" s="23" t="s">
        <v>32</v>
      </c>
      <c r="C573" s="20">
        <f>IF(X519="PAGADO",0,Y524)</f>
        <v>0</v>
      </c>
      <c r="E573" s="187" t="s">
        <v>20</v>
      </c>
      <c r="F573" s="187"/>
      <c r="G573" s="187"/>
      <c r="H573" s="187"/>
      <c r="V573" s="17"/>
      <c r="X573" s="23" t="s">
        <v>32</v>
      </c>
      <c r="Y573" s="20">
        <f>IF(B573="PAGADO",0,C578)</f>
        <v>0</v>
      </c>
      <c r="AA573" s="187" t="s">
        <v>20</v>
      </c>
      <c r="AB573" s="187"/>
      <c r="AC573" s="187"/>
      <c r="AD573" s="187"/>
    </row>
    <row r="574" spans="2:41" x14ac:dyDescent="0.25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 x14ac:dyDescent="0.25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 x14ac:dyDescent="0.4">
      <c r="B579" s="190" t="str">
        <f>IF(C578&lt;0,"NO PAGAR","COBRAR")</f>
        <v>COBRAR</v>
      </c>
      <c r="C579" s="19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90" t="str">
        <f>IF(Y578&lt;0,"NO PAGAR","COBRAR")</f>
        <v>COBRAR</v>
      </c>
      <c r="Y579" s="19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81" t="s">
        <v>9</v>
      </c>
      <c r="C580" s="182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81" t="s">
        <v>9</v>
      </c>
      <c r="Y580" s="182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17</v>
      </c>
      <c r="C589" s="10"/>
      <c r="E589" s="183" t="s">
        <v>7</v>
      </c>
      <c r="F589" s="184"/>
      <c r="G589" s="185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83" t="s">
        <v>7</v>
      </c>
      <c r="AB589" s="184"/>
      <c r="AC589" s="185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 x14ac:dyDescent="0.25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 x14ac:dyDescent="0.25">
      <c r="B591" s="12"/>
      <c r="C591" s="10"/>
      <c r="N591" s="183" t="s">
        <v>7</v>
      </c>
      <c r="O591" s="184"/>
      <c r="P591" s="184"/>
      <c r="Q591" s="185"/>
      <c r="R591" s="18">
        <f>SUM(R575:R590)</f>
        <v>0</v>
      </c>
      <c r="S591" s="3"/>
      <c r="V591" s="17"/>
      <c r="X591" s="12"/>
      <c r="Y591" s="10"/>
      <c r="AJ591" s="183" t="s">
        <v>7</v>
      </c>
      <c r="AK591" s="184"/>
      <c r="AL591" s="184"/>
      <c r="AM591" s="185"/>
      <c r="AN591" s="18">
        <f>SUM(AN575:AN590)</f>
        <v>0</v>
      </c>
      <c r="AO591" s="3"/>
    </row>
    <row r="592" spans="2:41" x14ac:dyDescent="0.25">
      <c r="B592" s="12"/>
      <c r="C592" s="10"/>
      <c r="V592" s="17"/>
      <c r="X592" s="12"/>
      <c r="Y592" s="10"/>
    </row>
    <row r="593" spans="2:27" x14ac:dyDescent="0.25">
      <c r="B593" s="12"/>
      <c r="C593" s="10"/>
      <c r="V593" s="17"/>
      <c r="X593" s="12"/>
      <c r="Y593" s="10"/>
    </row>
    <row r="594" spans="2:27" x14ac:dyDescent="0.25">
      <c r="B594" s="12"/>
      <c r="C594" s="10"/>
      <c r="E594" s="14"/>
      <c r="V594" s="17"/>
      <c r="X594" s="12"/>
      <c r="Y594" s="10"/>
      <c r="AA594" s="14"/>
    </row>
    <row r="595" spans="2:27" x14ac:dyDescent="0.25">
      <c r="B595" s="12"/>
      <c r="C595" s="10"/>
      <c r="V595" s="17"/>
      <c r="X595" s="12"/>
      <c r="Y595" s="10"/>
    </row>
    <row r="596" spans="2:27" x14ac:dyDescent="0.25">
      <c r="B596" s="12"/>
      <c r="C596" s="10"/>
      <c r="V596" s="17"/>
      <c r="X596" s="12"/>
      <c r="Y596" s="10"/>
    </row>
    <row r="597" spans="2:27" x14ac:dyDescent="0.25">
      <c r="B597" s="12"/>
      <c r="C597" s="10"/>
      <c r="V597" s="17"/>
      <c r="X597" s="12"/>
      <c r="Y597" s="10"/>
    </row>
    <row r="598" spans="2:27" x14ac:dyDescent="0.25">
      <c r="B598" s="12"/>
      <c r="C598" s="10"/>
      <c r="V598" s="17"/>
      <c r="X598" s="12"/>
      <c r="Y598" s="10"/>
    </row>
    <row r="599" spans="2:27" x14ac:dyDescent="0.25">
      <c r="B599" s="11"/>
      <c r="C599" s="10"/>
      <c r="V599" s="17"/>
      <c r="X599" s="11"/>
      <c r="Y599" s="10"/>
    </row>
    <row r="600" spans="2:27" x14ac:dyDescent="0.25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 x14ac:dyDescent="0.25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 x14ac:dyDescent="0.25">
      <c r="E602" s="1" t="s">
        <v>19</v>
      </c>
      <c r="V602" s="17"/>
      <c r="AA602" s="1" t="s">
        <v>19</v>
      </c>
    </row>
    <row r="603" spans="2:27" x14ac:dyDescent="0.25">
      <c r="V603" s="17"/>
    </row>
    <row r="604" spans="2:27" x14ac:dyDescent="0.25">
      <c r="V604" s="17"/>
    </row>
    <row r="605" spans="2:27" x14ac:dyDescent="0.25">
      <c r="V605" s="17"/>
    </row>
    <row r="606" spans="2:27" x14ac:dyDescent="0.25">
      <c r="V606" s="17"/>
    </row>
    <row r="607" spans="2:27" x14ac:dyDescent="0.25">
      <c r="V607" s="17"/>
    </row>
    <row r="608" spans="2:27" x14ac:dyDescent="0.25">
      <c r="V608" s="17"/>
    </row>
    <row r="609" spans="1:4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 x14ac:dyDescent="0.25">
      <c r="V612" s="17"/>
    </row>
    <row r="613" spans="1:43" x14ac:dyDescent="0.25">
      <c r="H613" s="186" t="s">
        <v>30</v>
      </c>
      <c r="I613" s="186"/>
      <c r="J613" s="186"/>
      <c r="V613" s="17"/>
      <c r="AA613" s="186" t="s">
        <v>31</v>
      </c>
      <c r="AB613" s="186"/>
      <c r="AC613" s="186"/>
    </row>
    <row r="614" spans="1:43" x14ac:dyDescent="0.25">
      <c r="H614" s="186"/>
      <c r="I614" s="186"/>
      <c r="J614" s="186"/>
      <c r="V614" s="17"/>
      <c r="AA614" s="186"/>
      <c r="AB614" s="186"/>
      <c r="AC614" s="186"/>
    </row>
    <row r="615" spans="1:43" x14ac:dyDescent="0.25">
      <c r="V615" s="17"/>
    </row>
    <row r="616" spans="1:43" x14ac:dyDescent="0.25">
      <c r="V616" s="17"/>
    </row>
    <row r="617" spans="1:43" ht="23.25" x14ac:dyDescent="0.35">
      <c r="B617" s="24" t="s">
        <v>67</v>
      </c>
      <c r="V617" s="17"/>
      <c r="X617" s="22" t="s">
        <v>67</v>
      </c>
    </row>
    <row r="618" spans="1:43" ht="23.25" x14ac:dyDescent="0.35">
      <c r="B618" s="23" t="s">
        <v>32</v>
      </c>
      <c r="C618" s="20">
        <f>IF(X573="PAGADO",0,C578)</f>
        <v>0</v>
      </c>
      <c r="E618" s="187" t="s">
        <v>20</v>
      </c>
      <c r="F618" s="187"/>
      <c r="G618" s="187"/>
      <c r="H618" s="187"/>
      <c r="V618" s="17"/>
      <c r="X618" s="23" t="s">
        <v>32</v>
      </c>
      <c r="Y618" s="20">
        <f>IF(B1418="PAGADO",0,C623)</f>
        <v>0</v>
      </c>
      <c r="AA618" s="187" t="s">
        <v>20</v>
      </c>
      <c r="AB618" s="187"/>
      <c r="AC618" s="187"/>
      <c r="AD618" s="187"/>
    </row>
    <row r="619" spans="1:43" x14ac:dyDescent="0.25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 x14ac:dyDescent="0.25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 x14ac:dyDescent="0.25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 x14ac:dyDescent="0.25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x14ac:dyDescent="0.25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 x14ac:dyDescent="0.3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88" t="str">
        <f>IF(Y623&lt;0,"NO PAGAR","COBRAR'")</f>
        <v>COBRAR'</v>
      </c>
      <c r="Y624" s="188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 x14ac:dyDescent="0.35">
      <c r="B625" s="188" t="str">
        <f>IF(C623&lt;0,"NO PAGAR","COBRAR'")</f>
        <v>COBRAR'</v>
      </c>
      <c r="C625" s="188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81" t="s">
        <v>9</v>
      </c>
      <c r="C626" s="182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81" t="s">
        <v>9</v>
      </c>
      <c r="Y626" s="182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16</v>
      </c>
      <c r="C634" s="10"/>
      <c r="E634" s="183" t="s">
        <v>7</v>
      </c>
      <c r="F634" s="184"/>
      <c r="G634" s="185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83" t="s">
        <v>7</v>
      </c>
      <c r="AB634" s="184"/>
      <c r="AC634" s="185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 x14ac:dyDescent="0.25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 x14ac:dyDescent="0.25">
      <c r="B636" s="12"/>
      <c r="C636" s="10"/>
      <c r="N636" s="183" t="s">
        <v>7</v>
      </c>
      <c r="O636" s="184"/>
      <c r="P636" s="184"/>
      <c r="Q636" s="185"/>
      <c r="R636" s="18">
        <f>SUM(R620:R635)</f>
        <v>0</v>
      </c>
      <c r="S636" s="3"/>
      <c r="V636" s="17"/>
      <c r="X636" s="12"/>
      <c r="Y636" s="10"/>
      <c r="AJ636" s="183" t="s">
        <v>7</v>
      </c>
      <c r="AK636" s="184"/>
      <c r="AL636" s="184"/>
      <c r="AM636" s="185"/>
      <c r="AN636" s="18">
        <f>SUM(AN620:AN635)</f>
        <v>0</v>
      </c>
      <c r="AO636" s="3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E639" s="14"/>
      <c r="V639" s="17"/>
      <c r="X639" s="12"/>
      <c r="Y639" s="10"/>
      <c r="AA639" s="14"/>
    </row>
    <row r="640" spans="2:41" x14ac:dyDescent="0.25">
      <c r="B640" s="12"/>
      <c r="C640" s="10"/>
      <c r="V640" s="17"/>
      <c r="X640" s="12"/>
      <c r="Y640" s="10"/>
    </row>
    <row r="641" spans="2:27" x14ac:dyDescent="0.25">
      <c r="B641" s="12"/>
      <c r="C641" s="10"/>
      <c r="V641" s="17"/>
      <c r="X641" s="12"/>
      <c r="Y641" s="10"/>
    </row>
    <row r="642" spans="2:27" x14ac:dyDescent="0.25">
      <c r="B642" s="12"/>
      <c r="C642" s="10"/>
      <c r="V642" s="17"/>
      <c r="X642" s="12"/>
      <c r="Y642" s="10"/>
    </row>
    <row r="643" spans="2:27" x14ac:dyDescent="0.25">
      <c r="B643" s="12"/>
      <c r="C643" s="10"/>
      <c r="V643" s="17"/>
      <c r="X643" s="12"/>
      <c r="Y643" s="10"/>
    </row>
    <row r="644" spans="2:27" x14ac:dyDescent="0.25">
      <c r="B644" s="12"/>
      <c r="C644" s="10"/>
      <c r="V644" s="17"/>
      <c r="X644" s="12"/>
      <c r="Y644" s="10"/>
    </row>
    <row r="645" spans="2:27" x14ac:dyDescent="0.25">
      <c r="B645" s="11"/>
      <c r="C645" s="10"/>
      <c r="V645" s="17"/>
      <c r="X645" s="11"/>
      <c r="Y645" s="10"/>
    </row>
    <row r="646" spans="2:27" x14ac:dyDescent="0.25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 x14ac:dyDescent="0.25">
      <c r="E647" s="1" t="s">
        <v>19</v>
      </c>
      <c r="V647" s="17"/>
      <c r="AA647" s="1" t="s">
        <v>19</v>
      </c>
    </row>
    <row r="648" spans="2:27" x14ac:dyDescent="0.25">
      <c r="V648" s="17"/>
    </row>
    <row r="649" spans="2:27" x14ac:dyDescent="0.25">
      <c r="V649" s="17"/>
    </row>
    <row r="650" spans="2:27" x14ac:dyDescent="0.25">
      <c r="V650" s="17"/>
    </row>
    <row r="651" spans="2:27" x14ac:dyDescent="0.25">
      <c r="V651" s="17"/>
    </row>
    <row r="652" spans="2:27" x14ac:dyDescent="0.25">
      <c r="V652" s="17"/>
    </row>
    <row r="653" spans="2:27" x14ac:dyDescent="0.25">
      <c r="V653" s="17"/>
    </row>
    <row r="654" spans="2:27" x14ac:dyDescent="0.25">
      <c r="V654" s="17"/>
    </row>
    <row r="655" spans="2:27" x14ac:dyDescent="0.25">
      <c r="V655" s="17"/>
    </row>
    <row r="656" spans="2:27" x14ac:dyDescent="0.25">
      <c r="V656" s="17"/>
    </row>
    <row r="657" spans="2:41" x14ac:dyDescent="0.25">
      <c r="V657" s="17"/>
    </row>
    <row r="658" spans="2:41" x14ac:dyDescent="0.25">
      <c r="V658" s="17"/>
    </row>
    <row r="659" spans="2:41" x14ac:dyDescent="0.25">
      <c r="V659" s="17"/>
    </row>
    <row r="660" spans="2:41" x14ac:dyDescent="0.25">
      <c r="V660" s="17"/>
      <c r="AC660" s="189" t="s">
        <v>29</v>
      </c>
      <c r="AD660" s="189"/>
      <c r="AE660" s="189"/>
    </row>
    <row r="661" spans="2:41" x14ac:dyDescent="0.25">
      <c r="H661" s="186" t="s">
        <v>28</v>
      </c>
      <c r="I661" s="186"/>
      <c r="J661" s="186"/>
      <c r="V661" s="17"/>
      <c r="AC661" s="189"/>
      <c r="AD661" s="189"/>
      <c r="AE661" s="189"/>
    </row>
    <row r="662" spans="2:41" x14ac:dyDescent="0.25">
      <c r="H662" s="186"/>
      <c r="I662" s="186"/>
      <c r="J662" s="186"/>
      <c r="V662" s="17"/>
      <c r="AC662" s="189"/>
      <c r="AD662" s="189"/>
      <c r="AE662" s="189"/>
    </row>
    <row r="663" spans="2:41" x14ac:dyDescent="0.25">
      <c r="V663" s="17"/>
    </row>
    <row r="664" spans="2:41" x14ac:dyDescent="0.25">
      <c r="V664" s="17"/>
    </row>
    <row r="665" spans="2:41" ht="23.25" x14ac:dyDescent="0.35">
      <c r="B665" s="22" t="s">
        <v>68</v>
      </c>
      <c r="V665" s="17"/>
      <c r="X665" s="22" t="s">
        <v>68</v>
      </c>
    </row>
    <row r="666" spans="2:41" ht="23.25" x14ac:dyDescent="0.35">
      <c r="B666" s="23" t="s">
        <v>32</v>
      </c>
      <c r="C666" s="20">
        <f>IF(X618="PAGADO",0,Y623)</f>
        <v>0</v>
      </c>
      <c r="E666" s="187" t="s">
        <v>20</v>
      </c>
      <c r="F666" s="187"/>
      <c r="G666" s="187"/>
      <c r="H666" s="187"/>
      <c r="V666" s="17"/>
      <c r="X666" s="23" t="s">
        <v>32</v>
      </c>
      <c r="Y666" s="20">
        <f>IF(B666="PAGADO",0,C671)</f>
        <v>0</v>
      </c>
      <c r="AA666" s="187" t="s">
        <v>20</v>
      </c>
      <c r="AB666" s="187"/>
      <c r="AC666" s="187"/>
      <c r="AD666" s="187"/>
    </row>
    <row r="667" spans="2:41" x14ac:dyDescent="0.25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 x14ac:dyDescent="0.25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 x14ac:dyDescent="0.4">
      <c r="B672" s="190" t="str">
        <f>IF(C671&lt;0,"NO PAGAR","COBRAR")</f>
        <v>COBRAR</v>
      </c>
      <c r="C672" s="19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90" t="str">
        <f>IF(Y671&lt;0,"NO PAGAR","COBRAR")</f>
        <v>COBRAR</v>
      </c>
      <c r="Y672" s="19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81" t="s">
        <v>9</v>
      </c>
      <c r="C673" s="182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81" t="s">
        <v>9</v>
      </c>
      <c r="Y673" s="182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17</v>
      </c>
      <c r="C682" s="10"/>
      <c r="E682" s="183" t="s">
        <v>7</v>
      </c>
      <c r="F682" s="184"/>
      <c r="G682" s="185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83" t="s">
        <v>7</v>
      </c>
      <c r="AB682" s="184"/>
      <c r="AC682" s="185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 x14ac:dyDescent="0.25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 x14ac:dyDescent="0.25">
      <c r="B684" s="12"/>
      <c r="C684" s="10"/>
      <c r="N684" s="183" t="s">
        <v>7</v>
      </c>
      <c r="O684" s="184"/>
      <c r="P684" s="184"/>
      <c r="Q684" s="185"/>
      <c r="R684" s="18">
        <f>SUM(R668:R683)</f>
        <v>0</v>
      </c>
      <c r="S684" s="3"/>
      <c r="V684" s="17"/>
      <c r="X684" s="12"/>
      <c r="Y684" s="10"/>
      <c r="AJ684" s="183" t="s">
        <v>7</v>
      </c>
      <c r="AK684" s="184"/>
      <c r="AL684" s="184"/>
      <c r="AM684" s="185"/>
      <c r="AN684" s="18">
        <f>SUM(AN668:AN683)</f>
        <v>0</v>
      </c>
      <c r="AO684" s="3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2"/>
      <c r="C687" s="10"/>
      <c r="E687" s="14"/>
      <c r="V687" s="17"/>
      <c r="X687" s="12"/>
      <c r="Y687" s="10"/>
      <c r="AA687" s="14"/>
    </row>
    <row r="688" spans="2:41" x14ac:dyDescent="0.25">
      <c r="B688" s="12"/>
      <c r="C688" s="10"/>
      <c r="V688" s="17"/>
      <c r="X688" s="12"/>
      <c r="Y688" s="10"/>
    </row>
    <row r="689" spans="1:43" x14ac:dyDescent="0.25">
      <c r="B689" s="12"/>
      <c r="C689" s="10"/>
      <c r="V689" s="17"/>
      <c r="X689" s="12"/>
      <c r="Y689" s="10"/>
    </row>
    <row r="690" spans="1:43" x14ac:dyDescent="0.25">
      <c r="B690" s="12"/>
      <c r="C690" s="10"/>
      <c r="V690" s="17"/>
      <c r="X690" s="12"/>
      <c r="Y690" s="10"/>
    </row>
    <row r="691" spans="1:43" x14ac:dyDescent="0.25">
      <c r="B691" s="12"/>
      <c r="C691" s="10"/>
      <c r="V691" s="17"/>
      <c r="X691" s="12"/>
      <c r="Y691" s="10"/>
    </row>
    <row r="692" spans="1:43" x14ac:dyDescent="0.25">
      <c r="B692" s="11"/>
      <c r="C692" s="10"/>
      <c r="V692" s="17"/>
      <c r="X692" s="11"/>
      <c r="Y692" s="10"/>
    </row>
    <row r="693" spans="1:43" x14ac:dyDescent="0.25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 x14ac:dyDescent="0.25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 x14ac:dyDescent="0.25">
      <c r="E695" s="1" t="s">
        <v>19</v>
      </c>
      <c r="V695" s="17"/>
      <c r="AA695" s="1" t="s">
        <v>19</v>
      </c>
    </row>
    <row r="696" spans="1:43" x14ac:dyDescent="0.25">
      <c r="V696" s="17"/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 x14ac:dyDescent="0.25">
      <c r="V705" s="17"/>
    </row>
    <row r="706" spans="2:41" x14ac:dyDescent="0.25">
      <c r="H706" s="186" t="s">
        <v>30</v>
      </c>
      <c r="I706" s="186"/>
      <c r="J706" s="186"/>
      <c r="V706" s="17"/>
      <c r="AA706" s="186" t="s">
        <v>31</v>
      </c>
      <c r="AB706" s="186"/>
      <c r="AC706" s="186"/>
    </row>
    <row r="707" spans="2:41" x14ac:dyDescent="0.25">
      <c r="H707" s="186"/>
      <c r="I707" s="186"/>
      <c r="J707" s="186"/>
      <c r="V707" s="17"/>
      <c r="AA707" s="186"/>
      <c r="AB707" s="186"/>
      <c r="AC707" s="186"/>
    </row>
    <row r="708" spans="2:41" x14ac:dyDescent="0.25">
      <c r="V708" s="17"/>
    </row>
    <row r="709" spans="2:41" x14ac:dyDescent="0.25">
      <c r="V709" s="17"/>
    </row>
    <row r="710" spans="2:41" ht="23.25" x14ac:dyDescent="0.35">
      <c r="B710" s="24" t="s">
        <v>68</v>
      </c>
      <c r="V710" s="17"/>
      <c r="X710" s="22" t="s">
        <v>68</v>
      </c>
    </row>
    <row r="711" spans="2:41" ht="23.25" x14ac:dyDescent="0.35">
      <c r="B711" s="23" t="s">
        <v>32</v>
      </c>
      <c r="C711" s="20">
        <f>IF(X666="PAGADO",0,C671)</f>
        <v>0</v>
      </c>
      <c r="E711" s="187" t="s">
        <v>20</v>
      </c>
      <c r="F711" s="187"/>
      <c r="G711" s="187"/>
      <c r="H711" s="187"/>
      <c r="V711" s="17"/>
      <c r="X711" s="23" t="s">
        <v>32</v>
      </c>
      <c r="Y711" s="20">
        <f>IF(B1511="PAGADO",0,C716)</f>
        <v>0</v>
      </c>
      <c r="AA711" s="187" t="s">
        <v>20</v>
      </c>
      <c r="AB711" s="187"/>
      <c r="AC711" s="187"/>
      <c r="AD711" s="187"/>
    </row>
    <row r="712" spans="2:41" x14ac:dyDescent="0.25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 x14ac:dyDescent="0.25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 x14ac:dyDescent="0.3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88" t="str">
        <f>IF(Y716&lt;0,"NO PAGAR","COBRAR'")</f>
        <v>COBRAR'</v>
      </c>
      <c r="Y717" s="188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 x14ac:dyDescent="0.35">
      <c r="B718" s="188" t="str">
        <f>IF(C716&lt;0,"NO PAGAR","COBRAR'")</f>
        <v>COBRAR'</v>
      </c>
      <c r="C718" s="188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81" t="s">
        <v>9</v>
      </c>
      <c r="C719" s="182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81" t="s">
        <v>9</v>
      </c>
      <c r="Y719" s="182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16</v>
      </c>
      <c r="C727" s="10"/>
      <c r="E727" s="183" t="s">
        <v>7</v>
      </c>
      <c r="F727" s="184"/>
      <c r="G727" s="185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83" t="s">
        <v>7</v>
      </c>
      <c r="AB727" s="184"/>
      <c r="AC727" s="185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 x14ac:dyDescent="0.25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 x14ac:dyDescent="0.25">
      <c r="B729" s="12"/>
      <c r="C729" s="10"/>
      <c r="N729" s="183" t="s">
        <v>7</v>
      </c>
      <c r="O729" s="184"/>
      <c r="P729" s="184"/>
      <c r="Q729" s="185"/>
      <c r="R729" s="18">
        <f>SUM(R713:R728)</f>
        <v>0</v>
      </c>
      <c r="S729" s="3"/>
      <c r="V729" s="17"/>
      <c r="X729" s="12"/>
      <c r="Y729" s="10"/>
      <c r="AJ729" s="183" t="s">
        <v>7</v>
      </c>
      <c r="AK729" s="184"/>
      <c r="AL729" s="184"/>
      <c r="AM729" s="185"/>
      <c r="AN729" s="18">
        <f>SUM(AN713:AN728)</f>
        <v>0</v>
      </c>
      <c r="AO729" s="3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E732" s="14"/>
      <c r="V732" s="17"/>
      <c r="X732" s="12"/>
      <c r="Y732" s="10"/>
      <c r="AA732" s="14"/>
    </row>
    <row r="733" spans="2:41" x14ac:dyDescent="0.25">
      <c r="B733" s="12"/>
      <c r="C733" s="10"/>
      <c r="V733" s="17"/>
      <c r="X733" s="12"/>
      <c r="Y733" s="10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1"/>
      <c r="C738" s="10"/>
      <c r="V738" s="17"/>
      <c r="X738" s="11"/>
      <c r="Y738" s="10"/>
    </row>
    <row r="739" spans="2:27" x14ac:dyDescent="0.25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 x14ac:dyDescent="0.25">
      <c r="E740" s="1" t="s">
        <v>19</v>
      </c>
      <c r="V740" s="17"/>
      <c r="AA740" s="1" t="s">
        <v>19</v>
      </c>
    </row>
    <row r="741" spans="2:27" x14ac:dyDescent="0.25">
      <c r="V741" s="17"/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  <c r="AC753" s="189" t="s">
        <v>29</v>
      </c>
      <c r="AD753" s="189"/>
      <c r="AE753" s="189"/>
    </row>
    <row r="754" spans="2:41" x14ac:dyDescent="0.25">
      <c r="H754" s="186" t="s">
        <v>28</v>
      </c>
      <c r="I754" s="186"/>
      <c r="J754" s="186"/>
      <c r="V754" s="17"/>
      <c r="AC754" s="189"/>
      <c r="AD754" s="189"/>
      <c r="AE754" s="189"/>
    </row>
    <row r="755" spans="2:41" x14ac:dyDescent="0.25">
      <c r="H755" s="186"/>
      <c r="I755" s="186"/>
      <c r="J755" s="186"/>
      <c r="V755" s="17"/>
      <c r="AC755" s="189"/>
      <c r="AD755" s="189"/>
      <c r="AE755" s="189"/>
    </row>
    <row r="756" spans="2:41" x14ac:dyDescent="0.25">
      <c r="V756" s="17"/>
    </row>
    <row r="757" spans="2:41" x14ac:dyDescent="0.25">
      <c r="V757" s="17"/>
    </row>
    <row r="758" spans="2:41" ht="23.25" x14ac:dyDescent="0.35">
      <c r="B758" s="22" t="s">
        <v>69</v>
      </c>
      <c r="V758" s="17"/>
      <c r="X758" s="22" t="s">
        <v>69</v>
      </c>
    </row>
    <row r="759" spans="2:41" ht="23.25" x14ac:dyDescent="0.35">
      <c r="B759" s="23" t="s">
        <v>32</v>
      </c>
      <c r="C759" s="20">
        <f>IF(X711="PAGADO",0,Y716)</f>
        <v>0</v>
      </c>
      <c r="E759" s="187" t="s">
        <v>20</v>
      </c>
      <c r="F759" s="187"/>
      <c r="G759" s="187"/>
      <c r="H759" s="187"/>
      <c r="V759" s="17"/>
      <c r="X759" s="23" t="s">
        <v>32</v>
      </c>
      <c r="Y759" s="20">
        <f>IF(B759="PAGADO",0,C764)</f>
        <v>0</v>
      </c>
      <c r="AA759" s="187" t="s">
        <v>20</v>
      </c>
      <c r="AB759" s="187"/>
      <c r="AC759" s="187"/>
      <c r="AD759" s="187"/>
    </row>
    <row r="760" spans="2:41" x14ac:dyDescent="0.25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 x14ac:dyDescent="0.25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 x14ac:dyDescent="0.4">
      <c r="B765" s="190" t="str">
        <f>IF(C764&lt;0,"NO PAGAR","COBRAR")</f>
        <v>COBRAR</v>
      </c>
      <c r="C765" s="19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90" t="str">
        <f>IF(Y764&lt;0,"NO PAGAR","COBRAR")</f>
        <v>COBRAR</v>
      </c>
      <c r="Y765" s="19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81" t="s">
        <v>9</v>
      </c>
      <c r="C766" s="182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81" t="s">
        <v>9</v>
      </c>
      <c r="Y766" s="18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17</v>
      </c>
      <c r="C775" s="10"/>
      <c r="E775" s="183" t="s">
        <v>7</v>
      </c>
      <c r="F775" s="184"/>
      <c r="G775" s="185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83" t="s">
        <v>7</v>
      </c>
      <c r="AB775" s="184"/>
      <c r="AC775" s="185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 x14ac:dyDescent="0.25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N777" s="183" t="s">
        <v>7</v>
      </c>
      <c r="O777" s="184"/>
      <c r="P777" s="184"/>
      <c r="Q777" s="185"/>
      <c r="R777" s="18">
        <f>SUM(R761:R776)</f>
        <v>0</v>
      </c>
      <c r="S777" s="3"/>
      <c r="V777" s="17"/>
      <c r="X777" s="12"/>
      <c r="Y777" s="10"/>
      <c r="AJ777" s="183" t="s">
        <v>7</v>
      </c>
      <c r="AK777" s="184"/>
      <c r="AL777" s="184"/>
      <c r="AM777" s="185"/>
      <c r="AN777" s="18">
        <f>SUM(AN761:AN776)</f>
        <v>0</v>
      </c>
      <c r="AO777" s="3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E780" s="14"/>
      <c r="V780" s="17"/>
      <c r="X780" s="12"/>
      <c r="Y780" s="10"/>
      <c r="AA780" s="14"/>
    </row>
    <row r="781" spans="2:41" x14ac:dyDescent="0.25">
      <c r="B781" s="12"/>
      <c r="C781" s="10"/>
      <c r="V781" s="17"/>
      <c r="X781" s="12"/>
      <c r="Y781" s="10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1"/>
      <c r="C785" s="10"/>
      <c r="V785" s="17"/>
      <c r="X785" s="11"/>
      <c r="Y785" s="10"/>
    </row>
    <row r="786" spans="1:43" x14ac:dyDescent="0.25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 x14ac:dyDescent="0.25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 x14ac:dyDescent="0.25">
      <c r="E788" s="1" t="s">
        <v>19</v>
      </c>
      <c r="V788" s="17"/>
      <c r="AA788" s="1" t="s">
        <v>19</v>
      </c>
    </row>
    <row r="789" spans="1:43" x14ac:dyDescent="0.25">
      <c r="V789" s="17"/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V798" s="17"/>
    </row>
    <row r="799" spans="1:43" x14ac:dyDescent="0.25">
      <c r="H799" s="186" t="s">
        <v>30</v>
      </c>
      <c r="I799" s="186"/>
      <c r="J799" s="186"/>
      <c r="V799" s="17"/>
      <c r="AA799" s="186" t="s">
        <v>31</v>
      </c>
      <c r="AB799" s="186"/>
      <c r="AC799" s="186"/>
    </row>
    <row r="800" spans="1:43" x14ac:dyDescent="0.25">
      <c r="H800" s="186"/>
      <c r="I800" s="186"/>
      <c r="J800" s="186"/>
      <c r="V800" s="17"/>
      <c r="AA800" s="186"/>
      <c r="AB800" s="186"/>
      <c r="AC800" s="186"/>
    </row>
    <row r="801" spans="2:41" x14ac:dyDescent="0.25">
      <c r="V801" s="17"/>
    </row>
    <row r="802" spans="2:41" x14ac:dyDescent="0.25">
      <c r="V802" s="17"/>
    </row>
    <row r="803" spans="2:41" ht="23.25" x14ac:dyDescent="0.35">
      <c r="B803" s="24" t="s">
        <v>69</v>
      </c>
      <c r="V803" s="17"/>
      <c r="X803" s="22" t="s">
        <v>69</v>
      </c>
    </row>
    <row r="804" spans="2:41" ht="23.25" x14ac:dyDescent="0.35">
      <c r="B804" s="23" t="s">
        <v>32</v>
      </c>
      <c r="C804" s="20">
        <f>IF(X759="PAGADO",0,C764)</f>
        <v>0</v>
      </c>
      <c r="E804" s="187" t="s">
        <v>20</v>
      </c>
      <c r="F804" s="187"/>
      <c r="G804" s="187"/>
      <c r="H804" s="187"/>
      <c r="V804" s="17"/>
      <c r="X804" s="23" t="s">
        <v>32</v>
      </c>
      <c r="Y804" s="20">
        <f>IF(B1604="PAGADO",0,C809)</f>
        <v>0</v>
      </c>
      <c r="AA804" s="187" t="s">
        <v>20</v>
      </c>
      <c r="AB804" s="187"/>
      <c r="AC804" s="187"/>
      <c r="AD804" s="187"/>
    </row>
    <row r="805" spans="2:41" x14ac:dyDescent="0.25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 x14ac:dyDescent="0.25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 x14ac:dyDescent="0.3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88" t="str">
        <f>IF(Y809&lt;0,"NO PAGAR","COBRAR'")</f>
        <v>COBRAR'</v>
      </c>
      <c r="Y810" s="188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188" t="str">
        <f>IF(C809&lt;0,"NO PAGAR","COBRAR'")</f>
        <v>COBRAR'</v>
      </c>
      <c r="C811" s="188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81" t="s">
        <v>9</v>
      </c>
      <c r="C812" s="182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81" t="s">
        <v>9</v>
      </c>
      <c r="Y812" s="182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16</v>
      </c>
      <c r="C820" s="10"/>
      <c r="E820" s="183" t="s">
        <v>7</v>
      </c>
      <c r="F820" s="184"/>
      <c r="G820" s="185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83" t="s">
        <v>7</v>
      </c>
      <c r="AB820" s="184"/>
      <c r="AC820" s="185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 x14ac:dyDescent="0.25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 x14ac:dyDescent="0.25">
      <c r="B822" s="12"/>
      <c r="C822" s="10"/>
      <c r="N822" s="183" t="s">
        <v>7</v>
      </c>
      <c r="O822" s="184"/>
      <c r="P822" s="184"/>
      <c r="Q822" s="185"/>
      <c r="R822" s="18">
        <f>SUM(R806:R821)</f>
        <v>0</v>
      </c>
      <c r="S822" s="3"/>
      <c r="V822" s="17"/>
      <c r="X822" s="12"/>
      <c r="Y822" s="10"/>
      <c r="AJ822" s="183" t="s">
        <v>7</v>
      </c>
      <c r="AK822" s="184"/>
      <c r="AL822" s="184"/>
      <c r="AM822" s="185"/>
      <c r="AN822" s="18">
        <f>SUM(AN806:AN821)</f>
        <v>0</v>
      </c>
      <c r="AO822" s="3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E825" s="14"/>
      <c r="V825" s="17"/>
      <c r="X825" s="12"/>
      <c r="Y825" s="10"/>
      <c r="AA825" s="14"/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1"/>
      <c r="C831" s="10"/>
      <c r="V831" s="17"/>
      <c r="X831" s="11"/>
      <c r="Y831" s="10"/>
    </row>
    <row r="832" spans="2:41" x14ac:dyDescent="0.25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 x14ac:dyDescent="0.25">
      <c r="E833" s="1" t="s">
        <v>19</v>
      </c>
      <c r="V833" s="17"/>
      <c r="AA833" s="1" t="s">
        <v>19</v>
      </c>
    </row>
    <row r="834" spans="5:31" x14ac:dyDescent="0.25">
      <c r="V834" s="17"/>
    </row>
    <row r="835" spans="5:31" x14ac:dyDescent="0.25">
      <c r="V835" s="17"/>
    </row>
    <row r="836" spans="5:31" x14ac:dyDescent="0.25">
      <c r="V836" s="17"/>
    </row>
    <row r="837" spans="5:31" x14ac:dyDescent="0.25">
      <c r="V837" s="17"/>
    </row>
    <row r="838" spans="5:31" x14ac:dyDescent="0.25">
      <c r="V838" s="17"/>
    </row>
    <row r="839" spans="5:31" x14ac:dyDescent="0.25">
      <c r="V839" s="17"/>
    </row>
    <row r="840" spans="5:31" x14ac:dyDescent="0.25">
      <c r="V840" s="17"/>
    </row>
    <row r="841" spans="5:31" x14ac:dyDescent="0.25">
      <c r="V841" s="17"/>
    </row>
    <row r="842" spans="5:31" x14ac:dyDescent="0.25">
      <c r="V842" s="17"/>
    </row>
    <row r="843" spans="5:31" x14ac:dyDescent="0.25">
      <c r="V843" s="17"/>
    </row>
    <row r="844" spans="5:31" x14ac:dyDescent="0.25">
      <c r="V844" s="17"/>
    </row>
    <row r="845" spans="5:31" x14ac:dyDescent="0.25">
      <c r="V845" s="17"/>
    </row>
    <row r="846" spans="5:31" x14ac:dyDescent="0.25">
      <c r="V846" s="17"/>
      <c r="AC846" s="189" t="s">
        <v>29</v>
      </c>
      <c r="AD846" s="189"/>
      <c r="AE846" s="189"/>
    </row>
    <row r="847" spans="5:31" x14ac:dyDescent="0.25">
      <c r="H847" s="186" t="s">
        <v>28</v>
      </c>
      <c r="I847" s="186"/>
      <c r="J847" s="186"/>
      <c r="V847" s="17"/>
      <c r="AC847" s="189"/>
      <c r="AD847" s="189"/>
      <c r="AE847" s="189"/>
    </row>
    <row r="848" spans="5:31" x14ac:dyDescent="0.25">
      <c r="H848" s="186"/>
      <c r="I848" s="186"/>
      <c r="J848" s="186"/>
      <c r="V848" s="17"/>
      <c r="AC848" s="189"/>
      <c r="AD848" s="189"/>
      <c r="AE848" s="189"/>
    </row>
    <row r="849" spans="2:41" x14ac:dyDescent="0.25">
      <c r="V849" s="17"/>
    </row>
    <row r="850" spans="2:41" x14ac:dyDescent="0.25">
      <c r="V850" s="17"/>
    </row>
    <row r="851" spans="2:41" ht="23.25" x14ac:dyDescent="0.35">
      <c r="B851" s="22" t="s">
        <v>70</v>
      </c>
      <c r="V851" s="17"/>
      <c r="X851" s="22" t="s">
        <v>70</v>
      </c>
    </row>
    <row r="852" spans="2:41" ht="23.25" x14ac:dyDescent="0.35">
      <c r="B852" s="23" t="s">
        <v>32</v>
      </c>
      <c r="C852" s="20">
        <f>IF(X804="PAGADO",0,Y809)</f>
        <v>0</v>
      </c>
      <c r="E852" s="187" t="s">
        <v>20</v>
      </c>
      <c r="F852" s="187"/>
      <c r="G852" s="187"/>
      <c r="H852" s="187"/>
      <c r="V852" s="17"/>
      <c r="X852" s="23" t="s">
        <v>32</v>
      </c>
      <c r="Y852" s="20">
        <f>IF(B852="PAGADO",0,C857)</f>
        <v>0</v>
      </c>
      <c r="AA852" s="187" t="s">
        <v>20</v>
      </c>
      <c r="AB852" s="187"/>
      <c r="AC852" s="187"/>
      <c r="AD852" s="187"/>
    </row>
    <row r="853" spans="2:41" x14ac:dyDescent="0.25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 x14ac:dyDescent="0.25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 x14ac:dyDescent="0.4">
      <c r="B858" s="190" t="str">
        <f>IF(C857&lt;0,"NO PAGAR","COBRAR")</f>
        <v>COBRAR</v>
      </c>
      <c r="C858" s="19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90" t="str">
        <f>IF(Y857&lt;0,"NO PAGAR","COBRAR")</f>
        <v>COBRAR</v>
      </c>
      <c r="Y858" s="19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81" t="s">
        <v>9</v>
      </c>
      <c r="C859" s="182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81" t="s">
        <v>9</v>
      </c>
      <c r="Y859" s="182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17</v>
      </c>
      <c r="C868" s="10"/>
      <c r="E868" s="183" t="s">
        <v>7</v>
      </c>
      <c r="F868" s="184"/>
      <c r="G868" s="185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83" t="s">
        <v>7</v>
      </c>
      <c r="AB868" s="184"/>
      <c r="AC868" s="185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 x14ac:dyDescent="0.25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N870" s="183" t="s">
        <v>7</v>
      </c>
      <c r="O870" s="184"/>
      <c r="P870" s="184"/>
      <c r="Q870" s="185"/>
      <c r="R870" s="18">
        <f>SUM(R854:R869)</f>
        <v>0</v>
      </c>
      <c r="S870" s="3"/>
      <c r="V870" s="17"/>
      <c r="X870" s="12"/>
      <c r="Y870" s="10"/>
      <c r="AJ870" s="183" t="s">
        <v>7</v>
      </c>
      <c r="AK870" s="184"/>
      <c r="AL870" s="184"/>
      <c r="AM870" s="185"/>
      <c r="AN870" s="18">
        <f>SUM(AN854:AN869)</f>
        <v>0</v>
      </c>
      <c r="AO870" s="3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E873" s="14"/>
      <c r="V873" s="17"/>
      <c r="X873" s="12"/>
      <c r="Y873" s="10"/>
      <c r="AA873" s="14"/>
    </row>
    <row r="874" spans="2:41" x14ac:dyDescent="0.25">
      <c r="B874" s="12"/>
      <c r="C874" s="10"/>
      <c r="V874" s="17"/>
      <c r="X874" s="12"/>
      <c r="Y874" s="10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1"/>
      <c r="C878" s="10"/>
      <c r="V878" s="17"/>
      <c r="X878" s="11"/>
      <c r="Y878" s="10"/>
    </row>
    <row r="879" spans="2:41" x14ac:dyDescent="0.25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 x14ac:dyDescent="0.25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 x14ac:dyDescent="0.25">
      <c r="E881" s="1" t="s">
        <v>19</v>
      </c>
      <c r="V881" s="17"/>
      <c r="AA881" s="1" t="s">
        <v>19</v>
      </c>
    </row>
    <row r="882" spans="1:43" x14ac:dyDescent="0.25">
      <c r="V882" s="17"/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V891" s="17"/>
    </row>
    <row r="892" spans="1:43" x14ac:dyDescent="0.25">
      <c r="H892" s="186" t="s">
        <v>30</v>
      </c>
      <c r="I892" s="186"/>
      <c r="J892" s="186"/>
      <c r="V892" s="17"/>
      <c r="AA892" s="186" t="s">
        <v>31</v>
      </c>
      <c r="AB892" s="186"/>
      <c r="AC892" s="186"/>
    </row>
    <row r="893" spans="1:43" x14ac:dyDescent="0.25">
      <c r="H893" s="186"/>
      <c r="I893" s="186"/>
      <c r="J893" s="186"/>
      <c r="V893" s="17"/>
      <c r="AA893" s="186"/>
      <c r="AB893" s="186"/>
      <c r="AC893" s="186"/>
    </row>
    <row r="894" spans="1:43" x14ac:dyDescent="0.25">
      <c r="V894" s="17"/>
    </row>
    <row r="895" spans="1:43" x14ac:dyDescent="0.25">
      <c r="V895" s="17"/>
    </row>
    <row r="896" spans="1:43" ht="23.25" x14ac:dyDescent="0.35">
      <c r="B896" s="24" t="s">
        <v>70</v>
      </c>
      <c r="V896" s="17"/>
      <c r="X896" s="22" t="s">
        <v>70</v>
      </c>
    </row>
    <row r="897" spans="2:41" ht="23.25" x14ac:dyDescent="0.35">
      <c r="B897" s="23" t="s">
        <v>32</v>
      </c>
      <c r="C897" s="20">
        <f>IF(X852="PAGADO",0,C857)</f>
        <v>0</v>
      </c>
      <c r="E897" s="187" t="s">
        <v>20</v>
      </c>
      <c r="F897" s="187"/>
      <c r="G897" s="187"/>
      <c r="H897" s="187"/>
      <c r="V897" s="17"/>
      <c r="X897" s="23" t="s">
        <v>32</v>
      </c>
      <c r="Y897" s="20">
        <f>IF(B1697="PAGADO",0,C902)</f>
        <v>0</v>
      </c>
      <c r="AA897" s="187" t="s">
        <v>20</v>
      </c>
      <c r="AB897" s="187"/>
      <c r="AC897" s="187"/>
      <c r="AD897" s="187"/>
    </row>
    <row r="898" spans="2:41" x14ac:dyDescent="0.25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 x14ac:dyDescent="0.25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 x14ac:dyDescent="0.3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88" t="str">
        <f>IF(Y902&lt;0,"NO PAGAR","COBRAR'")</f>
        <v>COBRAR'</v>
      </c>
      <c r="Y903" s="188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188" t="str">
        <f>IF(C902&lt;0,"NO PAGAR","COBRAR'")</f>
        <v>COBRAR'</v>
      </c>
      <c r="C904" s="188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81" t="s">
        <v>9</v>
      </c>
      <c r="C905" s="18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81" t="s">
        <v>9</v>
      </c>
      <c r="Y905" s="18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16</v>
      </c>
      <c r="C913" s="10"/>
      <c r="E913" s="183" t="s">
        <v>7</v>
      </c>
      <c r="F913" s="184"/>
      <c r="G913" s="185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83" t="s">
        <v>7</v>
      </c>
      <c r="AB913" s="184"/>
      <c r="AC913" s="185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 x14ac:dyDescent="0.25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 x14ac:dyDescent="0.25">
      <c r="B915" s="12"/>
      <c r="C915" s="10"/>
      <c r="N915" s="183" t="s">
        <v>7</v>
      </c>
      <c r="O915" s="184"/>
      <c r="P915" s="184"/>
      <c r="Q915" s="185"/>
      <c r="R915" s="18">
        <f>SUM(R899:R914)</f>
        <v>0</v>
      </c>
      <c r="S915" s="3"/>
      <c r="V915" s="17"/>
      <c r="X915" s="12"/>
      <c r="Y915" s="10"/>
      <c r="AJ915" s="183" t="s">
        <v>7</v>
      </c>
      <c r="AK915" s="184"/>
      <c r="AL915" s="184"/>
      <c r="AM915" s="185"/>
      <c r="AN915" s="18">
        <f>SUM(AN899:AN914)</f>
        <v>0</v>
      </c>
      <c r="AO915" s="3"/>
    </row>
    <row r="916" spans="2:41" x14ac:dyDescent="0.25">
      <c r="B916" s="12"/>
      <c r="C916" s="10"/>
      <c r="V916" s="17"/>
      <c r="X916" s="12"/>
      <c r="Y916" s="10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E918" s="14"/>
      <c r="V918" s="17"/>
      <c r="X918" s="12"/>
      <c r="Y918" s="10"/>
      <c r="AA918" s="14"/>
    </row>
    <row r="919" spans="2:41" x14ac:dyDescent="0.25">
      <c r="B919" s="12"/>
      <c r="C919" s="10"/>
      <c r="V919" s="17"/>
      <c r="X919" s="12"/>
      <c r="Y919" s="10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1"/>
      <c r="C924" s="10"/>
      <c r="V924" s="17"/>
      <c r="X924" s="11"/>
      <c r="Y924" s="10"/>
    </row>
    <row r="925" spans="2:41" x14ac:dyDescent="0.25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 x14ac:dyDescent="0.25">
      <c r="E926" s="1" t="s">
        <v>19</v>
      </c>
      <c r="V926" s="17"/>
      <c r="AA926" s="1" t="s">
        <v>19</v>
      </c>
    </row>
    <row r="927" spans="2:41" x14ac:dyDescent="0.25">
      <c r="V927" s="17"/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  <c r="AC940" s="189" t="s">
        <v>29</v>
      </c>
      <c r="AD940" s="189"/>
      <c r="AE940" s="189"/>
    </row>
    <row r="941" spans="8:31" x14ac:dyDescent="0.25">
      <c r="H941" s="186" t="s">
        <v>28</v>
      </c>
      <c r="I941" s="186"/>
      <c r="J941" s="186"/>
      <c r="V941" s="17"/>
      <c r="AC941" s="189"/>
      <c r="AD941" s="189"/>
      <c r="AE941" s="189"/>
    </row>
    <row r="942" spans="8:31" x14ac:dyDescent="0.25">
      <c r="H942" s="186"/>
      <c r="I942" s="186"/>
      <c r="J942" s="186"/>
      <c r="V942" s="17"/>
      <c r="AC942" s="189"/>
      <c r="AD942" s="189"/>
      <c r="AE942" s="189"/>
    </row>
    <row r="943" spans="8:31" x14ac:dyDescent="0.25">
      <c r="V943" s="17"/>
    </row>
    <row r="944" spans="8:31" x14ac:dyDescent="0.25">
      <c r="V944" s="17"/>
    </row>
    <row r="945" spans="2:41" ht="23.25" x14ac:dyDescent="0.35">
      <c r="B945" s="22" t="s">
        <v>71</v>
      </c>
      <c r="V945" s="17"/>
      <c r="X945" s="22" t="s">
        <v>71</v>
      </c>
    </row>
    <row r="946" spans="2:41" ht="23.25" x14ac:dyDescent="0.35">
      <c r="B946" s="23" t="s">
        <v>32</v>
      </c>
      <c r="C946" s="20">
        <f>IF(X897="PAGADO",0,Y902)</f>
        <v>0</v>
      </c>
      <c r="E946" s="187" t="s">
        <v>20</v>
      </c>
      <c r="F946" s="187"/>
      <c r="G946" s="187"/>
      <c r="H946" s="187"/>
      <c r="V946" s="17"/>
      <c r="X946" s="23" t="s">
        <v>32</v>
      </c>
      <c r="Y946" s="20">
        <f>IF(B946="PAGADO",0,C951)</f>
        <v>0</v>
      </c>
      <c r="AA946" s="187" t="s">
        <v>20</v>
      </c>
      <c r="AB946" s="187"/>
      <c r="AC946" s="187"/>
      <c r="AD946" s="187"/>
    </row>
    <row r="947" spans="2:41" x14ac:dyDescent="0.25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 x14ac:dyDescent="0.25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 x14ac:dyDescent="0.4">
      <c r="B952" s="190" t="str">
        <f>IF(C951&lt;0,"NO PAGAR","COBRAR")</f>
        <v>COBRAR</v>
      </c>
      <c r="C952" s="19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90" t="str">
        <f>IF(Y951&lt;0,"NO PAGAR","COBRAR")</f>
        <v>COBRAR</v>
      </c>
      <c r="Y952" s="19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81" t="s">
        <v>9</v>
      </c>
      <c r="C953" s="182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81" t="s">
        <v>9</v>
      </c>
      <c r="Y953" s="182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17</v>
      </c>
      <c r="C962" s="10"/>
      <c r="E962" s="183" t="s">
        <v>7</v>
      </c>
      <c r="F962" s="184"/>
      <c r="G962" s="185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83" t="s">
        <v>7</v>
      </c>
      <c r="AB962" s="184"/>
      <c r="AC962" s="185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 x14ac:dyDescent="0.25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N964" s="183" t="s">
        <v>7</v>
      </c>
      <c r="O964" s="184"/>
      <c r="P964" s="184"/>
      <c r="Q964" s="185"/>
      <c r="R964" s="18">
        <f>SUM(R948:R963)</f>
        <v>0</v>
      </c>
      <c r="S964" s="3"/>
      <c r="V964" s="17"/>
      <c r="X964" s="12"/>
      <c r="Y964" s="10"/>
      <c r="AJ964" s="183" t="s">
        <v>7</v>
      </c>
      <c r="AK964" s="184"/>
      <c r="AL964" s="184"/>
      <c r="AM964" s="185"/>
      <c r="AN964" s="18">
        <f>SUM(AN948:AN963)</f>
        <v>0</v>
      </c>
      <c r="AO964" s="3"/>
    </row>
    <row r="965" spans="2:41" x14ac:dyDescent="0.25">
      <c r="B965" s="12"/>
      <c r="C965" s="10"/>
      <c r="V965" s="17"/>
      <c r="X965" s="12"/>
      <c r="Y965" s="10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E967" s="14"/>
      <c r="V967" s="17"/>
      <c r="X967" s="12"/>
      <c r="Y967" s="10"/>
      <c r="AA967" s="14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1"/>
      <c r="C972" s="10"/>
      <c r="V972" s="17"/>
      <c r="X972" s="11"/>
      <c r="Y972" s="10"/>
    </row>
    <row r="973" spans="2:41" x14ac:dyDescent="0.25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 x14ac:dyDescent="0.25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 x14ac:dyDescent="0.25">
      <c r="E975" s="1" t="s">
        <v>19</v>
      </c>
      <c r="V975" s="17"/>
      <c r="AA975" s="1" t="s">
        <v>19</v>
      </c>
    </row>
    <row r="976" spans="2:41" x14ac:dyDescent="0.25">
      <c r="V976" s="17"/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V985" s="17"/>
    </row>
    <row r="986" spans="1:43" x14ac:dyDescent="0.25">
      <c r="H986" s="186" t="s">
        <v>30</v>
      </c>
      <c r="I986" s="186"/>
      <c r="J986" s="186"/>
      <c r="V986" s="17"/>
      <c r="AA986" s="186" t="s">
        <v>31</v>
      </c>
      <c r="AB986" s="186"/>
      <c r="AC986" s="186"/>
    </row>
    <row r="987" spans="1:43" x14ac:dyDescent="0.25">
      <c r="H987" s="186"/>
      <c r="I987" s="186"/>
      <c r="J987" s="186"/>
      <c r="V987" s="17"/>
      <c r="AA987" s="186"/>
      <c r="AB987" s="186"/>
      <c r="AC987" s="186"/>
    </row>
    <row r="988" spans="1:43" x14ac:dyDescent="0.25">
      <c r="V988" s="17"/>
    </row>
    <row r="989" spans="1:43" x14ac:dyDescent="0.25">
      <c r="V989" s="17"/>
    </row>
    <row r="990" spans="1:43" ht="23.25" x14ac:dyDescent="0.35">
      <c r="B990" s="24" t="s">
        <v>73</v>
      </c>
      <c r="V990" s="17"/>
      <c r="X990" s="22" t="s">
        <v>71</v>
      </c>
    </row>
    <row r="991" spans="1:43" ht="23.25" x14ac:dyDescent="0.35">
      <c r="B991" s="23" t="s">
        <v>32</v>
      </c>
      <c r="C991" s="20">
        <f>IF(X946="PAGADO",0,C951)</f>
        <v>0</v>
      </c>
      <c r="E991" s="187" t="s">
        <v>20</v>
      </c>
      <c r="F991" s="187"/>
      <c r="G991" s="187"/>
      <c r="H991" s="187"/>
      <c r="V991" s="17"/>
      <c r="X991" s="23" t="s">
        <v>32</v>
      </c>
      <c r="Y991" s="20">
        <f>IF(B1791="PAGADO",0,C996)</f>
        <v>0</v>
      </c>
      <c r="AA991" s="187" t="s">
        <v>20</v>
      </c>
      <c r="AB991" s="187"/>
      <c r="AC991" s="187"/>
      <c r="AD991" s="187"/>
    </row>
    <row r="992" spans="1:43" x14ac:dyDescent="0.25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 x14ac:dyDescent="0.25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 x14ac:dyDescent="0.3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88" t="str">
        <f>IF(Y996&lt;0,"NO PAGAR","COBRAR'")</f>
        <v>COBRAR'</v>
      </c>
      <c r="Y997" s="188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188" t="str">
        <f>IF(C996&lt;0,"NO PAGAR","COBRAR'")</f>
        <v>COBRAR'</v>
      </c>
      <c r="C998" s="188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81" t="s">
        <v>9</v>
      </c>
      <c r="C999" s="182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81" t="s">
        <v>9</v>
      </c>
      <c r="Y999" s="182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16</v>
      </c>
      <c r="C1007" s="10"/>
      <c r="E1007" s="183" t="s">
        <v>7</v>
      </c>
      <c r="F1007" s="184"/>
      <c r="G1007" s="185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83" t="s">
        <v>7</v>
      </c>
      <c r="AB1007" s="184"/>
      <c r="AC1007" s="18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 x14ac:dyDescent="0.25">
      <c r="B1009" s="12"/>
      <c r="C1009" s="10"/>
      <c r="N1009" s="183" t="s">
        <v>7</v>
      </c>
      <c r="O1009" s="184"/>
      <c r="P1009" s="184"/>
      <c r="Q1009" s="185"/>
      <c r="R1009" s="18">
        <f>SUM(R993:R1008)</f>
        <v>0</v>
      </c>
      <c r="S1009" s="3"/>
      <c r="V1009" s="17"/>
      <c r="X1009" s="12"/>
      <c r="Y1009" s="10"/>
      <c r="AJ1009" s="183" t="s">
        <v>7</v>
      </c>
      <c r="AK1009" s="184"/>
      <c r="AL1009" s="184"/>
      <c r="AM1009" s="185"/>
      <c r="AN1009" s="18">
        <f>SUM(AN993:AN1008)</f>
        <v>0</v>
      </c>
      <c r="AO1009" s="3"/>
    </row>
    <row r="1010" spans="2:41" x14ac:dyDescent="0.25">
      <c r="B1010" s="12"/>
      <c r="C1010" s="10"/>
      <c r="V1010" s="17"/>
      <c r="X1010" s="12"/>
      <c r="Y1010" s="10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E1012" s="14"/>
      <c r="V1012" s="17"/>
      <c r="X1012" s="12"/>
      <c r="Y1012" s="10"/>
      <c r="AA1012" s="14"/>
    </row>
    <row r="1013" spans="2:41" x14ac:dyDescent="0.25">
      <c r="B1013" s="12"/>
      <c r="C1013" s="10"/>
      <c r="V1013" s="17"/>
      <c r="X1013" s="12"/>
      <c r="Y1013" s="10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1"/>
      <c r="C1018" s="10"/>
      <c r="V1018" s="17"/>
      <c r="X1018" s="11"/>
      <c r="Y1018" s="10"/>
    </row>
    <row r="1019" spans="2:41" x14ac:dyDescent="0.25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 x14ac:dyDescent="0.25">
      <c r="E1020" s="1" t="s">
        <v>19</v>
      </c>
      <c r="V1020" s="17"/>
      <c r="AA1020" s="1" t="s">
        <v>19</v>
      </c>
    </row>
    <row r="1021" spans="2:41" x14ac:dyDescent="0.25">
      <c r="V1021" s="17"/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</row>
    <row r="1029" spans="2:41" x14ac:dyDescent="0.25">
      <c r="V1029" s="17"/>
    </row>
    <row r="1030" spans="2:41" x14ac:dyDescent="0.25">
      <c r="V1030" s="17"/>
    </row>
    <row r="1031" spans="2:41" x14ac:dyDescent="0.25">
      <c r="V1031" s="17"/>
    </row>
    <row r="1032" spans="2:41" x14ac:dyDescent="0.25">
      <c r="V1032" s="17"/>
    </row>
    <row r="1033" spans="2:41" x14ac:dyDescent="0.25">
      <c r="V1033" s="17"/>
      <c r="AC1033" s="189" t="s">
        <v>29</v>
      </c>
      <c r="AD1033" s="189"/>
      <c r="AE1033" s="189"/>
    </row>
    <row r="1034" spans="2:41" x14ac:dyDescent="0.25">
      <c r="H1034" s="186" t="s">
        <v>28</v>
      </c>
      <c r="I1034" s="186"/>
      <c r="J1034" s="186"/>
      <c r="V1034" s="17"/>
      <c r="AC1034" s="189"/>
      <c r="AD1034" s="189"/>
      <c r="AE1034" s="189"/>
    </row>
    <row r="1035" spans="2:41" x14ac:dyDescent="0.25">
      <c r="H1035" s="186"/>
      <c r="I1035" s="186"/>
      <c r="J1035" s="186"/>
      <c r="V1035" s="17"/>
      <c r="AC1035" s="189"/>
      <c r="AD1035" s="189"/>
      <c r="AE1035" s="189"/>
    </row>
    <row r="1036" spans="2:41" x14ac:dyDescent="0.25">
      <c r="V1036" s="17"/>
    </row>
    <row r="1037" spans="2:41" x14ac:dyDescent="0.25">
      <c r="V1037" s="17"/>
    </row>
    <row r="1038" spans="2:41" ht="23.25" x14ac:dyDescent="0.35">
      <c r="B1038" s="22" t="s">
        <v>72</v>
      </c>
      <c r="V1038" s="17"/>
      <c r="X1038" s="22" t="s">
        <v>74</v>
      </c>
    </row>
    <row r="1039" spans="2:41" ht="23.25" x14ac:dyDescent="0.35">
      <c r="B1039" s="23" t="s">
        <v>32</v>
      </c>
      <c r="C1039" s="20">
        <f>IF(X991="PAGADO",0,Y996)</f>
        <v>0</v>
      </c>
      <c r="E1039" s="187" t="s">
        <v>20</v>
      </c>
      <c r="F1039" s="187"/>
      <c r="G1039" s="187"/>
      <c r="H1039" s="187"/>
      <c r="V1039" s="17"/>
      <c r="X1039" s="23" t="s">
        <v>32</v>
      </c>
      <c r="Y1039" s="20">
        <f>IF(B1039="PAGADO",0,C1044)</f>
        <v>0</v>
      </c>
      <c r="AA1039" s="187" t="s">
        <v>20</v>
      </c>
      <c r="AB1039" s="187"/>
      <c r="AC1039" s="187"/>
      <c r="AD1039" s="187"/>
    </row>
    <row r="1040" spans="2:41" x14ac:dyDescent="0.25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 x14ac:dyDescent="0.25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 x14ac:dyDescent="0.4">
      <c r="B1045" s="190" t="str">
        <f>IF(C1044&lt;0,"NO PAGAR","COBRAR")</f>
        <v>COBRAR</v>
      </c>
      <c r="C1045" s="19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90" t="str">
        <f>IF(Y1044&lt;0,"NO PAGAR","COBRAR")</f>
        <v>COBRAR</v>
      </c>
      <c r="Y1045" s="19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81" t="s">
        <v>9</v>
      </c>
      <c r="C1046" s="182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81" t="s">
        <v>9</v>
      </c>
      <c r="Y1046" s="182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17</v>
      </c>
      <c r="C1055" s="10"/>
      <c r="E1055" s="183" t="s">
        <v>7</v>
      </c>
      <c r="F1055" s="184"/>
      <c r="G1055" s="185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83" t="s">
        <v>7</v>
      </c>
      <c r="AB1055" s="184"/>
      <c r="AC1055" s="185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 x14ac:dyDescent="0.25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N1057" s="183" t="s">
        <v>7</v>
      </c>
      <c r="O1057" s="184"/>
      <c r="P1057" s="184"/>
      <c r="Q1057" s="185"/>
      <c r="R1057" s="18">
        <f>SUM(R1041:R1056)</f>
        <v>0</v>
      </c>
      <c r="S1057" s="3"/>
      <c r="V1057" s="17"/>
      <c r="X1057" s="12"/>
      <c r="Y1057" s="10"/>
      <c r="AJ1057" s="183" t="s">
        <v>7</v>
      </c>
      <c r="AK1057" s="184"/>
      <c r="AL1057" s="184"/>
      <c r="AM1057" s="185"/>
      <c r="AN1057" s="18">
        <f>SUM(AN1041:AN1056)</f>
        <v>0</v>
      </c>
      <c r="AO1057" s="3"/>
    </row>
    <row r="1058" spans="2:41" x14ac:dyDescent="0.25">
      <c r="B1058" s="12"/>
      <c r="C1058" s="10"/>
      <c r="V1058" s="17"/>
      <c r="X1058" s="12"/>
      <c r="Y1058" s="10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E1060" s="14"/>
      <c r="V1060" s="17"/>
      <c r="X1060" s="12"/>
      <c r="Y1060" s="10"/>
      <c r="AA1060" s="14"/>
    </row>
    <row r="1061" spans="2:41" x14ac:dyDescent="0.25">
      <c r="B1061" s="12"/>
      <c r="C1061" s="10"/>
      <c r="V1061" s="17"/>
      <c r="X1061" s="12"/>
      <c r="Y1061" s="10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1"/>
      <c r="C1065" s="10"/>
      <c r="V1065" s="17"/>
      <c r="X1065" s="11"/>
      <c r="Y1065" s="10"/>
    </row>
    <row r="1066" spans="2:41" x14ac:dyDescent="0.25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 x14ac:dyDescent="0.25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 x14ac:dyDescent="0.25">
      <c r="E1068" s="1" t="s">
        <v>19</v>
      </c>
      <c r="V1068" s="17"/>
      <c r="AA1068" s="1" t="s">
        <v>19</v>
      </c>
    </row>
    <row r="1069" spans="2:41" x14ac:dyDescent="0.25">
      <c r="V1069" s="17"/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V1078" s="17"/>
    </row>
    <row r="1079" spans="1:43" x14ac:dyDescent="0.25">
      <c r="H1079" s="186" t="s">
        <v>30</v>
      </c>
      <c r="I1079" s="186"/>
      <c r="J1079" s="186"/>
      <c r="V1079" s="17"/>
      <c r="AA1079" s="186" t="s">
        <v>31</v>
      </c>
      <c r="AB1079" s="186"/>
      <c r="AC1079" s="186"/>
    </row>
    <row r="1080" spans="1:43" x14ac:dyDescent="0.25">
      <c r="H1080" s="186"/>
      <c r="I1080" s="186"/>
      <c r="J1080" s="186"/>
      <c r="V1080" s="17"/>
      <c r="AA1080" s="186"/>
      <c r="AB1080" s="186"/>
      <c r="AC1080" s="186"/>
    </row>
    <row r="1081" spans="1:43" x14ac:dyDescent="0.25">
      <c r="V1081" s="17"/>
    </row>
    <row r="1082" spans="1:43" x14ac:dyDescent="0.25">
      <c r="V1082" s="17"/>
    </row>
    <row r="1083" spans="1:43" ht="23.25" x14ac:dyDescent="0.35">
      <c r="B1083" s="24" t="s">
        <v>72</v>
      </c>
      <c r="V1083" s="17"/>
      <c r="X1083" s="22" t="s">
        <v>72</v>
      </c>
    </row>
    <row r="1084" spans="1:43" ht="23.25" x14ac:dyDescent="0.35">
      <c r="B1084" s="23" t="s">
        <v>32</v>
      </c>
      <c r="C1084" s="20">
        <f>IF(X1039="PAGADO",0,C1044)</f>
        <v>0</v>
      </c>
      <c r="E1084" s="187" t="s">
        <v>20</v>
      </c>
      <c r="F1084" s="187"/>
      <c r="G1084" s="187"/>
      <c r="H1084" s="187"/>
      <c r="V1084" s="17"/>
      <c r="X1084" s="23" t="s">
        <v>32</v>
      </c>
      <c r="Y1084" s="20">
        <f>IF(B1884="PAGADO",0,C1089)</f>
        <v>0</v>
      </c>
      <c r="AA1084" s="187" t="s">
        <v>20</v>
      </c>
      <c r="AB1084" s="187"/>
      <c r="AC1084" s="187"/>
      <c r="AD1084" s="187"/>
    </row>
    <row r="1085" spans="1:43" x14ac:dyDescent="0.25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 x14ac:dyDescent="0.25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 x14ac:dyDescent="0.25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 x14ac:dyDescent="0.3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88" t="str">
        <f>IF(Y1089&lt;0,"NO PAGAR","COBRAR'")</f>
        <v>COBRAR'</v>
      </c>
      <c r="Y1090" s="188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188" t="str">
        <f>IF(C1089&lt;0,"NO PAGAR","COBRAR'")</f>
        <v>COBRAR'</v>
      </c>
      <c r="C1091" s="188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181" t="s">
        <v>9</v>
      </c>
      <c r="C1092" s="182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81" t="s">
        <v>9</v>
      </c>
      <c r="Y1092" s="182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16</v>
      </c>
      <c r="C1100" s="10"/>
      <c r="E1100" s="183" t="s">
        <v>7</v>
      </c>
      <c r="F1100" s="184"/>
      <c r="G1100" s="185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83" t="s">
        <v>7</v>
      </c>
      <c r="AB1100" s="184"/>
      <c r="AC1100" s="185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 x14ac:dyDescent="0.25">
      <c r="B1102" s="12"/>
      <c r="C1102" s="10"/>
      <c r="N1102" s="183" t="s">
        <v>7</v>
      </c>
      <c r="O1102" s="184"/>
      <c r="P1102" s="184"/>
      <c r="Q1102" s="185"/>
      <c r="R1102" s="18">
        <f>SUM(R1086:R1101)</f>
        <v>0</v>
      </c>
      <c r="S1102" s="3"/>
      <c r="V1102" s="17"/>
      <c r="X1102" s="12"/>
      <c r="Y1102" s="10"/>
      <c r="AJ1102" s="183" t="s">
        <v>7</v>
      </c>
      <c r="AK1102" s="184"/>
      <c r="AL1102" s="184"/>
      <c r="AM1102" s="185"/>
      <c r="AN1102" s="18">
        <f>SUM(AN1086:AN1101)</f>
        <v>0</v>
      </c>
      <c r="AO1102" s="3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E1105" s="14"/>
      <c r="V1105" s="17"/>
      <c r="X1105" s="12"/>
      <c r="Y1105" s="10"/>
      <c r="AA1105" s="14"/>
    </row>
    <row r="1106" spans="2:27" x14ac:dyDescent="0.25">
      <c r="B1106" s="12"/>
      <c r="C1106" s="10"/>
      <c r="V1106" s="17"/>
      <c r="X1106" s="12"/>
      <c r="Y1106" s="10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1"/>
      <c r="C1111" s="10"/>
      <c r="V1111" s="17"/>
      <c r="X1111" s="11"/>
      <c r="Y1111" s="10"/>
    </row>
    <row r="1112" spans="2:27" x14ac:dyDescent="0.25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 x14ac:dyDescent="0.25">
      <c r="E1113" s="1" t="s">
        <v>19</v>
      </c>
      <c r="V1113" s="17"/>
      <c r="AA1113" s="1" t="s">
        <v>19</v>
      </c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02"/>
  <sheetViews>
    <sheetView topLeftCell="A645" workbookViewId="0">
      <selection activeCell="AC641" sqref="AC641"/>
    </sheetView>
  </sheetViews>
  <sheetFormatPr baseColWidth="10" defaultColWidth="11.42578125" defaultRowHeight="15" x14ac:dyDescent="0.2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189" t="s">
        <v>29</v>
      </c>
      <c r="AD2" s="189"/>
      <c r="AE2" s="189"/>
    </row>
    <row r="3" spans="2:41" x14ac:dyDescent="0.25">
      <c r="H3" s="186" t="s">
        <v>28</v>
      </c>
      <c r="I3" s="186"/>
      <c r="J3" s="186"/>
      <c r="V3" s="17"/>
      <c r="AC3" s="189"/>
      <c r="AD3" s="189"/>
      <c r="AE3" s="189"/>
    </row>
    <row r="4" spans="2:41" x14ac:dyDescent="0.25">
      <c r="H4" s="186"/>
      <c r="I4" s="186"/>
      <c r="J4" s="186"/>
      <c r="V4" s="17"/>
      <c r="AC4" s="189"/>
      <c r="AD4" s="189"/>
      <c r="AE4" s="18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187"/>
      <c r="F8" s="187"/>
      <c r="G8" s="187"/>
      <c r="H8" s="187"/>
      <c r="V8" s="17"/>
      <c r="X8" s="23" t="s">
        <v>156</v>
      </c>
      <c r="Y8" s="20">
        <f>IF(B8="PAGADO",0,C13)</f>
        <v>0</v>
      </c>
      <c r="AA8" s="187" t="s">
        <v>215</v>
      </c>
      <c r="AB8" s="187"/>
      <c r="AC8" s="187"/>
      <c r="AD8" s="187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90" t="str">
        <f>IF(C13&lt;0,"NO PAGAR","COBRAR")</f>
        <v>COBRAR</v>
      </c>
      <c r="C14" s="19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0" t="str">
        <f>IF(Y13&lt;0,"NO PAGAR","COBRAR")</f>
        <v>COBRAR</v>
      </c>
      <c r="Y14" s="19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81" t="s">
        <v>9</v>
      </c>
      <c r="C15" s="18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1" t="s">
        <v>9</v>
      </c>
      <c r="Y15" s="18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3" t="s">
        <v>7</v>
      </c>
      <c r="F24" s="184"/>
      <c r="G24" s="18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3" t="s">
        <v>7</v>
      </c>
      <c r="AB24" s="184"/>
      <c r="AC24" s="18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3" t="s">
        <v>7</v>
      </c>
      <c r="O26" s="184"/>
      <c r="P26" s="184"/>
      <c r="Q26" s="185"/>
      <c r="R26" s="18">
        <f>SUM(R10:R25)</f>
        <v>0</v>
      </c>
      <c r="S26" s="3"/>
      <c r="V26" s="17"/>
      <c r="X26" s="12"/>
      <c r="Y26" s="10"/>
      <c r="AJ26" s="183" t="s">
        <v>7</v>
      </c>
      <c r="AK26" s="184"/>
      <c r="AL26" s="184"/>
      <c r="AM26" s="18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 x14ac:dyDescent="0.25">
      <c r="H49" s="186"/>
      <c r="I49" s="186"/>
      <c r="J49" s="186"/>
      <c r="V49" s="17"/>
      <c r="AA49" s="186"/>
      <c r="AB49" s="186"/>
      <c r="AC49" s="18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187" t="s">
        <v>202</v>
      </c>
      <c r="F53" s="187"/>
      <c r="G53" s="187"/>
      <c r="H53" s="187"/>
      <c r="V53" s="17"/>
      <c r="X53" s="23" t="s">
        <v>82</v>
      </c>
      <c r="Y53" s="20">
        <f>IF(B53="PAGADO",0,C58)</f>
        <v>0</v>
      </c>
      <c r="AA53" s="187" t="s">
        <v>259</v>
      </c>
      <c r="AB53" s="187"/>
      <c r="AC53" s="187"/>
      <c r="AD53" s="187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8" t="str">
        <f>IF(Y58&lt;0,"NO PAGAR","COBRAR'")</f>
        <v>COBRAR'</v>
      </c>
      <c r="Y59" s="18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8" t="str">
        <f>IF(C58&lt;0,"NO PAGAR","COBRAR'")</f>
        <v>COBRAR'</v>
      </c>
      <c r="C60" s="18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1" t="s">
        <v>9</v>
      </c>
      <c r="C61" s="18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1" t="s">
        <v>9</v>
      </c>
      <c r="Y61" s="18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3" t="s">
        <v>7</v>
      </c>
      <c r="F69" s="184"/>
      <c r="G69" s="18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83" t="s">
        <v>7</v>
      </c>
      <c r="AB69" s="184"/>
      <c r="AC69" s="185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3" t="s">
        <v>7</v>
      </c>
      <c r="O71" s="184"/>
      <c r="P71" s="184"/>
      <c r="Q71" s="185"/>
      <c r="R71" s="18">
        <f>SUM(R55:R70)</f>
        <v>0</v>
      </c>
      <c r="S71" s="3"/>
      <c r="V71" s="17"/>
      <c r="X71" s="12"/>
      <c r="Y71" s="10"/>
      <c r="AJ71" s="183" t="s">
        <v>7</v>
      </c>
      <c r="AK71" s="184"/>
      <c r="AL71" s="184"/>
      <c r="AM71" s="18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89" t="s">
        <v>29</v>
      </c>
      <c r="AD100" s="189"/>
      <c r="AE100" s="189"/>
    </row>
    <row r="101" spans="2:41" x14ac:dyDescent="0.25">
      <c r="H101" s="186" t="s">
        <v>28</v>
      </c>
      <c r="I101" s="186"/>
      <c r="J101" s="186"/>
      <c r="V101" s="17"/>
      <c r="AC101" s="189"/>
      <c r="AD101" s="189"/>
      <c r="AE101" s="189"/>
    </row>
    <row r="102" spans="2:41" x14ac:dyDescent="0.25">
      <c r="H102" s="186"/>
      <c r="I102" s="186"/>
      <c r="J102" s="186"/>
      <c r="V102" s="17"/>
      <c r="AC102" s="189"/>
      <c r="AD102" s="189"/>
      <c r="AE102" s="189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187"/>
      <c r="F106" s="187"/>
      <c r="G106" s="187"/>
      <c r="H106" s="187"/>
      <c r="V106" s="17"/>
      <c r="X106" s="23" t="s">
        <v>32</v>
      </c>
      <c r="Y106" s="20">
        <f>IF(B106="PAGADO",0,C111)</f>
        <v>0</v>
      </c>
      <c r="AA106" s="187" t="s">
        <v>310</v>
      </c>
      <c r="AB106" s="187"/>
      <c r="AC106" s="187"/>
      <c r="AD106" s="187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90" t="str">
        <f>IF(C111&lt;0,"NO PAGAR","COBRAR")</f>
        <v>COBRAR</v>
      </c>
      <c r="C112" s="19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0" t="str">
        <f>IF(Y111&lt;0,"NO PAGAR","COBRAR")</f>
        <v>COBRAR</v>
      </c>
      <c r="Y112" s="19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81" t="s">
        <v>9</v>
      </c>
      <c r="C113" s="18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1" t="s">
        <v>9</v>
      </c>
      <c r="Y113" s="18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83" t="s">
        <v>7</v>
      </c>
      <c r="F122" s="184"/>
      <c r="G122" s="18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3" t="s">
        <v>7</v>
      </c>
      <c r="AB122" s="184"/>
      <c r="AC122" s="18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83" t="s">
        <v>7</v>
      </c>
      <c r="O124" s="184"/>
      <c r="P124" s="184"/>
      <c r="Q124" s="185"/>
      <c r="R124" s="18">
        <f>SUM(R108:R123)</f>
        <v>0</v>
      </c>
      <c r="S124" s="3"/>
      <c r="V124" s="17"/>
      <c r="X124" s="12"/>
      <c r="Y124" s="10"/>
      <c r="AJ124" s="183" t="s">
        <v>7</v>
      </c>
      <c r="AK124" s="184"/>
      <c r="AL124" s="184"/>
      <c r="AM124" s="18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86" t="s">
        <v>30</v>
      </c>
      <c r="I146" s="186"/>
      <c r="J146" s="186"/>
      <c r="V146" s="17"/>
      <c r="AA146" s="186" t="s">
        <v>31</v>
      </c>
      <c r="AB146" s="186"/>
      <c r="AC146" s="186"/>
    </row>
    <row r="147" spans="2:41" x14ac:dyDescent="0.25">
      <c r="H147" s="186"/>
      <c r="I147" s="186"/>
      <c r="J147" s="186"/>
      <c r="V147" s="17"/>
      <c r="AA147" s="186"/>
      <c r="AB147" s="186"/>
      <c r="AC147" s="186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156</v>
      </c>
      <c r="C151" s="20">
        <f>IF(X106="PAGADO",0,C111)</f>
        <v>0</v>
      </c>
      <c r="E151" s="187" t="s">
        <v>224</v>
      </c>
      <c r="F151" s="187"/>
      <c r="G151" s="187"/>
      <c r="H151" s="187"/>
      <c r="V151" s="17"/>
      <c r="X151" s="23" t="s">
        <v>32</v>
      </c>
      <c r="Y151" s="20">
        <f>IF(B151="PAGADO",0,C156)</f>
        <v>0</v>
      </c>
      <c r="AA151" s="187" t="s">
        <v>20</v>
      </c>
      <c r="AB151" s="187"/>
      <c r="AC151" s="187"/>
      <c r="AD151" s="187"/>
    </row>
    <row r="152" spans="2:41" x14ac:dyDescent="0.25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 t="s">
        <v>359</v>
      </c>
      <c r="G153" s="3" t="s">
        <v>360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650</v>
      </c>
      <c r="E154" s="4"/>
      <c r="F154" s="3"/>
      <c r="G154" s="3" t="s">
        <v>361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 t="s">
        <v>362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650</v>
      </c>
      <c r="E156" s="4"/>
      <c r="F156" s="3"/>
      <c r="G156" s="3" t="s">
        <v>363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88" t="str">
        <f>IF(Y156&lt;0,"NO PAGAR","COBRAR'")</f>
        <v>COBRAR'</v>
      </c>
      <c r="Y157" s="18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88" t="str">
        <f>IF(C156&lt;0,"NO PAGAR","COBRAR'")</f>
        <v>COBRAR'</v>
      </c>
      <c r="C158" s="18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81" t="s">
        <v>9</v>
      </c>
      <c r="C159" s="18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1" t="s">
        <v>9</v>
      </c>
      <c r="Y159" s="18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83" t="s">
        <v>7</v>
      </c>
      <c r="F167" s="184"/>
      <c r="G167" s="185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3" t="s">
        <v>7</v>
      </c>
      <c r="AB167" s="184"/>
      <c r="AC167" s="18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83" t="s">
        <v>7</v>
      </c>
      <c r="O169" s="184"/>
      <c r="P169" s="184"/>
      <c r="Q169" s="185"/>
      <c r="R169" s="18">
        <f>SUM(R153:R168)</f>
        <v>0</v>
      </c>
      <c r="S169" s="3"/>
      <c r="V169" s="17"/>
      <c r="X169" s="12"/>
      <c r="Y169" s="10"/>
      <c r="AJ169" s="183" t="s">
        <v>7</v>
      </c>
      <c r="AK169" s="184"/>
      <c r="AL169" s="184"/>
      <c r="AM169" s="185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189" t="s">
        <v>29</v>
      </c>
      <c r="AD194" s="189"/>
      <c r="AE194" s="189"/>
    </row>
    <row r="195" spans="2:41" x14ac:dyDescent="0.25">
      <c r="H195" s="186" t="s">
        <v>28</v>
      </c>
      <c r="I195" s="186"/>
      <c r="J195" s="186"/>
      <c r="V195" s="17"/>
      <c r="AC195" s="189"/>
      <c r="AD195" s="189"/>
      <c r="AE195" s="189"/>
    </row>
    <row r="196" spans="2:41" x14ac:dyDescent="0.25">
      <c r="H196" s="186"/>
      <c r="I196" s="186"/>
      <c r="J196" s="186"/>
      <c r="V196" s="17"/>
      <c r="AC196" s="189"/>
      <c r="AD196" s="189"/>
      <c r="AE196" s="189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282</v>
      </c>
      <c r="C200" s="20">
        <f>IF(X151="PAGADO",0,Y156)</f>
        <v>0</v>
      </c>
      <c r="E200" s="187" t="s">
        <v>439</v>
      </c>
      <c r="F200" s="187"/>
      <c r="G200" s="187"/>
      <c r="H200" s="187"/>
      <c r="V200" s="17"/>
      <c r="X200" s="23" t="s">
        <v>130</v>
      </c>
      <c r="Y200" s="20">
        <f>IF(B200="PAGADO",0,C205)</f>
        <v>520</v>
      </c>
      <c r="AA200" s="187" t="s">
        <v>20</v>
      </c>
      <c r="AB200" s="187"/>
      <c r="AC200" s="187"/>
      <c r="AD200" s="187"/>
    </row>
    <row r="201" spans="2:41" x14ac:dyDescent="0.25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190" t="str">
        <f>IF(C205&lt;0,"NO PAGAR","COBRAR")</f>
        <v>COBRAR</v>
      </c>
      <c r="C206" s="19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0" t="str">
        <f>IF(Y205&lt;0,"NO PAGAR","COBRAR")</f>
        <v>COBRAR</v>
      </c>
      <c r="Y206" s="19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81" t="s">
        <v>9</v>
      </c>
      <c r="C207" s="18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1" t="s">
        <v>9</v>
      </c>
      <c r="Y207" s="18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183" t="s">
        <v>7</v>
      </c>
      <c r="F216" s="184"/>
      <c r="G216" s="185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3" t="s">
        <v>7</v>
      </c>
      <c r="AB216" s="184"/>
      <c r="AC216" s="18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183" t="s">
        <v>7</v>
      </c>
      <c r="O218" s="184"/>
      <c r="P218" s="184"/>
      <c r="Q218" s="185"/>
      <c r="R218" s="18">
        <f>SUM(R202:R217)</f>
        <v>0</v>
      </c>
      <c r="S218" s="3"/>
      <c r="V218" s="17"/>
      <c r="X218" s="12"/>
      <c r="Y218" s="10"/>
      <c r="AJ218" s="183" t="s">
        <v>7</v>
      </c>
      <c r="AK218" s="184"/>
      <c r="AL218" s="184"/>
      <c r="AM218" s="185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H222" t="s">
        <v>486</v>
      </c>
      <c r="I222">
        <v>1149</v>
      </c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186" t="s">
        <v>30</v>
      </c>
      <c r="I240" s="186"/>
      <c r="J240" s="186"/>
      <c r="V240" s="17"/>
      <c r="AA240" s="186" t="s">
        <v>31</v>
      </c>
      <c r="AB240" s="186"/>
      <c r="AC240" s="186"/>
    </row>
    <row r="241" spans="2:41" x14ac:dyDescent="0.25">
      <c r="H241" s="186"/>
      <c r="I241" s="186"/>
      <c r="J241" s="186"/>
      <c r="V241" s="17"/>
      <c r="AA241" s="186"/>
      <c r="AB241" s="186"/>
      <c r="AC241" s="186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156</v>
      </c>
      <c r="C245" s="20">
        <f>IF(X200="PAGADO",0,C205)</f>
        <v>0</v>
      </c>
      <c r="E245" s="187" t="s">
        <v>224</v>
      </c>
      <c r="F245" s="187"/>
      <c r="G245" s="187"/>
      <c r="H245" s="187"/>
      <c r="V245" s="17"/>
      <c r="X245" s="23" t="s">
        <v>130</v>
      </c>
      <c r="Y245" s="20">
        <f>IF(B245="PAGADO",0,C250)</f>
        <v>0</v>
      </c>
      <c r="AA245" s="187" t="s">
        <v>564</v>
      </c>
      <c r="AB245" s="187"/>
      <c r="AC245" s="187"/>
      <c r="AD245" s="187"/>
    </row>
    <row r="246" spans="2:41" x14ac:dyDescent="0.25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3" t="s">
        <v>359</v>
      </c>
      <c r="F247" s="3" t="s">
        <v>360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0</v>
      </c>
      <c r="E249" s="3"/>
      <c r="F249" s="3" t="s">
        <v>362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88" t="str">
        <f>IF(Y250&lt;0,"NO PAGAR","COBRAR'")</f>
        <v>COBRAR'</v>
      </c>
      <c r="Y251" s="18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188" t="str">
        <f>IF(C250&lt;0,"NO PAGAR","COBRAR'")</f>
        <v>COBRAR'</v>
      </c>
      <c r="C252" s="18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81" t="s">
        <v>9</v>
      </c>
      <c r="C253" s="18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1" t="s">
        <v>9</v>
      </c>
      <c r="Y253" s="18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183" t="s">
        <v>7</v>
      </c>
      <c r="F261" s="184"/>
      <c r="G261" s="185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3" t="s">
        <v>7</v>
      </c>
      <c r="AB261" s="184"/>
      <c r="AC261" s="185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183" t="s">
        <v>7</v>
      </c>
      <c r="O263" s="184"/>
      <c r="P263" s="184"/>
      <c r="Q263" s="185"/>
      <c r="R263" s="18">
        <f>SUM(R247:R262)</f>
        <v>0</v>
      </c>
      <c r="S263" s="3"/>
      <c r="V263" s="17"/>
      <c r="X263" s="12"/>
      <c r="Y263" s="10"/>
      <c r="AE263" s="1" t="s">
        <v>486</v>
      </c>
      <c r="AF263" s="1">
        <v>1190</v>
      </c>
      <c r="AJ263" s="183" t="s">
        <v>7</v>
      </c>
      <c r="AK263" s="184"/>
      <c r="AL263" s="184"/>
      <c r="AM263" s="185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189" t="s">
        <v>29</v>
      </c>
      <c r="AD286" s="189"/>
      <c r="AE286" s="189"/>
    </row>
    <row r="287" spans="2:31" x14ac:dyDescent="0.25">
      <c r="H287" s="186" t="s">
        <v>28</v>
      </c>
      <c r="I287" s="186"/>
      <c r="J287" s="186"/>
      <c r="V287" s="17"/>
      <c r="AC287" s="189"/>
      <c r="AD287" s="189"/>
      <c r="AE287" s="189"/>
    </row>
    <row r="288" spans="2:31" x14ac:dyDescent="0.25">
      <c r="H288" s="186"/>
      <c r="I288" s="186"/>
      <c r="J288" s="186"/>
      <c r="V288" s="17"/>
      <c r="AC288" s="189"/>
      <c r="AD288" s="189"/>
      <c r="AE288" s="189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0</v>
      </c>
      <c r="E292" s="187" t="s">
        <v>20</v>
      </c>
      <c r="F292" s="187"/>
      <c r="G292" s="187"/>
      <c r="H292" s="187"/>
      <c r="V292" s="17"/>
      <c r="X292" s="23" t="s">
        <v>581</v>
      </c>
      <c r="Y292" s="20">
        <f>IF(B292="PAGADO",0,C297)</f>
        <v>0</v>
      </c>
      <c r="AA292" s="187" t="s">
        <v>224</v>
      </c>
      <c r="AB292" s="187"/>
      <c r="AC292" s="187"/>
      <c r="AD292" s="187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360</v>
      </c>
      <c r="AC294" s="3" t="s">
        <v>615</v>
      </c>
      <c r="AD294" s="5">
        <v>200</v>
      </c>
      <c r="AJ294" s="3"/>
      <c r="AK294" s="3"/>
      <c r="AL294" s="3"/>
      <c r="AM294" s="3"/>
      <c r="AN294" s="18"/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616</v>
      </c>
      <c r="AC295" s="3" t="s">
        <v>617</v>
      </c>
      <c r="AD295" s="5">
        <v>100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190" t="str">
        <f>IF(C297&lt;0,"NO PAGAR","COBRAR")</f>
        <v>COBRAR</v>
      </c>
      <c r="C298" s="19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0" t="str">
        <f>IF(Y297&lt;0,"NO PAGAR","COBRAR")</f>
        <v>COBRAR</v>
      </c>
      <c r="Y298" s="19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81" t="s">
        <v>9</v>
      </c>
      <c r="C299" s="18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1" t="s">
        <v>9</v>
      </c>
      <c r="Y299" s="18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183" t="s">
        <v>7</v>
      </c>
      <c r="F308" s="184"/>
      <c r="G308" s="18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83" t="s">
        <v>7</v>
      </c>
      <c r="AB308" s="184"/>
      <c r="AC308" s="185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183" t="s">
        <v>7</v>
      </c>
      <c r="O310" s="184"/>
      <c r="P310" s="184"/>
      <c r="Q310" s="185"/>
      <c r="R310" s="18">
        <f>SUM(R294:R309)</f>
        <v>0</v>
      </c>
      <c r="S310" s="3"/>
      <c r="V310" s="17"/>
      <c r="X310" s="12"/>
      <c r="Y310" s="10"/>
      <c r="AJ310" s="183" t="s">
        <v>7</v>
      </c>
      <c r="AK310" s="184"/>
      <c r="AL310" s="184"/>
      <c r="AM310" s="185"/>
      <c r="AN310" s="18">
        <f>SUM(AN294:AN309)</f>
        <v>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186" t="s">
        <v>30</v>
      </c>
      <c r="I332" s="186"/>
      <c r="J332" s="186"/>
      <c r="V332" s="17"/>
      <c r="AA332" s="186" t="s">
        <v>31</v>
      </c>
      <c r="AB332" s="186"/>
      <c r="AC332" s="186"/>
    </row>
    <row r="333" spans="1:43" x14ac:dyDescent="0.25">
      <c r="H333" s="186"/>
      <c r="I333" s="186"/>
      <c r="J333" s="186"/>
      <c r="V333" s="17"/>
      <c r="AA333" s="186"/>
      <c r="AB333" s="186"/>
      <c r="AC333" s="186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130</v>
      </c>
      <c r="C337" s="20">
        <f>IF(X292="PAGADO",0,C297)</f>
        <v>0</v>
      </c>
      <c r="E337" s="187" t="s">
        <v>564</v>
      </c>
      <c r="F337" s="187"/>
      <c r="G337" s="187"/>
      <c r="H337" s="187"/>
      <c r="V337" s="17"/>
      <c r="X337" s="23" t="s">
        <v>32</v>
      </c>
      <c r="Y337" s="20">
        <f>IF(B337="PAGADO",0,C342)</f>
        <v>0</v>
      </c>
      <c r="AA337" s="187" t="s">
        <v>20</v>
      </c>
      <c r="AB337" s="187"/>
      <c r="AC337" s="187"/>
      <c r="AD337" s="187"/>
    </row>
    <row r="338" spans="2:41" x14ac:dyDescent="0.25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88" t="str">
        <f>IF(Y342&lt;0,"NO PAGAR","COBRAR'")</f>
        <v>COBRAR'</v>
      </c>
      <c r="Y343" s="18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188" t="str">
        <f>IF(C342&lt;0,"NO PAGAR","COBRAR'")</f>
        <v>COBRAR'</v>
      </c>
      <c r="C344" s="18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81" t="s">
        <v>9</v>
      </c>
      <c r="C345" s="18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1" t="s">
        <v>9</v>
      </c>
      <c r="Y345" s="18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183" t="s">
        <v>7</v>
      </c>
      <c r="F353" s="184"/>
      <c r="G353" s="185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83" t="s">
        <v>7</v>
      </c>
      <c r="AB353" s="184"/>
      <c r="AC353" s="18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183" t="s">
        <v>7</v>
      </c>
      <c r="O355" s="184"/>
      <c r="P355" s="184"/>
      <c r="Q355" s="185"/>
      <c r="R355" s="18">
        <f>SUM(R339:R354)</f>
        <v>0</v>
      </c>
      <c r="S355" s="3"/>
      <c r="V355" s="17"/>
      <c r="X355" s="12"/>
      <c r="Y355" s="10"/>
      <c r="AJ355" s="183" t="s">
        <v>7</v>
      </c>
      <c r="AK355" s="184"/>
      <c r="AL355" s="184"/>
      <c r="AM355" s="185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1"/>
      <c r="C358" s="10"/>
      <c r="V358" s="17"/>
      <c r="X358" s="11"/>
      <c r="Y358" s="10"/>
    </row>
    <row r="359" spans="2:41" x14ac:dyDescent="0.25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 x14ac:dyDescent="0.25">
      <c r="E360" s="1" t="s">
        <v>19</v>
      </c>
      <c r="V360" s="17"/>
      <c r="AA360" s="1" t="s">
        <v>19</v>
      </c>
    </row>
    <row r="361" spans="2:41" x14ac:dyDescent="0.25">
      <c r="V361" s="17"/>
    </row>
    <row r="362" spans="2:41" x14ac:dyDescent="0.25">
      <c r="V362" s="17"/>
    </row>
    <row r="363" spans="2:41" x14ac:dyDescent="0.25">
      <c r="V363" s="17"/>
    </row>
    <row r="364" spans="2:41" x14ac:dyDescent="0.25">
      <c r="V364" s="17"/>
    </row>
    <row r="365" spans="2:41" x14ac:dyDescent="0.25">
      <c r="V365" s="17"/>
    </row>
    <row r="366" spans="2:41" x14ac:dyDescent="0.25">
      <c r="V366" s="17"/>
    </row>
    <row r="367" spans="2:41" x14ac:dyDescent="0.25">
      <c r="V367" s="17"/>
    </row>
    <row r="368" spans="2:41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  <c r="AC373" s="189" t="s">
        <v>29</v>
      </c>
      <c r="AD373" s="189"/>
      <c r="AE373" s="189"/>
    </row>
    <row r="374" spans="2:41" x14ac:dyDescent="0.25">
      <c r="H374" s="186" t="s">
        <v>28</v>
      </c>
      <c r="I374" s="186"/>
      <c r="J374" s="186"/>
      <c r="V374" s="17"/>
      <c r="AC374" s="189"/>
      <c r="AD374" s="189"/>
      <c r="AE374" s="189"/>
    </row>
    <row r="375" spans="2:41" x14ac:dyDescent="0.25">
      <c r="H375" s="186"/>
      <c r="I375" s="186"/>
      <c r="J375" s="186"/>
      <c r="V375" s="17"/>
      <c r="AC375" s="189"/>
      <c r="AD375" s="189"/>
      <c r="AE375" s="189"/>
    </row>
    <row r="376" spans="2:41" x14ac:dyDescent="0.25">
      <c r="V376" s="17"/>
    </row>
    <row r="377" spans="2:41" x14ac:dyDescent="0.25">
      <c r="V377" s="17"/>
    </row>
    <row r="378" spans="2:41" ht="23.25" x14ac:dyDescent="0.35">
      <c r="B378" s="22" t="s">
        <v>64</v>
      </c>
      <c r="V378" s="17"/>
      <c r="X378" s="22" t="s">
        <v>64</v>
      </c>
    </row>
    <row r="379" spans="2:41" ht="23.25" x14ac:dyDescent="0.35">
      <c r="B379" s="23" t="s">
        <v>32</v>
      </c>
      <c r="C379" s="20">
        <f>IF(X337="PAGADO",0,Y342)</f>
        <v>0</v>
      </c>
      <c r="E379" s="187" t="s">
        <v>20</v>
      </c>
      <c r="F379" s="187"/>
      <c r="G379" s="187"/>
      <c r="H379" s="187"/>
      <c r="V379" s="17"/>
      <c r="X379" s="23" t="s">
        <v>82</v>
      </c>
      <c r="Y379" s="20">
        <f>IF(B379="PAGADO",0,C384)</f>
        <v>0</v>
      </c>
      <c r="AA379" s="187" t="s">
        <v>564</v>
      </c>
      <c r="AB379" s="187"/>
      <c r="AC379" s="187"/>
      <c r="AD379" s="187"/>
    </row>
    <row r="380" spans="2:41" x14ac:dyDescent="0.25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736</v>
      </c>
      <c r="AJ381" s="3"/>
      <c r="AK381" s="3"/>
      <c r="AL381" s="3"/>
      <c r="AM381" s="3"/>
      <c r="AN381" s="18"/>
      <c r="AO381" s="3"/>
    </row>
    <row r="382" spans="2:41" x14ac:dyDescent="0.25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 x14ac:dyDescent="0.4">
      <c r="B385" s="190" t="str">
        <f>IF(C384&lt;0,"NO PAGAR","COBRAR")</f>
        <v>COBRAR</v>
      </c>
      <c r="C385" s="19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90" t="str">
        <f>IF(Y384&lt;0,"NO PAGAR","COBRAR")</f>
        <v>COBRAR</v>
      </c>
      <c r="Y385" s="19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81" t="s">
        <v>9</v>
      </c>
      <c r="C386" s="182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81" t="s">
        <v>9</v>
      </c>
      <c r="Y386" s="18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x14ac:dyDescent="0.25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17</v>
      </c>
      <c r="C395" s="10"/>
      <c r="E395" s="183" t="s">
        <v>7</v>
      </c>
      <c r="F395" s="184"/>
      <c r="G395" s="185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83" t="s">
        <v>7</v>
      </c>
      <c r="AB395" s="184"/>
      <c r="AC395" s="185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 x14ac:dyDescent="0.25">
      <c r="B397" s="12"/>
      <c r="C397" s="10"/>
      <c r="N397" s="183" t="s">
        <v>7</v>
      </c>
      <c r="O397" s="184"/>
      <c r="P397" s="184"/>
      <c r="Q397" s="185"/>
      <c r="R397" s="18">
        <f>SUM(R381:R396)</f>
        <v>0</v>
      </c>
      <c r="S397" s="3"/>
      <c r="V397" s="17"/>
      <c r="X397" s="12"/>
      <c r="Y397" s="10"/>
      <c r="AJ397" s="183" t="s">
        <v>7</v>
      </c>
      <c r="AK397" s="184"/>
      <c r="AL397" s="184"/>
      <c r="AM397" s="185"/>
      <c r="AN397" s="18">
        <f>SUM(AN381:AN396)</f>
        <v>0</v>
      </c>
      <c r="AO397" s="3"/>
    </row>
    <row r="398" spans="2:41" x14ac:dyDescent="0.25">
      <c r="B398" s="12"/>
      <c r="C398" s="10"/>
      <c r="V398" s="17"/>
      <c r="X398" s="12"/>
      <c r="Y398" s="10"/>
    </row>
    <row r="399" spans="2:41" x14ac:dyDescent="0.25">
      <c r="B399" s="12"/>
      <c r="C399" s="10"/>
      <c r="V399" s="17"/>
      <c r="X399" s="12"/>
      <c r="Y399" s="10"/>
    </row>
    <row r="400" spans="2:41" x14ac:dyDescent="0.25">
      <c r="B400" s="11"/>
      <c r="C400" s="10"/>
      <c r="V400" s="17"/>
      <c r="X400" s="11"/>
      <c r="Y400" s="10"/>
    </row>
    <row r="401" spans="1:43" x14ac:dyDescent="0.25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 x14ac:dyDescent="0.25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 x14ac:dyDescent="0.25">
      <c r="E403" s="1" t="s">
        <v>19</v>
      </c>
      <c r="V403" s="17"/>
      <c r="AA403" s="1" t="s">
        <v>19</v>
      </c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V408" s="17"/>
    </row>
    <row r="409" spans="1:43" x14ac:dyDescent="0.25">
      <c r="V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 x14ac:dyDescent="0.25">
      <c r="V413" s="17"/>
    </row>
    <row r="414" spans="1:43" x14ac:dyDescent="0.25">
      <c r="H414" s="186" t="s">
        <v>30</v>
      </c>
      <c r="I414" s="186"/>
      <c r="J414" s="186"/>
      <c r="V414" s="17"/>
      <c r="AA414" s="186" t="s">
        <v>31</v>
      </c>
      <c r="AB414" s="186"/>
      <c r="AC414" s="186"/>
    </row>
    <row r="415" spans="1:43" x14ac:dyDescent="0.25">
      <c r="H415" s="186"/>
      <c r="I415" s="186"/>
      <c r="J415" s="186"/>
      <c r="V415" s="17"/>
      <c r="AA415" s="186"/>
      <c r="AB415" s="186"/>
      <c r="AC415" s="186"/>
    </row>
    <row r="416" spans="1:43" x14ac:dyDescent="0.25">
      <c r="V416" s="17"/>
    </row>
    <row r="417" spans="2:41" x14ac:dyDescent="0.25">
      <c r="V417" s="17"/>
    </row>
    <row r="418" spans="2:41" ht="23.25" x14ac:dyDescent="0.35">
      <c r="B418" s="24" t="s">
        <v>64</v>
      </c>
      <c r="V418" s="17"/>
      <c r="X418" s="22" t="s">
        <v>64</v>
      </c>
    </row>
    <row r="419" spans="2:41" ht="23.25" x14ac:dyDescent="0.35">
      <c r="B419" s="23" t="s">
        <v>32</v>
      </c>
      <c r="C419" s="20">
        <f>IF(X379="PAGADO",0,C384)</f>
        <v>0</v>
      </c>
      <c r="E419" s="187" t="s">
        <v>20</v>
      </c>
      <c r="F419" s="187"/>
      <c r="G419" s="187"/>
      <c r="H419" s="187"/>
      <c r="V419" s="17"/>
      <c r="X419" s="23" t="s">
        <v>82</v>
      </c>
      <c r="Y419" s="20">
        <f>IF(B1195="PAGADO",0,C424)</f>
        <v>0</v>
      </c>
      <c r="AA419" s="187" t="s">
        <v>848</v>
      </c>
      <c r="AB419" s="187"/>
      <c r="AC419" s="187"/>
      <c r="AD419" s="187"/>
    </row>
    <row r="420" spans="2:41" x14ac:dyDescent="0.25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 x14ac:dyDescent="0.25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849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 x14ac:dyDescent="0.25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850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 x14ac:dyDescent="0.25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 x14ac:dyDescent="0.3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88" t="str">
        <f>IF(Y424&lt;0,"NO PAGAR","COBRAR'")</f>
        <v>COBRAR'</v>
      </c>
      <c r="Y425" s="188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 x14ac:dyDescent="0.35">
      <c r="B426" s="188" t="str">
        <f>IF(C424&lt;0,"NO PAGAR","COBRAR'")</f>
        <v>COBRAR'</v>
      </c>
      <c r="C426" s="188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81" t="s">
        <v>9</v>
      </c>
      <c r="C427" s="182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81" t="s">
        <v>9</v>
      </c>
      <c r="Y427" s="182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11" t="s">
        <v>16</v>
      </c>
      <c r="C435" s="10"/>
      <c r="E435" s="183" t="s">
        <v>7</v>
      </c>
      <c r="F435" s="184"/>
      <c r="G435" s="185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83" t="s">
        <v>7</v>
      </c>
      <c r="AB435" s="184"/>
      <c r="AC435" s="185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 x14ac:dyDescent="0.25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 x14ac:dyDescent="0.25">
      <c r="B437" s="12"/>
      <c r="C437" s="10"/>
      <c r="N437" s="183" t="s">
        <v>7</v>
      </c>
      <c r="O437" s="184"/>
      <c r="P437" s="184"/>
      <c r="Q437" s="185"/>
      <c r="R437" s="18">
        <f>SUM(R421:R436)</f>
        <v>0</v>
      </c>
      <c r="S437" s="3"/>
      <c r="V437" s="17"/>
      <c r="X437" s="12"/>
      <c r="Y437" s="10"/>
      <c r="AJ437" s="183" t="s">
        <v>7</v>
      </c>
      <c r="AK437" s="184"/>
      <c r="AL437" s="184"/>
      <c r="AM437" s="185"/>
      <c r="AN437" s="18">
        <f>SUM(AN421:AN436)</f>
        <v>0</v>
      </c>
      <c r="AO437" s="3"/>
    </row>
    <row r="438" spans="2:41" x14ac:dyDescent="0.25">
      <c r="B438" s="12"/>
      <c r="C438" s="10"/>
      <c r="V438" s="17"/>
      <c r="X438" s="12"/>
      <c r="Y438" s="10"/>
    </row>
    <row r="439" spans="2:41" x14ac:dyDescent="0.25">
      <c r="B439" s="11"/>
      <c r="C439" s="10"/>
      <c r="V439" s="17"/>
      <c r="X439" s="11"/>
      <c r="Y439" s="10"/>
    </row>
    <row r="440" spans="2:41" x14ac:dyDescent="0.25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 x14ac:dyDescent="0.25">
      <c r="E441" s="1" t="s">
        <v>19</v>
      </c>
      <c r="V441" s="17"/>
      <c r="AA441" s="1" t="s">
        <v>19</v>
      </c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31" x14ac:dyDescent="0.25">
      <c r="V449" s="17"/>
    </row>
    <row r="450" spans="2:31" x14ac:dyDescent="0.25">
      <c r="V450" s="17"/>
    </row>
    <row r="451" spans="2:31" x14ac:dyDescent="0.25">
      <c r="V451" s="17"/>
    </row>
    <row r="452" spans="2:31" x14ac:dyDescent="0.25">
      <c r="V452" s="17"/>
    </row>
    <row r="453" spans="2:31" x14ac:dyDescent="0.25">
      <c r="V453" s="17"/>
    </row>
    <row r="454" spans="2:31" x14ac:dyDescent="0.25">
      <c r="V454" s="17"/>
    </row>
    <row r="455" spans="2:31" x14ac:dyDescent="0.25">
      <c r="V455" s="17"/>
    </row>
    <row r="456" spans="2:31" x14ac:dyDescent="0.25">
      <c r="V456" s="17"/>
    </row>
    <row r="457" spans="2:31" x14ac:dyDescent="0.25">
      <c r="V457" s="17"/>
    </row>
    <row r="458" spans="2:31" x14ac:dyDescent="0.25">
      <c r="V458" s="17"/>
      <c r="AC458" s="189" t="s">
        <v>29</v>
      </c>
      <c r="AD458" s="189"/>
      <c r="AE458" s="189"/>
    </row>
    <row r="459" spans="2:31" x14ac:dyDescent="0.25">
      <c r="H459" s="186" t="s">
        <v>28</v>
      </c>
      <c r="I459" s="186"/>
      <c r="J459" s="186"/>
      <c r="V459" s="17"/>
      <c r="AC459" s="189"/>
      <c r="AD459" s="189"/>
      <c r="AE459" s="189"/>
    </row>
    <row r="460" spans="2:31" x14ac:dyDescent="0.25">
      <c r="H460" s="186"/>
      <c r="I460" s="186"/>
      <c r="J460" s="186"/>
      <c r="V460" s="17"/>
      <c r="AC460" s="189"/>
      <c r="AD460" s="189"/>
      <c r="AE460" s="189"/>
    </row>
    <row r="461" spans="2:31" x14ac:dyDescent="0.25">
      <c r="V461" s="17"/>
    </row>
    <row r="462" spans="2:31" x14ac:dyDescent="0.25">
      <c r="V462" s="17"/>
    </row>
    <row r="463" spans="2:31" ht="23.25" x14ac:dyDescent="0.35">
      <c r="B463" s="22" t="s">
        <v>66</v>
      </c>
      <c r="V463" s="17"/>
      <c r="X463" s="22" t="s">
        <v>66</v>
      </c>
    </row>
    <row r="464" spans="2:31" ht="23.25" x14ac:dyDescent="0.35">
      <c r="B464" s="23" t="s">
        <v>32</v>
      </c>
      <c r="C464" s="20">
        <f>IF(X419="PAGADO",0,Y424)</f>
        <v>0</v>
      </c>
      <c r="E464" s="187" t="s">
        <v>20</v>
      </c>
      <c r="F464" s="187"/>
      <c r="G464" s="187"/>
      <c r="H464" s="187"/>
      <c r="V464" s="17"/>
      <c r="X464" s="23" t="s">
        <v>32</v>
      </c>
      <c r="Y464" s="20">
        <f>IF(B464="PAGADO",0,C469)</f>
        <v>0</v>
      </c>
      <c r="AA464" s="187" t="s">
        <v>20</v>
      </c>
      <c r="AB464" s="187"/>
      <c r="AC464" s="187"/>
      <c r="AD464" s="187"/>
    </row>
    <row r="465" spans="2:41" x14ac:dyDescent="0.25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 x14ac:dyDescent="0.4">
      <c r="B470" s="190" t="str">
        <f>IF(C469&lt;0,"NO PAGAR","COBRAR")</f>
        <v>COBRAR</v>
      </c>
      <c r="C470" s="19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90" t="str">
        <f>IF(Y469&lt;0,"NO PAGAR","COBRAR")</f>
        <v>COBRAR</v>
      </c>
      <c r="Y470" s="19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81" t="s">
        <v>9</v>
      </c>
      <c r="C471" s="18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81" t="s">
        <v>9</v>
      </c>
      <c r="Y471" s="18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17</v>
      </c>
      <c r="C480" s="10"/>
      <c r="E480" s="183" t="s">
        <v>7</v>
      </c>
      <c r="F480" s="184"/>
      <c r="G480" s="185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83" t="s">
        <v>7</v>
      </c>
      <c r="AB480" s="184"/>
      <c r="AC480" s="185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 x14ac:dyDescent="0.25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 x14ac:dyDescent="0.25">
      <c r="B482" s="12"/>
      <c r="C482" s="10"/>
      <c r="N482" s="183" t="s">
        <v>7</v>
      </c>
      <c r="O482" s="184"/>
      <c r="P482" s="184"/>
      <c r="Q482" s="185"/>
      <c r="R482" s="18">
        <f>SUM(R466:R481)</f>
        <v>0</v>
      </c>
      <c r="S482" s="3"/>
      <c r="V482" s="17"/>
      <c r="X482" s="12"/>
      <c r="Y482" s="10"/>
      <c r="AJ482" s="183" t="s">
        <v>7</v>
      </c>
      <c r="AK482" s="184"/>
      <c r="AL482" s="184"/>
      <c r="AM482" s="185"/>
      <c r="AN482" s="18">
        <f>SUM(AN466:AN481)</f>
        <v>0</v>
      </c>
      <c r="AO482" s="3"/>
    </row>
    <row r="483" spans="2:41" x14ac:dyDescent="0.25">
      <c r="B483" s="12"/>
      <c r="C483" s="10"/>
      <c r="V483" s="17"/>
      <c r="X483" s="12"/>
      <c r="Y483" s="10"/>
    </row>
    <row r="484" spans="2:41" x14ac:dyDescent="0.25">
      <c r="B484" s="12"/>
      <c r="C484" s="10"/>
      <c r="V484" s="17"/>
      <c r="X484" s="12"/>
      <c r="Y484" s="10"/>
    </row>
    <row r="485" spans="2:41" x14ac:dyDescent="0.25">
      <c r="B485" s="12"/>
      <c r="C485" s="10"/>
      <c r="E485" s="14"/>
      <c r="V485" s="17"/>
      <c r="X485" s="12"/>
      <c r="Y485" s="10"/>
      <c r="AA485" s="14"/>
    </row>
    <row r="486" spans="2:41" x14ac:dyDescent="0.25">
      <c r="B486" s="12"/>
      <c r="C486" s="10"/>
      <c r="V486" s="17"/>
      <c r="X486" s="12"/>
      <c r="Y486" s="10"/>
    </row>
    <row r="487" spans="2:41" x14ac:dyDescent="0.25">
      <c r="B487" s="12"/>
      <c r="C487" s="10"/>
      <c r="V487" s="17"/>
      <c r="X487" s="12"/>
      <c r="Y487" s="10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1"/>
      <c r="C490" s="10"/>
      <c r="V490" s="17"/>
      <c r="X490" s="11"/>
      <c r="Y490" s="10"/>
    </row>
    <row r="491" spans="2:41" x14ac:dyDescent="0.25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 x14ac:dyDescent="0.25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 x14ac:dyDescent="0.25">
      <c r="E493" s="1" t="s">
        <v>19</v>
      </c>
      <c r="V493" s="17"/>
      <c r="AA493" s="1" t="s">
        <v>19</v>
      </c>
    </row>
    <row r="494" spans="2:41" x14ac:dyDescent="0.25">
      <c r="V494" s="17"/>
    </row>
    <row r="495" spans="2:41" x14ac:dyDescent="0.25">
      <c r="V495" s="17"/>
    </row>
    <row r="496" spans="2:41" x14ac:dyDescent="0.25">
      <c r="V496" s="17"/>
    </row>
    <row r="497" spans="1:43" x14ac:dyDescent="0.25">
      <c r="V497" s="17"/>
    </row>
    <row r="498" spans="1:43" x14ac:dyDescent="0.25">
      <c r="V498" s="17"/>
    </row>
    <row r="499" spans="1:43" x14ac:dyDescent="0.25">
      <c r="V499" s="17"/>
    </row>
    <row r="500" spans="1:43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 x14ac:dyDescent="0.25">
      <c r="V503" s="17"/>
    </row>
    <row r="504" spans="1:43" x14ac:dyDescent="0.25">
      <c r="H504" s="186" t="s">
        <v>30</v>
      </c>
      <c r="I504" s="186"/>
      <c r="J504" s="186"/>
      <c r="V504" s="17"/>
      <c r="AA504" s="186" t="s">
        <v>31</v>
      </c>
      <c r="AB504" s="186"/>
      <c r="AC504" s="186"/>
    </row>
    <row r="505" spans="1:43" x14ac:dyDescent="0.25">
      <c r="H505" s="186"/>
      <c r="I505" s="186"/>
      <c r="J505" s="186"/>
      <c r="V505" s="17"/>
      <c r="AA505" s="186"/>
      <c r="AB505" s="186"/>
      <c r="AC505" s="186"/>
    </row>
    <row r="506" spans="1:43" x14ac:dyDescent="0.25">
      <c r="V506" s="17"/>
    </row>
    <row r="507" spans="1:43" x14ac:dyDescent="0.25">
      <c r="V507" s="17"/>
    </row>
    <row r="508" spans="1:43" ht="23.25" x14ac:dyDescent="0.35">
      <c r="B508" s="24" t="s">
        <v>66</v>
      </c>
      <c r="V508" s="17"/>
      <c r="X508" s="22" t="s">
        <v>66</v>
      </c>
    </row>
    <row r="509" spans="1:43" ht="23.25" x14ac:dyDescent="0.35">
      <c r="B509" s="23" t="s">
        <v>32</v>
      </c>
      <c r="C509" s="20">
        <f>IF(X464="PAGADO",0,C469)</f>
        <v>0</v>
      </c>
      <c r="E509" s="187" t="s">
        <v>20</v>
      </c>
      <c r="F509" s="187"/>
      <c r="G509" s="187"/>
      <c r="H509" s="187"/>
      <c r="V509" s="17"/>
      <c r="X509" s="23" t="s">
        <v>82</v>
      </c>
      <c r="Y509" s="20">
        <f>IF(B1292="PAGADO",0,C514)</f>
        <v>0</v>
      </c>
      <c r="AA509" s="187" t="s">
        <v>848</v>
      </c>
      <c r="AB509" s="187"/>
      <c r="AC509" s="187"/>
      <c r="AD509" s="187"/>
    </row>
    <row r="510" spans="1:43" x14ac:dyDescent="0.25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 x14ac:dyDescent="0.25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 x14ac:dyDescent="0.25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531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 x14ac:dyDescent="0.25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 x14ac:dyDescent="0.3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88" t="str">
        <f>IF(Y514&lt;0,"NO PAGAR","COBRAR'")</f>
        <v>COBRAR'</v>
      </c>
      <c r="Y515" s="188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 x14ac:dyDescent="0.35">
      <c r="B516" s="188" t="str">
        <f>IF(C514&lt;0,"NO PAGAR","COBRAR'")</f>
        <v>COBRAR'</v>
      </c>
      <c r="C516" s="188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81" t="s">
        <v>9</v>
      </c>
      <c r="C517" s="182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81" t="s">
        <v>9</v>
      </c>
      <c r="Y517" s="182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16</v>
      </c>
      <c r="C525" s="10"/>
      <c r="E525" s="183" t="s">
        <v>7</v>
      </c>
      <c r="F525" s="184"/>
      <c r="G525" s="185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83" t="s">
        <v>7</v>
      </c>
      <c r="AB525" s="184"/>
      <c r="AC525" s="185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 x14ac:dyDescent="0.25">
      <c r="B527" s="12"/>
      <c r="C527" s="10"/>
      <c r="N527" s="183" t="s">
        <v>7</v>
      </c>
      <c r="O527" s="184"/>
      <c r="P527" s="184"/>
      <c r="Q527" s="185"/>
      <c r="R527" s="18">
        <f>SUM(R511:R526)</f>
        <v>0</v>
      </c>
      <c r="S527" s="3"/>
      <c r="V527" s="17"/>
      <c r="X527" s="12"/>
      <c r="Y527" s="10"/>
      <c r="AJ527" s="183" t="s">
        <v>7</v>
      </c>
      <c r="AK527" s="184"/>
      <c r="AL527" s="184"/>
      <c r="AM527" s="185"/>
      <c r="AN527" s="18">
        <f>SUM(AN511:AN526)</f>
        <v>0</v>
      </c>
      <c r="AO527" s="3"/>
    </row>
    <row r="528" spans="2:41" x14ac:dyDescent="0.25">
      <c r="B528" s="12"/>
      <c r="C528" s="10"/>
      <c r="V528" s="17"/>
      <c r="X528" s="12"/>
      <c r="Y528" s="10"/>
    </row>
    <row r="529" spans="2:27" x14ac:dyDescent="0.25">
      <c r="B529" s="12"/>
      <c r="C529" s="10"/>
      <c r="V529" s="17"/>
      <c r="X529" s="12"/>
      <c r="Y529" s="10"/>
    </row>
    <row r="530" spans="2:27" x14ac:dyDescent="0.25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 x14ac:dyDescent="0.25">
      <c r="E531" s="1" t="s">
        <v>19</v>
      </c>
      <c r="V531" s="17"/>
      <c r="AA531" s="1" t="s">
        <v>19</v>
      </c>
    </row>
    <row r="532" spans="2:27" x14ac:dyDescent="0.25">
      <c r="V532" s="17"/>
    </row>
    <row r="533" spans="2:27" x14ac:dyDescent="0.25">
      <c r="V533" s="17"/>
    </row>
    <row r="534" spans="2:27" x14ac:dyDescent="0.25">
      <c r="V534" s="17"/>
    </row>
    <row r="535" spans="2:27" x14ac:dyDescent="0.25">
      <c r="V535" s="17"/>
    </row>
    <row r="536" spans="2:27" x14ac:dyDescent="0.25">
      <c r="V536" s="17"/>
    </row>
    <row r="537" spans="2:27" x14ac:dyDescent="0.25">
      <c r="V537" s="17"/>
    </row>
    <row r="538" spans="2:27" x14ac:dyDescent="0.25">
      <c r="V538" s="17"/>
    </row>
    <row r="539" spans="2:27" x14ac:dyDescent="0.25">
      <c r="V539" s="17"/>
    </row>
    <row r="540" spans="2:27" x14ac:dyDescent="0.25">
      <c r="V540" s="17"/>
    </row>
    <row r="541" spans="2:27" x14ac:dyDescent="0.25">
      <c r="V541" s="17"/>
    </row>
    <row r="542" spans="2:27" x14ac:dyDescent="0.25">
      <c r="V542" s="17"/>
    </row>
    <row r="543" spans="2:27" x14ac:dyDescent="0.25">
      <c r="V543" s="17"/>
    </row>
    <row r="544" spans="2:27" x14ac:dyDescent="0.25">
      <c r="V544" s="17"/>
    </row>
    <row r="545" spans="2:41" x14ac:dyDescent="0.25">
      <c r="V545" s="17"/>
    </row>
    <row r="546" spans="2:41" x14ac:dyDescent="0.25">
      <c r="V546" s="17"/>
    </row>
    <row r="547" spans="2:41" x14ac:dyDescent="0.25">
      <c r="V547" s="17"/>
    </row>
    <row r="548" spans="2:41" x14ac:dyDescent="0.25">
      <c r="V548" s="17"/>
    </row>
    <row r="549" spans="2:41" x14ac:dyDescent="0.25">
      <c r="V549" s="17"/>
    </row>
    <row r="550" spans="2:41" x14ac:dyDescent="0.25">
      <c r="V550" s="17"/>
      <c r="AC550" s="189" t="s">
        <v>29</v>
      </c>
      <c r="AD550" s="189"/>
      <c r="AE550" s="189"/>
    </row>
    <row r="551" spans="2:41" x14ac:dyDescent="0.25">
      <c r="H551" s="186" t="s">
        <v>28</v>
      </c>
      <c r="I551" s="186"/>
      <c r="J551" s="186"/>
      <c r="V551" s="17"/>
      <c r="AC551" s="189"/>
      <c r="AD551" s="189"/>
      <c r="AE551" s="189"/>
    </row>
    <row r="552" spans="2:41" x14ac:dyDescent="0.25">
      <c r="H552" s="186"/>
      <c r="I552" s="186"/>
      <c r="J552" s="186"/>
      <c r="V552" s="17"/>
      <c r="AC552" s="189"/>
      <c r="AD552" s="189"/>
      <c r="AE552" s="189"/>
    </row>
    <row r="553" spans="2:41" x14ac:dyDescent="0.25">
      <c r="V553" s="17"/>
    </row>
    <row r="554" spans="2:41" x14ac:dyDescent="0.25">
      <c r="V554" s="17"/>
    </row>
    <row r="555" spans="2:41" ht="23.25" x14ac:dyDescent="0.35">
      <c r="B555" s="22" t="s">
        <v>67</v>
      </c>
      <c r="V555" s="17"/>
      <c r="X555" s="22" t="s">
        <v>67</v>
      </c>
    </row>
    <row r="556" spans="2:41" ht="23.25" x14ac:dyDescent="0.35">
      <c r="B556" s="23" t="s">
        <v>156</v>
      </c>
      <c r="C556" s="20">
        <f>IF(X509="PAGADO",0,Y514)</f>
        <v>0</v>
      </c>
      <c r="E556" s="187" t="s">
        <v>1024</v>
      </c>
      <c r="F556" s="187"/>
      <c r="G556" s="187"/>
      <c r="H556" s="187"/>
      <c r="V556" s="17"/>
      <c r="X556" s="23" t="s">
        <v>32</v>
      </c>
      <c r="Y556" s="20">
        <f>IF(B556="PAGADO",0,C561)</f>
        <v>0</v>
      </c>
      <c r="AA556" s="187" t="s">
        <v>20</v>
      </c>
      <c r="AB556" s="187"/>
      <c r="AC556" s="187"/>
      <c r="AD556" s="187"/>
    </row>
    <row r="557" spans="2:41" x14ac:dyDescent="0.25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 x14ac:dyDescent="0.25">
      <c r="C558" s="20"/>
      <c r="E558" s="4">
        <v>45104</v>
      </c>
      <c r="F558" s="3" t="s">
        <v>1020</v>
      </c>
      <c r="G558" s="3" t="s">
        <v>1021</v>
      </c>
      <c r="H558" s="5">
        <v>580</v>
      </c>
      <c r="I558" t="s">
        <v>1022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" t="s">
        <v>24</v>
      </c>
      <c r="C559" s="19">
        <f>IF(C556&gt;0,C556+C557,C557)</f>
        <v>1160</v>
      </c>
      <c r="E559" s="4">
        <v>45104</v>
      </c>
      <c r="F559" s="3" t="s">
        <v>1020</v>
      </c>
      <c r="G559" s="3" t="s">
        <v>1021</v>
      </c>
      <c r="H559" s="5">
        <v>580</v>
      </c>
      <c r="I559" t="s">
        <v>1023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 x14ac:dyDescent="0.4">
      <c r="B562" s="190" t="str">
        <f>IF(C561&lt;0,"NO PAGAR","COBRAR")</f>
        <v>COBRAR</v>
      </c>
      <c r="C562" s="19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90" t="str">
        <f>IF(Y561&lt;0,"NO PAGAR","COBRAR")</f>
        <v>COBRAR</v>
      </c>
      <c r="Y562" s="19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81" t="s">
        <v>9</v>
      </c>
      <c r="C563" s="182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81" t="s">
        <v>9</v>
      </c>
      <c r="Y563" s="182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17</v>
      </c>
      <c r="C572" s="10"/>
      <c r="E572" s="183" t="s">
        <v>7</v>
      </c>
      <c r="F572" s="184"/>
      <c r="G572" s="185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83" t="s">
        <v>7</v>
      </c>
      <c r="AB572" s="184"/>
      <c r="AC572" s="185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 x14ac:dyDescent="0.25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183" t="s">
        <v>7</v>
      </c>
      <c r="O574" s="184"/>
      <c r="P574" s="184"/>
      <c r="Q574" s="185"/>
      <c r="R574" s="18">
        <f>SUM(R558:R573)</f>
        <v>0</v>
      </c>
      <c r="S574" s="3"/>
      <c r="V574" s="17"/>
      <c r="X574" s="12"/>
      <c r="Y574" s="10"/>
      <c r="AJ574" s="183" t="s">
        <v>7</v>
      </c>
      <c r="AK574" s="184"/>
      <c r="AL574" s="184"/>
      <c r="AM574" s="185"/>
      <c r="AN574" s="18">
        <f>SUM(AN558:AN573)</f>
        <v>0</v>
      </c>
      <c r="AO574" s="3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1"/>
      <c r="C577" s="10"/>
      <c r="V577" s="17"/>
      <c r="X577" s="11"/>
      <c r="Y577" s="10"/>
    </row>
    <row r="578" spans="1:43" x14ac:dyDescent="0.25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 x14ac:dyDescent="0.25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 x14ac:dyDescent="0.25">
      <c r="E580" s="1" t="s">
        <v>19</v>
      </c>
      <c r="V580" s="17"/>
      <c r="AA580" s="1" t="s">
        <v>19</v>
      </c>
    </row>
    <row r="581" spans="1:43" x14ac:dyDescent="0.25">
      <c r="V581" s="17"/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V590" s="17"/>
    </row>
    <row r="591" spans="1:43" x14ac:dyDescent="0.25">
      <c r="H591" s="186" t="s">
        <v>30</v>
      </c>
      <c r="I591" s="186"/>
      <c r="J591" s="186"/>
      <c r="V591" s="17"/>
      <c r="AA591" s="186" t="s">
        <v>31</v>
      </c>
      <c r="AB591" s="186"/>
      <c r="AC591" s="186"/>
    </row>
    <row r="592" spans="1:43" x14ac:dyDescent="0.25">
      <c r="H592" s="186"/>
      <c r="I592" s="186"/>
      <c r="J592" s="186"/>
      <c r="V592" s="17"/>
      <c r="AA592" s="186"/>
      <c r="AB592" s="186"/>
      <c r="AC592" s="186"/>
    </row>
    <row r="593" spans="2:41" x14ac:dyDescent="0.25">
      <c r="V593" s="17"/>
    </row>
    <row r="594" spans="2:41" x14ac:dyDescent="0.25">
      <c r="V594" s="17"/>
    </row>
    <row r="595" spans="2:41" ht="23.25" x14ac:dyDescent="0.35">
      <c r="B595" s="24" t="s">
        <v>67</v>
      </c>
      <c r="V595" s="17"/>
      <c r="X595" s="22" t="s">
        <v>67</v>
      </c>
    </row>
    <row r="596" spans="2:41" ht="23.25" x14ac:dyDescent="0.35">
      <c r="B596" s="23" t="s">
        <v>32</v>
      </c>
      <c r="C596" s="20">
        <f>IF(X556="PAGADO",0,Y561)</f>
        <v>0</v>
      </c>
      <c r="E596" s="187" t="s">
        <v>20</v>
      </c>
      <c r="F596" s="187"/>
      <c r="G596" s="187"/>
      <c r="H596" s="187"/>
      <c r="V596" s="17"/>
      <c r="X596" s="23" t="s">
        <v>32</v>
      </c>
      <c r="Y596" s="20">
        <f>IF(B1391="PAGADO",0,C601)</f>
        <v>0</v>
      </c>
      <c r="AA596" s="187" t="s">
        <v>20</v>
      </c>
      <c r="AB596" s="187"/>
      <c r="AC596" s="187"/>
      <c r="AD596" s="187"/>
    </row>
    <row r="597" spans="2:41" x14ac:dyDescent="0.25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 x14ac:dyDescent="0.25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 x14ac:dyDescent="0.3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88" t="str">
        <f>IF(Y601&lt;0,"NO PAGAR","COBRAR'")</f>
        <v>COBRAR'</v>
      </c>
      <c r="Y602" s="188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188" t="str">
        <f>IF(C601&lt;0,"NO PAGAR","COBRAR'")</f>
        <v>COBRAR'</v>
      </c>
      <c r="C603" s="188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81" t="s">
        <v>9</v>
      </c>
      <c r="C604" s="182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81" t="s">
        <v>9</v>
      </c>
      <c r="Y604" s="182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16</v>
      </c>
      <c r="C612" s="10"/>
      <c r="E612" s="183" t="s">
        <v>7</v>
      </c>
      <c r="F612" s="184"/>
      <c r="G612" s="185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83" t="s">
        <v>7</v>
      </c>
      <c r="AB612" s="184"/>
      <c r="AC612" s="185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 x14ac:dyDescent="0.25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 x14ac:dyDescent="0.25">
      <c r="B614" s="12"/>
      <c r="C614" s="10"/>
      <c r="N614" s="183" t="s">
        <v>7</v>
      </c>
      <c r="O614" s="184"/>
      <c r="P614" s="184"/>
      <c r="Q614" s="185"/>
      <c r="R614" s="18">
        <f>SUM(R598:R613)</f>
        <v>0</v>
      </c>
      <c r="S614" s="3"/>
      <c r="V614" s="17"/>
      <c r="X614" s="12"/>
      <c r="Y614" s="10"/>
      <c r="AJ614" s="183" t="s">
        <v>7</v>
      </c>
      <c r="AK614" s="184"/>
      <c r="AL614" s="184"/>
      <c r="AM614" s="185"/>
      <c r="AN614" s="18">
        <f>SUM(AN598:AN613)</f>
        <v>0</v>
      </c>
      <c r="AO614" s="3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E617" s="14"/>
      <c r="V617" s="17"/>
      <c r="X617" s="12"/>
      <c r="Y617" s="10"/>
      <c r="AA617" s="14"/>
    </row>
    <row r="618" spans="2:41" x14ac:dyDescent="0.25">
      <c r="B618" s="12"/>
      <c r="C618" s="10"/>
      <c r="V618" s="17"/>
      <c r="X618" s="12"/>
      <c r="Y618" s="10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1"/>
      <c r="C623" s="10"/>
      <c r="V623" s="17"/>
      <c r="X623" s="11"/>
      <c r="Y623" s="10"/>
    </row>
    <row r="624" spans="2:41" x14ac:dyDescent="0.25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 x14ac:dyDescent="0.25">
      <c r="E625" s="1" t="s">
        <v>19</v>
      </c>
      <c r="V625" s="17"/>
      <c r="AA625" s="1" t="s">
        <v>19</v>
      </c>
    </row>
    <row r="626" spans="5:31" x14ac:dyDescent="0.25">
      <c r="V626" s="17"/>
    </row>
    <row r="627" spans="5:31" x14ac:dyDescent="0.25">
      <c r="V627" s="17"/>
    </row>
    <row r="628" spans="5:31" x14ac:dyDescent="0.25">
      <c r="V628" s="17"/>
    </row>
    <row r="629" spans="5:31" x14ac:dyDescent="0.25">
      <c r="V629" s="17"/>
    </row>
    <row r="630" spans="5:31" x14ac:dyDescent="0.25">
      <c r="V630" s="17"/>
    </row>
    <row r="631" spans="5:31" x14ac:dyDescent="0.25">
      <c r="V631" s="17"/>
    </row>
    <row r="632" spans="5:31" x14ac:dyDescent="0.25">
      <c r="V632" s="17"/>
    </row>
    <row r="633" spans="5:31" x14ac:dyDescent="0.25">
      <c r="V633" s="17"/>
    </row>
    <row r="634" spans="5:31" x14ac:dyDescent="0.25">
      <c r="V634" s="17"/>
    </row>
    <row r="635" spans="5:31" x14ac:dyDescent="0.25">
      <c r="V635" s="17"/>
    </row>
    <row r="636" spans="5:31" x14ac:dyDescent="0.25">
      <c r="V636" s="17"/>
    </row>
    <row r="637" spans="5:31" x14ac:dyDescent="0.25">
      <c r="V637" s="17"/>
    </row>
    <row r="638" spans="5:31" x14ac:dyDescent="0.25">
      <c r="V638" s="17"/>
      <c r="AC638" s="189" t="s">
        <v>29</v>
      </c>
      <c r="AD638" s="189"/>
      <c r="AE638" s="189"/>
    </row>
    <row r="639" spans="5:31" x14ac:dyDescent="0.25">
      <c r="H639" s="186" t="s">
        <v>28</v>
      </c>
      <c r="I639" s="186"/>
      <c r="J639" s="186"/>
      <c r="V639" s="17"/>
      <c r="AC639" s="189"/>
      <c r="AD639" s="189"/>
      <c r="AE639" s="189"/>
    </row>
    <row r="640" spans="5:31" x14ac:dyDescent="0.25">
      <c r="H640" s="186"/>
      <c r="I640" s="186"/>
      <c r="J640" s="186"/>
      <c r="V640" s="17"/>
      <c r="AC640" s="189"/>
      <c r="AD640" s="189"/>
      <c r="AE640" s="189"/>
    </row>
    <row r="641" spans="2:41" x14ac:dyDescent="0.25">
      <c r="V641" s="17"/>
    </row>
    <row r="642" spans="2:41" x14ac:dyDescent="0.25">
      <c r="V642" s="17"/>
    </row>
    <row r="643" spans="2:41" ht="23.25" x14ac:dyDescent="0.35">
      <c r="B643" s="22" t="s">
        <v>68</v>
      </c>
      <c r="V643" s="17"/>
      <c r="X643" s="22" t="s">
        <v>68</v>
      </c>
    </row>
    <row r="644" spans="2:41" ht="23.25" x14ac:dyDescent="0.35">
      <c r="B644" s="23" t="s">
        <v>156</v>
      </c>
      <c r="C644" s="20">
        <f>IF(X596="PAGADO",0,Y601)</f>
        <v>0</v>
      </c>
      <c r="E644" s="187" t="s">
        <v>564</v>
      </c>
      <c r="F644" s="187"/>
      <c r="G644" s="187"/>
      <c r="H644" s="187"/>
      <c r="V644" s="17"/>
      <c r="X644" s="23" t="s">
        <v>156</v>
      </c>
      <c r="Y644" s="20">
        <f>IF(B644="PAGADO",0,C649)</f>
        <v>0</v>
      </c>
      <c r="AA644" s="187" t="s">
        <v>1110</v>
      </c>
      <c r="AB644" s="187"/>
      <c r="AC644" s="187"/>
      <c r="AD644" s="187"/>
    </row>
    <row r="645" spans="2:41" x14ac:dyDescent="0.25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 x14ac:dyDescent="0.25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1108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 x14ac:dyDescent="0.25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998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 x14ac:dyDescent="0.4">
      <c r="B650" s="190" t="str">
        <f>IF(C649&lt;0,"NO PAGAR","COBRAR")</f>
        <v>COBRAR</v>
      </c>
      <c r="C650" s="19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90" t="str">
        <f>IF(Y649&lt;0,"NO PAGAR","COBRAR")</f>
        <v>COBRAR</v>
      </c>
      <c r="Y650" s="19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181" t="s">
        <v>9</v>
      </c>
      <c r="C651" s="182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81" t="s">
        <v>9</v>
      </c>
      <c r="Y651" s="182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17</v>
      </c>
      <c r="C660" s="10"/>
      <c r="E660" s="183" t="s">
        <v>7</v>
      </c>
      <c r="F660" s="184"/>
      <c r="G660" s="185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83" t="s">
        <v>7</v>
      </c>
      <c r="AB660" s="184"/>
      <c r="AC660" s="185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 x14ac:dyDescent="0.25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N662" s="183" t="s">
        <v>7</v>
      </c>
      <c r="O662" s="184"/>
      <c r="P662" s="184"/>
      <c r="Q662" s="185"/>
      <c r="R662" s="18">
        <f>SUM(R646:R661)</f>
        <v>0</v>
      </c>
      <c r="S662" s="3"/>
      <c r="V662" s="17"/>
      <c r="X662" s="12"/>
      <c r="Y662" s="10"/>
      <c r="AJ662" s="183" t="s">
        <v>7</v>
      </c>
      <c r="AK662" s="184"/>
      <c r="AL662" s="184"/>
      <c r="AM662" s="185"/>
      <c r="AN662" s="18">
        <f>SUM(AN646:AN661)</f>
        <v>0</v>
      </c>
      <c r="AO662" s="3"/>
    </row>
    <row r="663" spans="2:41" x14ac:dyDescent="0.25">
      <c r="B663" s="12"/>
      <c r="C663" s="10"/>
      <c r="V663" s="17"/>
      <c r="X663" s="12"/>
      <c r="Y663" s="10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2"/>
      <c r="C665" s="10"/>
      <c r="E665" s="14"/>
      <c r="V665" s="17"/>
      <c r="X665" s="12"/>
      <c r="Y665" s="10"/>
      <c r="AA665" s="14"/>
    </row>
    <row r="666" spans="2:41" x14ac:dyDescent="0.25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186" t="s">
        <v>30</v>
      </c>
      <c r="I679" s="186"/>
      <c r="J679" s="186"/>
      <c r="V679" s="17"/>
      <c r="AA679" s="186" t="s">
        <v>31</v>
      </c>
      <c r="AB679" s="186"/>
      <c r="AC679" s="186"/>
    </row>
    <row r="680" spans="1:43" x14ac:dyDescent="0.25">
      <c r="H680" s="186"/>
      <c r="I680" s="186"/>
      <c r="J680" s="186"/>
      <c r="V680" s="17"/>
      <c r="AA680" s="186"/>
      <c r="AB680" s="186"/>
      <c r="AC680" s="186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68</v>
      </c>
      <c r="V683" s="17"/>
      <c r="X683" s="22" t="s">
        <v>68</v>
      </c>
    </row>
    <row r="684" spans="1:43" ht="23.25" x14ac:dyDescent="0.35">
      <c r="B684" s="23" t="s">
        <v>32</v>
      </c>
      <c r="C684" s="20">
        <f>IF(X644="PAGADO",0,C649)</f>
        <v>0</v>
      </c>
      <c r="E684" s="187" t="s">
        <v>20</v>
      </c>
      <c r="F684" s="187"/>
      <c r="G684" s="187"/>
      <c r="H684" s="187"/>
      <c r="V684" s="17"/>
      <c r="X684" s="23" t="s">
        <v>32</v>
      </c>
      <c r="Y684" s="20">
        <f>IF(B1484="PAGADO",0,C689)</f>
        <v>0</v>
      </c>
      <c r="AA684" s="187" t="s">
        <v>20</v>
      </c>
      <c r="AB684" s="187"/>
      <c r="AC684" s="187"/>
      <c r="AD684" s="187"/>
    </row>
    <row r="685" spans="1:43" x14ac:dyDescent="0.25">
      <c r="B685" s="1" t="s">
        <v>0</v>
      </c>
      <c r="C685" s="19">
        <f>H700</f>
        <v>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Y686" s="2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C712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Y712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88" t="str">
        <f>IF(Y689&lt;0,"NO PAGAR","COBRAR'")</f>
        <v>COBRAR'</v>
      </c>
      <c r="Y690" s="18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188" t="str">
        <f>IF(C689&lt;0,"NO PAGAR","COBRAR'")</f>
        <v>COBRAR'</v>
      </c>
      <c r="C691" s="188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181" t="s">
        <v>9</v>
      </c>
      <c r="C692" s="18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81" t="s">
        <v>9</v>
      </c>
      <c r="Y692" s="18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183" t="s">
        <v>7</v>
      </c>
      <c r="F700" s="184"/>
      <c r="G700" s="185"/>
      <c r="H700" s="5">
        <f>SUM(H686:H699)</f>
        <v>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83" t="s">
        <v>7</v>
      </c>
      <c r="AB700" s="184"/>
      <c r="AC700" s="185"/>
      <c r="AD700" s="5">
        <f>SUM(AD686:AD699)</f>
        <v>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183" t="s">
        <v>7</v>
      </c>
      <c r="O702" s="184"/>
      <c r="P702" s="184"/>
      <c r="Q702" s="185"/>
      <c r="R702" s="18">
        <f>SUM(R686:R701)</f>
        <v>0</v>
      </c>
      <c r="S702" s="3"/>
      <c r="V702" s="17"/>
      <c r="X702" s="12"/>
      <c r="Y702" s="10"/>
      <c r="AJ702" s="183" t="s">
        <v>7</v>
      </c>
      <c r="AK702" s="184"/>
      <c r="AL702" s="184"/>
      <c r="AM702" s="185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E705" s="14"/>
      <c r="V705" s="17"/>
      <c r="X705" s="12"/>
      <c r="Y705" s="10"/>
      <c r="AA705" s="14"/>
    </row>
    <row r="706" spans="2:27" x14ac:dyDescent="0.25">
      <c r="B706" s="12"/>
      <c r="C706" s="10"/>
      <c r="V706" s="17"/>
      <c r="X706" s="12"/>
      <c r="Y706" s="10"/>
    </row>
    <row r="707" spans="2:27" x14ac:dyDescent="0.25">
      <c r="B707" s="12"/>
      <c r="C707" s="10"/>
      <c r="V707" s="17"/>
      <c r="X707" s="12"/>
      <c r="Y707" s="10"/>
    </row>
    <row r="708" spans="2:27" x14ac:dyDescent="0.25">
      <c r="B708" s="12"/>
      <c r="C708" s="10"/>
      <c r="V708" s="17"/>
      <c r="X708" s="12"/>
      <c r="Y708" s="10"/>
    </row>
    <row r="709" spans="2:27" x14ac:dyDescent="0.25">
      <c r="B709" s="12"/>
      <c r="C709" s="10"/>
      <c r="V709" s="17"/>
      <c r="X709" s="12"/>
      <c r="Y709" s="10"/>
    </row>
    <row r="710" spans="2:27" x14ac:dyDescent="0.25">
      <c r="B710" s="12"/>
      <c r="C710" s="10"/>
      <c r="V710" s="17"/>
      <c r="X710" s="12"/>
      <c r="Y710" s="10"/>
    </row>
    <row r="711" spans="2:27" x14ac:dyDescent="0.25">
      <c r="B711" s="11"/>
      <c r="C711" s="10"/>
      <c r="V711" s="17"/>
      <c r="X711" s="11"/>
      <c r="Y711" s="10"/>
    </row>
    <row r="712" spans="2:27" x14ac:dyDescent="0.25">
      <c r="B712" s="15" t="s">
        <v>18</v>
      </c>
      <c r="C712" s="16">
        <f>SUM(C693:C711)</f>
        <v>0</v>
      </c>
      <c r="D712" t="s">
        <v>22</v>
      </c>
      <c r="E712" t="s">
        <v>21</v>
      </c>
      <c r="V712" s="17"/>
      <c r="X712" s="15" t="s">
        <v>18</v>
      </c>
      <c r="Y712" s="16">
        <f>SUM(Y693:Y711)</f>
        <v>0</v>
      </c>
      <c r="Z712" t="s">
        <v>22</v>
      </c>
      <c r="AA712" t="s">
        <v>21</v>
      </c>
    </row>
    <row r="713" spans="2:27" x14ac:dyDescent="0.25">
      <c r="E713" s="1" t="s">
        <v>19</v>
      </c>
      <c r="V713" s="17"/>
      <c r="AA713" s="1" t="s">
        <v>19</v>
      </c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</row>
    <row r="722" spans="2:41" x14ac:dyDescent="0.25">
      <c r="V722" s="17"/>
    </row>
    <row r="723" spans="2:41" x14ac:dyDescent="0.25">
      <c r="V723" s="17"/>
    </row>
    <row r="724" spans="2:41" x14ac:dyDescent="0.25">
      <c r="V724" s="17"/>
    </row>
    <row r="725" spans="2:41" x14ac:dyDescent="0.25">
      <c r="V725" s="17"/>
    </row>
    <row r="726" spans="2:41" x14ac:dyDescent="0.25">
      <c r="V726" s="17"/>
      <c r="AC726" s="189" t="s">
        <v>29</v>
      </c>
      <c r="AD726" s="189"/>
      <c r="AE726" s="189"/>
    </row>
    <row r="727" spans="2:41" x14ac:dyDescent="0.25">
      <c r="H727" s="186" t="s">
        <v>28</v>
      </c>
      <c r="I727" s="186"/>
      <c r="J727" s="186"/>
      <c r="V727" s="17"/>
      <c r="AC727" s="189"/>
      <c r="AD727" s="189"/>
      <c r="AE727" s="189"/>
    </row>
    <row r="728" spans="2:41" x14ac:dyDescent="0.25">
      <c r="H728" s="186"/>
      <c r="I728" s="186"/>
      <c r="J728" s="186"/>
      <c r="V728" s="17"/>
      <c r="AC728" s="189"/>
      <c r="AD728" s="189"/>
      <c r="AE728" s="189"/>
    </row>
    <row r="729" spans="2:41" x14ac:dyDescent="0.25">
      <c r="V729" s="17"/>
    </row>
    <row r="730" spans="2:41" x14ac:dyDescent="0.25">
      <c r="V730" s="17"/>
    </row>
    <row r="731" spans="2:41" ht="23.25" x14ac:dyDescent="0.35">
      <c r="B731" s="22" t="s">
        <v>69</v>
      </c>
      <c r="V731" s="17"/>
      <c r="X731" s="22" t="s">
        <v>69</v>
      </c>
    </row>
    <row r="732" spans="2:41" ht="23.25" x14ac:dyDescent="0.35">
      <c r="B732" s="23" t="s">
        <v>32</v>
      </c>
      <c r="C732" s="20">
        <f>IF(X684="PAGADO",0,Y689)</f>
        <v>0</v>
      </c>
      <c r="E732" s="187" t="s">
        <v>20</v>
      </c>
      <c r="F732" s="187"/>
      <c r="G732" s="187"/>
      <c r="H732" s="187"/>
      <c r="V732" s="17"/>
      <c r="X732" s="23" t="s">
        <v>32</v>
      </c>
      <c r="Y732" s="20">
        <f>IF(B732="PAGADO",0,C737)</f>
        <v>0</v>
      </c>
      <c r="AA732" s="187" t="s">
        <v>20</v>
      </c>
      <c r="AB732" s="187"/>
      <c r="AC732" s="187"/>
      <c r="AD732" s="187"/>
    </row>
    <row r="733" spans="2:41" x14ac:dyDescent="0.25">
      <c r="B733" s="1" t="s">
        <v>0</v>
      </c>
      <c r="C733" s="19">
        <f>H748</f>
        <v>0</v>
      </c>
      <c r="E733" s="2" t="s">
        <v>1</v>
      </c>
      <c r="F733" s="2" t="s">
        <v>2</v>
      </c>
      <c r="G733" s="2" t="s">
        <v>3</v>
      </c>
      <c r="H733" s="2" t="s">
        <v>4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2" t="s">
        <v>1</v>
      </c>
      <c r="AK733" s="2" t="s">
        <v>5</v>
      </c>
      <c r="AL733" s="2" t="s">
        <v>4</v>
      </c>
      <c r="AM733" s="2" t="s">
        <v>6</v>
      </c>
      <c r="AN733" s="2" t="s">
        <v>7</v>
      </c>
      <c r="AO733" s="3"/>
    </row>
    <row r="734" spans="2:41" x14ac:dyDescent="0.25">
      <c r="C734" s="2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" t="s">
        <v>24</v>
      </c>
      <c r="C735" s="19">
        <f>IF(C732&gt;0,C732+C733,C733)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24</v>
      </c>
      <c r="Y735" s="19">
        <f>IF(Y732&gt;0,Y732+Y733,Y733)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" t="s">
        <v>9</v>
      </c>
      <c r="C736" s="20">
        <f>C759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Y759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6" t="s">
        <v>25</v>
      </c>
      <c r="C737" s="21">
        <f>C735-C736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6" t="s">
        <v>8</v>
      </c>
      <c r="Y737" s="21">
        <f>Y735-Y736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6.25" x14ac:dyDescent="0.4">
      <c r="B738" s="190" t="str">
        <f>IF(C737&lt;0,"NO PAGAR","COBRAR")</f>
        <v>COBRAR</v>
      </c>
      <c r="C738" s="19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90" t="str">
        <f>IF(Y737&lt;0,"NO PAGAR","COBRAR")</f>
        <v>COBRAR</v>
      </c>
      <c r="Y738" s="19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81" t="s">
        <v>9</v>
      </c>
      <c r="C739" s="182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81" t="s">
        <v>9</v>
      </c>
      <c r="Y739" s="182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9" t="str">
        <f>IF(C773&lt;0,"SALDO A FAVOR","SALDO ADELANTAD0'")</f>
        <v>SALDO ADELANTAD0'</v>
      </c>
      <c r="C740" s="10">
        <f>IF(Y684&lt;=0,Y684*-1)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9" t="str">
        <f>IF(C737&lt;0,"SALDO ADELANTADO","SALDO A FAVOR'")</f>
        <v>SALDO A FAVOR'</v>
      </c>
      <c r="Y740" s="10">
        <f>IF(C737&lt;=0,C737*-1)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10</v>
      </c>
      <c r="C741" s="10">
        <f>R750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10</v>
      </c>
      <c r="Y741" s="10">
        <f>AN750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11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11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12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12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13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13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14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14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15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15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16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16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17</v>
      </c>
      <c r="C748" s="10"/>
      <c r="E748" s="183" t="s">
        <v>7</v>
      </c>
      <c r="F748" s="184"/>
      <c r="G748" s="185"/>
      <c r="H748" s="5">
        <f>SUM(H734:H747)</f>
        <v>0</v>
      </c>
      <c r="N748" s="3"/>
      <c r="O748" s="3"/>
      <c r="P748" s="3"/>
      <c r="Q748" s="3"/>
      <c r="R748" s="18"/>
      <c r="S748" s="3"/>
      <c r="V748" s="17"/>
      <c r="X748" s="11" t="s">
        <v>17</v>
      </c>
      <c r="Y748" s="10"/>
      <c r="AA748" s="183" t="s">
        <v>7</v>
      </c>
      <c r="AB748" s="184"/>
      <c r="AC748" s="185"/>
      <c r="AD748" s="5">
        <f>SUM(AD734:AD747)</f>
        <v>0</v>
      </c>
      <c r="AJ748" s="3"/>
      <c r="AK748" s="3"/>
      <c r="AL748" s="3"/>
      <c r="AM748" s="3"/>
      <c r="AN748" s="18"/>
      <c r="AO748" s="3"/>
    </row>
    <row r="749" spans="2:41" x14ac:dyDescent="0.25">
      <c r="B749" s="12"/>
      <c r="C749" s="10"/>
      <c r="E749" s="13"/>
      <c r="F749" s="13"/>
      <c r="G749" s="13"/>
      <c r="N749" s="3"/>
      <c r="O749" s="3"/>
      <c r="P749" s="3"/>
      <c r="Q749" s="3"/>
      <c r="R749" s="18"/>
      <c r="S749" s="3"/>
      <c r="V749" s="17"/>
      <c r="X749" s="12"/>
      <c r="Y749" s="10"/>
      <c r="AA749" s="13"/>
      <c r="AB749" s="13"/>
      <c r="AC749" s="13"/>
      <c r="AJ749" s="3"/>
      <c r="AK749" s="3"/>
      <c r="AL749" s="3"/>
      <c r="AM749" s="3"/>
      <c r="AN749" s="18"/>
      <c r="AO749" s="3"/>
    </row>
    <row r="750" spans="2:41" x14ac:dyDescent="0.25">
      <c r="B750" s="12"/>
      <c r="C750" s="10"/>
      <c r="N750" s="183" t="s">
        <v>7</v>
      </c>
      <c r="O750" s="184"/>
      <c r="P750" s="184"/>
      <c r="Q750" s="185"/>
      <c r="R750" s="18">
        <f>SUM(R734:R749)</f>
        <v>0</v>
      </c>
      <c r="S750" s="3"/>
      <c r="V750" s="17"/>
      <c r="X750" s="12"/>
      <c r="Y750" s="10"/>
      <c r="AJ750" s="183" t="s">
        <v>7</v>
      </c>
      <c r="AK750" s="184"/>
      <c r="AL750" s="184"/>
      <c r="AM750" s="185"/>
      <c r="AN750" s="18">
        <f>SUM(AN734:AN749)</f>
        <v>0</v>
      </c>
      <c r="AO750" s="3"/>
    </row>
    <row r="751" spans="2:41" x14ac:dyDescent="0.25">
      <c r="B751" s="12"/>
      <c r="C751" s="10"/>
      <c r="V751" s="17"/>
      <c r="X751" s="12"/>
      <c r="Y751" s="10"/>
    </row>
    <row r="752" spans="2:41" x14ac:dyDescent="0.25">
      <c r="B752" s="12"/>
      <c r="C752" s="10"/>
      <c r="V752" s="17"/>
      <c r="X752" s="12"/>
      <c r="Y752" s="10"/>
    </row>
    <row r="753" spans="1:43" x14ac:dyDescent="0.25">
      <c r="B753" s="12"/>
      <c r="C753" s="10"/>
      <c r="E753" s="14"/>
      <c r="V753" s="17"/>
      <c r="X753" s="12"/>
      <c r="Y753" s="10"/>
      <c r="AA753" s="14"/>
    </row>
    <row r="754" spans="1:43" x14ac:dyDescent="0.25">
      <c r="B754" s="12"/>
      <c r="C754" s="10"/>
      <c r="V754" s="17"/>
      <c r="X754" s="12"/>
      <c r="Y754" s="10"/>
    </row>
    <row r="755" spans="1:43" x14ac:dyDescent="0.25">
      <c r="B755" s="12"/>
      <c r="C755" s="10"/>
      <c r="V755" s="17"/>
      <c r="X755" s="12"/>
      <c r="Y755" s="10"/>
    </row>
    <row r="756" spans="1:43" x14ac:dyDescent="0.25">
      <c r="B756" s="12"/>
      <c r="C756" s="10"/>
      <c r="V756" s="17"/>
      <c r="X756" s="12"/>
      <c r="Y756" s="10"/>
    </row>
    <row r="757" spans="1:43" x14ac:dyDescent="0.25">
      <c r="B757" s="12"/>
      <c r="C757" s="10"/>
      <c r="V757" s="17"/>
      <c r="X757" s="12"/>
      <c r="Y757" s="10"/>
    </row>
    <row r="758" spans="1:43" x14ac:dyDescent="0.25">
      <c r="B758" s="11"/>
      <c r="C758" s="10"/>
      <c r="V758" s="17"/>
      <c r="X758" s="11"/>
      <c r="Y758" s="10"/>
    </row>
    <row r="759" spans="1:43" x14ac:dyDescent="0.25">
      <c r="B759" s="15" t="s">
        <v>18</v>
      </c>
      <c r="C759" s="16">
        <f>SUM(C740:C758)</f>
        <v>0</v>
      </c>
      <c r="V759" s="17"/>
      <c r="X759" s="15" t="s">
        <v>18</v>
      </c>
      <c r="Y759" s="16">
        <f>SUM(Y740:Y758)</f>
        <v>0</v>
      </c>
    </row>
    <row r="760" spans="1:43" x14ac:dyDescent="0.25">
      <c r="D760" t="s">
        <v>22</v>
      </c>
      <c r="E760" t="s">
        <v>21</v>
      </c>
      <c r="V760" s="17"/>
      <c r="Z760" t="s">
        <v>22</v>
      </c>
      <c r="AA760" t="s">
        <v>21</v>
      </c>
    </row>
    <row r="761" spans="1:43" x14ac:dyDescent="0.25">
      <c r="E761" s="1" t="s">
        <v>19</v>
      </c>
      <c r="V761" s="17"/>
      <c r="AA761" s="1" t="s">
        <v>19</v>
      </c>
    </row>
    <row r="762" spans="1:43" x14ac:dyDescent="0.25">
      <c r="V762" s="17"/>
    </row>
    <row r="763" spans="1:43" x14ac:dyDescent="0.25">
      <c r="V763" s="17"/>
    </row>
    <row r="764" spans="1:43" x14ac:dyDescent="0.25">
      <c r="V764" s="17"/>
    </row>
    <row r="765" spans="1:43" x14ac:dyDescent="0.25">
      <c r="V765" s="17"/>
    </row>
    <row r="766" spans="1:43" x14ac:dyDescent="0.25">
      <c r="V766" s="17"/>
    </row>
    <row r="767" spans="1:43" x14ac:dyDescent="0.25">
      <c r="V767" s="17"/>
    </row>
    <row r="768" spans="1:43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</row>
    <row r="771" spans="1:43" x14ac:dyDescent="0.25">
      <c r="V771" s="17"/>
    </row>
    <row r="772" spans="1:43" x14ac:dyDescent="0.25">
      <c r="H772" s="186" t="s">
        <v>30</v>
      </c>
      <c r="I772" s="186"/>
      <c r="J772" s="186"/>
      <c r="V772" s="17"/>
      <c r="AA772" s="186" t="s">
        <v>31</v>
      </c>
      <c r="AB772" s="186"/>
      <c r="AC772" s="186"/>
    </row>
    <row r="773" spans="1:43" x14ac:dyDescent="0.25">
      <c r="H773" s="186"/>
      <c r="I773" s="186"/>
      <c r="J773" s="186"/>
      <c r="V773" s="17"/>
      <c r="AA773" s="186"/>
      <c r="AB773" s="186"/>
      <c r="AC773" s="186"/>
    </row>
    <row r="774" spans="1:43" x14ac:dyDescent="0.25">
      <c r="V774" s="17"/>
    </row>
    <row r="775" spans="1:43" x14ac:dyDescent="0.25">
      <c r="V775" s="17"/>
    </row>
    <row r="776" spans="1:43" ht="23.25" x14ac:dyDescent="0.35">
      <c r="B776" s="24" t="s">
        <v>69</v>
      </c>
      <c r="V776" s="17"/>
      <c r="X776" s="22" t="s">
        <v>69</v>
      </c>
    </row>
    <row r="777" spans="1:43" ht="23.25" x14ac:dyDescent="0.35">
      <c r="B777" s="23" t="s">
        <v>32</v>
      </c>
      <c r="C777" s="20">
        <f>IF(X732="PAGADO",0,C737)</f>
        <v>0</v>
      </c>
      <c r="E777" s="187" t="s">
        <v>20</v>
      </c>
      <c r="F777" s="187"/>
      <c r="G777" s="187"/>
      <c r="H777" s="187"/>
      <c r="V777" s="17"/>
      <c r="X777" s="23" t="s">
        <v>32</v>
      </c>
      <c r="Y777" s="20">
        <f>IF(B1577="PAGADO",0,C782)</f>
        <v>0</v>
      </c>
      <c r="AA777" s="187" t="s">
        <v>20</v>
      </c>
      <c r="AB777" s="187"/>
      <c r="AC777" s="187"/>
      <c r="AD777" s="187"/>
    </row>
    <row r="778" spans="1:43" x14ac:dyDescent="0.25">
      <c r="B778" s="1" t="s">
        <v>0</v>
      </c>
      <c r="C778" s="19">
        <f>H793</f>
        <v>0</v>
      </c>
      <c r="E778" s="2" t="s">
        <v>1</v>
      </c>
      <c r="F778" s="2" t="s">
        <v>2</v>
      </c>
      <c r="G778" s="2" t="s">
        <v>3</v>
      </c>
      <c r="H778" s="2" t="s">
        <v>4</v>
      </c>
      <c r="N778" s="2" t="s">
        <v>1</v>
      </c>
      <c r="O778" s="2" t="s">
        <v>5</v>
      </c>
      <c r="P778" s="2" t="s">
        <v>4</v>
      </c>
      <c r="Q778" s="2" t="s">
        <v>6</v>
      </c>
      <c r="R778" s="2" t="s">
        <v>7</v>
      </c>
      <c r="S778" s="3"/>
      <c r="V778" s="17"/>
      <c r="X778" s="1" t="s">
        <v>0</v>
      </c>
      <c r="Y778" s="19">
        <f>AD793</f>
        <v>0</v>
      </c>
      <c r="AA778" s="2" t="s">
        <v>1</v>
      </c>
      <c r="AB778" s="2" t="s">
        <v>2</v>
      </c>
      <c r="AC778" s="2" t="s">
        <v>3</v>
      </c>
      <c r="AD778" s="2" t="s">
        <v>4</v>
      </c>
      <c r="AJ778" s="2" t="s">
        <v>1</v>
      </c>
      <c r="AK778" s="2" t="s">
        <v>5</v>
      </c>
      <c r="AL778" s="2" t="s">
        <v>4</v>
      </c>
      <c r="AM778" s="2" t="s">
        <v>6</v>
      </c>
      <c r="AN778" s="2" t="s">
        <v>7</v>
      </c>
      <c r="AO778" s="3"/>
    </row>
    <row r="779" spans="1:43" x14ac:dyDescent="0.25">
      <c r="C779" s="2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Y779" s="2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 x14ac:dyDescent="0.25">
      <c r="B780" s="1" t="s">
        <v>24</v>
      </c>
      <c r="C780" s="19">
        <f>IF(C777&gt;0,C777+C778,C778)</f>
        <v>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24</v>
      </c>
      <c r="Y780" s="19">
        <f>IF(Y777&gt;0,Y777+Y778,Y778)</f>
        <v>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 x14ac:dyDescent="0.25">
      <c r="B781" s="1" t="s">
        <v>9</v>
      </c>
      <c r="C781" s="20">
        <f>C805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" t="s">
        <v>9</v>
      </c>
      <c r="Y781" s="20">
        <f>Y805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 x14ac:dyDescent="0.25">
      <c r="B782" s="6" t="s">
        <v>26</v>
      </c>
      <c r="C782" s="21">
        <f>C780-C781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6" t="s">
        <v>27</v>
      </c>
      <c r="Y782" s="21">
        <f>Y780-Y781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 x14ac:dyDescent="0.35">
      <c r="B783" s="6"/>
      <c r="C783" s="7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88" t="str">
        <f>IF(Y782&lt;0,"NO PAGAR","COBRAR'")</f>
        <v>COBRAR'</v>
      </c>
      <c r="Y783" s="188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 ht="23.25" x14ac:dyDescent="0.35">
      <c r="B784" s="188" t="str">
        <f>IF(C782&lt;0,"NO PAGAR","COBRAR'")</f>
        <v>COBRAR'</v>
      </c>
      <c r="C784" s="188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6"/>
      <c r="Y784" s="8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81" t="s">
        <v>9</v>
      </c>
      <c r="C785" s="182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81" t="s">
        <v>9</v>
      </c>
      <c r="Y785" s="182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9" t="str">
        <f>IF(Y737&lt;0,"SALDO ADELANTADO","SALDO A FAVOR '")</f>
        <v>SALDO A FAVOR '</v>
      </c>
      <c r="C786" s="10">
        <f>IF(Y737&lt;=0,Y737*-1)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IF(C782&lt;0,"SALDO ADELANTADO","SALDO A FAVOR'")</f>
        <v>SALDO A FAVOR'</v>
      </c>
      <c r="Y786" s="10">
        <f>IF(C782&lt;=0,C782*-1)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10</v>
      </c>
      <c r="C787" s="10">
        <f>R795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AN795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16</v>
      </c>
      <c r="C793" s="10"/>
      <c r="E793" s="183" t="s">
        <v>7</v>
      </c>
      <c r="F793" s="184"/>
      <c r="G793" s="185"/>
      <c r="H793" s="5">
        <f>SUM(H779:H792)</f>
        <v>0</v>
      </c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183" t="s">
        <v>7</v>
      </c>
      <c r="AB793" s="184"/>
      <c r="AC793" s="185"/>
      <c r="AD793" s="5">
        <f>SUM(AD779:AD792)</f>
        <v>0</v>
      </c>
      <c r="AJ793" s="3"/>
      <c r="AK793" s="3"/>
      <c r="AL793" s="3"/>
      <c r="AM793" s="3"/>
      <c r="AN793" s="18"/>
      <c r="AO793" s="3"/>
    </row>
    <row r="794" spans="2:41" x14ac:dyDescent="0.25">
      <c r="B794" s="11" t="s">
        <v>17</v>
      </c>
      <c r="C794" s="10"/>
      <c r="E794" s="13"/>
      <c r="F794" s="13"/>
      <c r="G794" s="13"/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3"/>
      <c r="AB794" s="13"/>
      <c r="AC794" s="13"/>
      <c r="AJ794" s="3"/>
      <c r="AK794" s="3"/>
      <c r="AL794" s="3"/>
      <c r="AM794" s="3"/>
      <c r="AN794" s="18"/>
      <c r="AO794" s="3"/>
    </row>
    <row r="795" spans="2:41" x14ac:dyDescent="0.25">
      <c r="B795" s="12"/>
      <c r="C795" s="10"/>
      <c r="N795" s="183" t="s">
        <v>7</v>
      </c>
      <c r="O795" s="184"/>
      <c r="P795" s="184"/>
      <c r="Q795" s="185"/>
      <c r="R795" s="18">
        <f>SUM(R779:R794)</f>
        <v>0</v>
      </c>
      <c r="S795" s="3"/>
      <c r="V795" s="17"/>
      <c r="X795" s="12"/>
      <c r="Y795" s="10"/>
      <c r="AJ795" s="183" t="s">
        <v>7</v>
      </c>
      <c r="AK795" s="184"/>
      <c r="AL795" s="184"/>
      <c r="AM795" s="185"/>
      <c r="AN795" s="18">
        <f>SUM(AN779:AN794)</f>
        <v>0</v>
      </c>
      <c r="AO795" s="3"/>
    </row>
    <row r="796" spans="2:41" x14ac:dyDescent="0.25">
      <c r="B796" s="12"/>
      <c r="C796" s="10"/>
      <c r="V796" s="17"/>
      <c r="X796" s="12"/>
      <c r="Y796" s="10"/>
    </row>
    <row r="797" spans="2:41" x14ac:dyDescent="0.25">
      <c r="B797" s="12"/>
      <c r="C797" s="10"/>
      <c r="V797" s="17"/>
      <c r="X797" s="12"/>
      <c r="Y797" s="10"/>
    </row>
    <row r="798" spans="2:41" x14ac:dyDescent="0.25">
      <c r="B798" s="12"/>
      <c r="C798" s="10"/>
      <c r="E798" s="14"/>
      <c r="V798" s="17"/>
      <c r="X798" s="12"/>
      <c r="Y798" s="10"/>
      <c r="AA798" s="14"/>
    </row>
    <row r="799" spans="2:41" x14ac:dyDescent="0.25">
      <c r="B799" s="12"/>
      <c r="C799" s="10"/>
      <c r="V799" s="17"/>
      <c r="X799" s="12"/>
      <c r="Y799" s="10"/>
    </row>
    <row r="800" spans="2:41" x14ac:dyDescent="0.25">
      <c r="B800" s="12"/>
      <c r="C800" s="10"/>
      <c r="V800" s="17"/>
      <c r="X800" s="12"/>
      <c r="Y800" s="10"/>
    </row>
    <row r="801" spans="2:27" x14ac:dyDescent="0.25">
      <c r="B801" s="12"/>
      <c r="C801" s="10"/>
      <c r="V801" s="17"/>
      <c r="X801" s="12"/>
      <c r="Y801" s="10"/>
    </row>
    <row r="802" spans="2:27" x14ac:dyDescent="0.25">
      <c r="B802" s="12"/>
      <c r="C802" s="10"/>
      <c r="V802" s="17"/>
      <c r="X802" s="12"/>
      <c r="Y802" s="10"/>
    </row>
    <row r="803" spans="2:27" x14ac:dyDescent="0.25">
      <c r="B803" s="12"/>
      <c r="C803" s="10"/>
      <c r="V803" s="17"/>
      <c r="X803" s="12"/>
      <c r="Y803" s="10"/>
    </row>
    <row r="804" spans="2:27" x14ac:dyDescent="0.25">
      <c r="B804" s="11"/>
      <c r="C804" s="10"/>
      <c r="V804" s="17"/>
      <c r="X804" s="11"/>
      <c r="Y804" s="10"/>
    </row>
    <row r="805" spans="2:27" x14ac:dyDescent="0.25">
      <c r="B805" s="15" t="s">
        <v>18</v>
      </c>
      <c r="C805" s="16">
        <f>SUM(C786:C804)</f>
        <v>0</v>
      </c>
      <c r="D805" t="s">
        <v>22</v>
      </c>
      <c r="E805" t="s">
        <v>21</v>
      </c>
      <c r="V805" s="17"/>
      <c r="X805" s="15" t="s">
        <v>18</v>
      </c>
      <c r="Y805" s="16">
        <f>SUM(Y786:Y804)</f>
        <v>0</v>
      </c>
      <c r="Z805" t="s">
        <v>22</v>
      </c>
      <c r="AA805" t="s">
        <v>21</v>
      </c>
    </row>
    <row r="806" spans="2:27" x14ac:dyDescent="0.25">
      <c r="E806" s="1" t="s">
        <v>19</v>
      </c>
      <c r="V806" s="17"/>
      <c r="AA806" s="1" t="s">
        <v>19</v>
      </c>
    </row>
    <row r="807" spans="2:27" x14ac:dyDescent="0.25">
      <c r="V807" s="17"/>
    </row>
    <row r="808" spans="2:27" x14ac:dyDescent="0.25">
      <c r="V808" s="17"/>
    </row>
    <row r="809" spans="2:27" x14ac:dyDescent="0.25">
      <c r="V809" s="17"/>
    </row>
    <row r="810" spans="2:27" x14ac:dyDescent="0.25">
      <c r="V810" s="17"/>
    </row>
    <row r="811" spans="2:27" x14ac:dyDescent="0.25">
      <c r="V811" s="17"/>
    </row>
    <row r="812" spans="2:27" x14ac:dyDescent="0.25">
      <c r="V812" s="17"/>
    </row>
    <row r="813" spans="2:27" x14ac:dyDescent="0.25">
      <c r="V813" s="17"/>
    </row>
    <row r="814" spans="2:27" x14ac:dyDescent="0.25">
      <c r="V814" s="17"/>
    </row>
    <row r="815" spans="2:27" x14ac:dyDescent="0.25">
      <c r="V815" s="17"/>
    </row>
    <row r="816" spans="2:27" x14ac:dyDescent="0.25">
      <c r="V816" s="17"/>
    </row>
    <row r="817" spans="2:41" x14ac:dyDescent="0.25">
      <c r="V817" s="17"/>
    </row>
    <row r="818" spans="2:41" x14ac:dyDescent="0.25">
      <c r="V818" s="17"/>
    </row>
    <row r="819" spans="2:41" x14ac:dyDescent="0.25">
      <c r="V819" s="17"/>
      <c r="AC819" s="189" t="s">
        <v>29</v>
      </c>
      <c r="AD819" s="189"/>
      <c r="AE819" s="189"/>
    </row>
    <row r="820" spans="2:41" x14ac:dyDescent="0.25">
      <c r="H820" s="186" t="s">
        <v>28</v>
      </c>
      <c r="I820" s="186"/>
      <c r="J820" s="186"/>
      <c r="V820" s="17"/>
      <c r="AC820" s="189"/>
      <c r="AD820" s="189"/>
      <c r="AE820" s="189"/>
    </row>
    <row r="821" spans="2:41" x14ac:dyDescent="0.25">
      <c r="H821" s="186"/>
      <c r="I821" s="186"/>
      <c r="J821" s="186"/>
      <c r="V821" s="17"/>
      <c r="AC821" s="189"/>
      <c r="AD821" s="189"/>
      <c r="AE821" s="189"/>
    </row>
    <row r="822" spans="2:41" x14ac:dyDescent="0.25">
      <c r="V822" s="17"/>
    </row>
    <row r="823" spans="2:41" x14ac:dyDescent="0.25">
      <c r="V823" s="17"/>
    </row>
    <row r="824" spans="2:41" ht="23.25" x14ac:dyDescent="0.35">
      <c r="B824" s="22" t="s">
        <v>70</v>
      </c>
      <c r="V824" s="17"/>
      <c r="X824" s="22" t="s">
        <v>70</v>
      </c>
    </row>
    <row r="825" spans="2:41" ht="23.25" x14ac:dyDescent="0.35">
      <c r="B825" s="23" t="s">
        <v>32</v>
      </c>
      <c r="C825" s="20">
        <f>IF(X777="PAGADO",0,Y782)</f>
        <v>0</v>
      </c>
      <c r="E825" s="187" t="s">
        <v>20</v>
      </c>
      <c r="F825" s="187"/>
      <c r="G825" s="187"/>
      <c r="H825" s="187"/>
      <c r="V825" s="17"/>
      <c r="X825" s="23" t="s">
        <v>32</v>
      </c>
      <c r="Y825" s="20">
        <f>IF(B825="PAGADO",0,C830)</f>
        <v>0</v>
      </c>
      <c r="AA825" s="187" t="s">
        <v>20</v>
      </c>
      <c r="AB825" s="187"/>
      <c r="AC825" s="187"/>
      <c r="AD825" s="187"/>
    </row>
    <row r="826" spans="2:41" x14ac:dyDescent="0.25">
      <c r="B826" s="1" t="s">
        <v>0</v>
      </c>
      <c r="C826" s="19">
        <f>H841</f>
        <v>0</v>
      </c>
      <c r="E826" s="2" t="s">
        <v>1</v>
      </c>
      <c r="F826" s="2" t="s">
        <v>2</v>
      </c>
      <c r="G826" s="2" t="s">
        <v>3</v>
      </c>
      <c r="H826" s="2" t="s">
        <v>4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2" t="s">
        <v>1</v>
      </c>
      <c r="AK826" s="2" t="s">
        <v>5</v>
      </c>
      <c r="AL826" s="2" t="s">
        <v>4</v>
      </c>
      <c r="AM826" s="2" t="s">
        <v>6</v>
      </c>
      <c r="AN826" s="2" t="s">
        <v>7</v>
      </c>
      <c r="AO826" s="3"/>
    </row>
    <row r="827" spans="2:41" x14ac:dyDescent="0.25">
      <c r="C827" s="2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" t="s">
        <v>24</v>
      </c>
      <c r="C828" s="19">
        <f>IF(C825&gt;0,C825+C826,C826)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IF(Y825&gt;0,Y826+Y825,Y826)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" t="s">
        <v>9</v>
      </c>
      <c r="C829" s="20">
        <f>C852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Y852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6" t="s">
        <v>25</v>
      </c>
      <c r="C830" s="21">
        <f>C828-C829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 t="s">
        <v>8</v>
      </c>
      <c r="Y830" s="21">
        <f>Y828-Y829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ht="26.25" x14ac:dyDescent="0.4">
      <c r="B831" s="190" t="str">
        <f>IF(C830&lt;0,"NO PAGAR","COBRAR")</f>
        <v>COBRAR</v>
      </c>
      <c r="C831" s="19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90" t="str">
        <f>IF(Y830&lt;0,"NO PAGAR","COBRAR")</f>
        <v>COBRAR</v>
      </c>
      <c r="Y831" s="19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81" t="s">
        <v>9</v>
      </c>
      <c r="C832" s="182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81" t="s">
        <v>9</v>
      </c>
      <c r="Y832" s="182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9" t="str">
        <f>IF(C866&lt;0,"SALDO A FAVOR","SALDO ADELANTAD0'")</f>
        <v>SALDO ADELANTAD0'</v>
      </c>
      <c r="C833" s="10">
        <f>IF(Y777&lt;=0,Y777*-1)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9" t="str">
        <f>IF(C830&lt;0,"SALDO ADELANTADO","SALDO A FAVOR'")</f>
        <v>SALDO A FAVOR'</v>
      </c>
      <c r="Y833" s="10">
        <f>IF(C830&lt;=0,C830*-1)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10</v>
      </c>
      <c r="C834" s="10">
        <f>R843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10</v>
      </c>
      <c r="Y834" s="10">
        <f>AN843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11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11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12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12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13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13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11" t="s">
        <v>14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14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11" t="s">
        <v>15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15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1" t="s">
        <v>16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16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1" t="s">
        <v>17</v>
      </c>
      <c r="C841" s="10"/>
      <c r="E841" s="183" t="s">
        <v>7</v>
      </c>
      <c r="F841" s="184"/>
      <c r="G841" s="185"/>
      <c r="H841" s="5">
        <f>SUM(H827:H840)</f>
        <v>0</v>
      </c>
      <c r="N841" s="3"/>
      <c r="O841" s="3"/>
      <c r="P841" s="3"/>
      <c r="Q841" s="3"/>
      <c r="R841" s="18"/>
      <c r="S841" s="3"/>
      <c r="V841" s="17"/>
      <c r="X841" s="11" t="s">
        <v>17</v>
      </c>
      <c r="Y841" s="10"/>
      <c r="AA841" s="183" t="s">
        <v>7</v>
      </c>
      <c r="AB841" s="184"/>
      <c r="AC841" s="185"/>
      <c r="AD841" s="5">
        <f>SUM(AD827:AD840)</f>
        <v>0</v>
      </c>
      <c r="AJ841" s="3"/>
      <c r="AK841" s="3"/>
      <c r="AL841" s="3"/>
      <c r="AM841" s="3"/>
      <c r="AN841" s="18"/>
      <c r="AO841" s="3"/>
    </row>
    <row r="842" spans="2:41" x14ac:dyDescent="0.25">
      <c r="B842" s="12"/>
      <c r="C842" s="10"/>
      <c r="E842" s="13"/>
      <c r="F842" s="13"/>
      <c r="G842" s="13"/>
      <c r="N842" s="3"/>
      <c r="O842" s="3"/>
      <c r="P842" s="3"/>
      <c r="Q842" s="3"/>
      <c r="R842" s="18"/>
      <c r="S842" s="3"/>
      <c r="V842" s="17"/>
      <c r="X842" s="12"/>
      <c r="Y842" s="10"/>
      <c r="AA842" s="13"/>
      <c r="AB842" s="13"/>
      <c r="AC842" s="13"/>
      <c r="AJ842" s="3"/>
      <c r="AK842" s="3"/>
      <c r="AL842" s="3"/>
      <c r="AM842" s="3"/>
      <c r="AN842" s="18"/>
      <c r="AO842" s="3"/>
    </row>
    <row r="843" spans="2:41" x14ac:dyDescent="0.25">
      <c r="B843" s="12"/>
      <c r="C843" s="10"/>
      <c r="N843" s="183" t="s">
        <v>7</v>
      </c>
      <c r="O843" s="184"/>
      <c r="P843" s="184"/>
      <c r="Q843" s="185"/>
      <c r="R843" s="18">
        <f>SUM(R827:R842)</f>
        <v>0</v>
      </c>
      <c r="S843" s="3"/>
      <c r="V843" s="17"/>
      <c r="X843" s="12"/>
      <c r="Y843" s="10"/>
      <c r="AJ843" s="183" t="s">
        <v>7</v>
      </c>
      <c r="AK843" s="184"/>
      <c r="AL843" s="184"/>
      <c r="AM843" s="185"/>
      <c r="AN843" s="18">
        <f>SUM(AN827:AN842)</f>
        <v>0</v>
      </c>
      <c r="AO843" s="3"/>
    </row>
    <row r="844" spans="2:41" x14ac:dyDescent="0.25">
      <c r="B844" s="12"/>
      <c r="C844" s="10"/>
      <c r="V844" s="17"/>
      <c r="X844" s="12"/>
      <c r="Y844" s="10"/>
    </row>
    <row r="845" spans="2:41" x14ac:dyDescent="0.25">
      <c r="B845" s="12"/>
      <c r="C845" s="10"/>
      <c r="V845" s="17"/>
      <c r="X845" s="12"/>
      <c r="Y845" s="10"/>
    </row>
    <row r="846" spans="2:41" x14ac:dyDescent="0.25">
      <c r="B846" s="12"/>
      <c r="C846" s="10"/>
      <c r="E846" s="14"/>
      <c r="V846" s="17"/>
      <c r="X846" s="12"/>
      <c r="Y846" s="10"/>
      <c r="AA846" s="14"/>
    </row>
    <row r="847" spans="2:41" x14ac:dyDescent="0.25">
      <c r="B847" s="12"/>
      <c r="C847" s="10"/>
      <c r="V847" s="17"/>
      <c r="X847" s="12"/>
      <c r="Y847" s="10"/>
    </row>
    <row r="848" spans="2:41" x14ac:dyDescent="0.25">
      <c r="B848" s="12"/>
      <c r="C848" s="10"/>
      <c r="V848" s="17"/>
      <c r="X848" s="12"/>
      <c r="Y848" s="10"/>
    </row>
    <row r="849" spans="1:43" x14ac:dyDescent="0.25">
      <c r="B849" s="12"/>
      <c r="C849" s="10"/>
      <c r="V849" s="17"/>
      <c r="X849" s="12"/>
      <c r="Y849" s="10"/>
    </row>
    <row r="850" spans="1:43" x14ac:dyDescent="0.25">
      <c r="B850" s="12"/>
      <c r="C850" s="10"/>
      <c r="V850" s="17"/>
      <c r="X850" s="12"/>
      <c r="Y850" s="10"/>
    </row>
    <row r="851" spans="1:43" x14ac:dyDescent="0.25">
      <c r="B851" s="11"/>
      <c r="C851" s="10"/>
      <c r="V851" s="17"/>
      <c r="X851" s="11"/>
      <c r="Y851" s="10"/>
    </row>
    <row r="852" spans="1:43" x14ac:dyDescent="0.25">
      <c r="B852" s="15" t="s">
        <v>18</v>
      </c>
      <c r="C852" s="16">
        <f>SUM(C833:C851)</f>
        <v>0</v>
      </c>
      <c r="V852" s="17"/>
      <c r="X852" s="15" t="s">
        <v>18</v>
      </c>
      <c r="Y852" s="16">
        <f>SUM(Y833:Y851)</f>
        <v>0</v>
      </c>
    </row>
    <row r="853" spans="1:43" x14ac:dyDescent="0.25">
      <c r="D853" t="s">
        <v>22</v>
      </c>
      <c r="E853" t="s">
        <v>21</v>
      </c>
      <c r="V853" s="17"/>
      <c r="Z853" t="s">
        <v>22</v>
      </c>
      <c r="AA853" t="s">
        <v>21</v>
      </c>
    </row>
    <row r="854" spans="1:43" x14ac:dyDescent="0.25">
      <c r="E854" s="1" t="s">
        <v>19</v>
      </c>
      <c r="V854" s="17"/>
      <c r="AA854" s="1" t="s">
        <v>19</v>
      </c>
    </row>
    <row r="855" spans="1:43" x14ac:dyDescent="0.25">
      <c r="V855" s="17"/>
    </row>
    <row r="856" spans="1:43" x14ac:dyDescent="0.25">
      <c r="V856" s="17"/>
    </row>
    <row r="857" spans="1:43" x14ac:dyDescent="0.25">
      <c r="V857" s="17"/>
    </row>
    <row r="858" spans="1:43" x14ac:dyDescent="0.25">
      <c r="V858" s="17"/>
    </row>
    <row r="859" spans="1:43" x14ac:dyDescent="0.25">
      <c r="V859" s="17"/>
    </row>
    <row r="860" spans="1:43" x14ac:dyDescent="0.25">
      <c r="V860" s="17"/>
    </row>
    <row r="861" spans="1:43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</row>
    <row r="864" spans="1:43" x14ac:dyDescent="0.25">
      <c r="V864" s="17"/>
    </row>
    <row r="865" spans="2:41" x14ac:dyDescent="0.25">
      <c r="H865" s="186" t="s">
        <v>30</v>
      </c>
      <c r="I865" s="186"/>
      <c r="J865" s="186"/>
      <c r="V865" s="17"/>
      <c r="AA865" s="186" t="s">
        <v>31</v>
      </c>
      <c r="AB865" s="186"/>
      <c r="AC865" s="186"/>
    </row>
    <row r="866" spans="2:41" x14ac:dyDescent="0.25">
      <c r="H866" s="186"/>
      <c r="I866" s="186"/>
      <c r="J866" s="186"/>
      <c r="V866" s="17"/>
      <c r="AA866" s="186"/>
      <c r="AB866" s="186"/>
      <c r="AC866" s="186"/>
    </row>
    <row r="867" spans="2:41" x14ac:dyDescent="0.25">
      <c r="V867" s="17"/>
    </row>
    <row r="868" spans="2:41" x14ac:dyDescent="0.25">
      <c r="V868" s="17"/>
    </row>
    <row r="869" spans="2:41" ht="23.25" x14ac:dyDescent="0.35">
      <c r="B869" s="24" t="s">
        <v>70</v>
      </c>
      <c r="V869" s="17"/>
      <c r="X869" s="22" t="s">
        <v>70</v>
      </c>
    </row>
    <row r="870" spans="2:41" ht="23.25" x14ac:dyDescent="0.35">
      <c r="B870" s="23" t="s">
        <v>32</v>
      </c>
      <c r="C870" s="20">
        <f>IF(X825="PAGADO",0,C830)</f>
        <v>0</v>
      </c>
      <c r="E870" s="187" t="s">
        <v>20</v>
      </c>
      <c r="F870" s="187"/>
      <c r="G870" s="187"/>
      <c r="H870" s="187"/>
      <c r="V870" s="17"/>
      <c r="X870" s="23" t="s">
        <v>32</v>
      </c>
      <c r="Y870" s="20">
        <f>IF(B1670="PAGADO",0,C875)</f>
        <v>0</v>
      </c>
      <c r="AA870" s="187" t="s">
        <v>20</v>
      </c>
      <c r="AB870" s="187"/>
      <c r="AC870" s="187"/>
      <c r="AD870" s="187"/>
    </row>
    <row r="871" spans="2:41" x14ac:dyDescent="0.25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 x14ac:dyDescent="0.25">
      <c r="C872" s="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" t="s">
        <v>24</v>
      </c>
      <c r="C873" s="19">
        <f>IF(C870&gt;0,C870+C871,C871)</f>
        <v>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IF(Y870&gt;0,Y870+Y871,Y871)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" t="s">
        <v>9</v>
      </c>
      <c r="C874" s="20">
        <f>C898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Y898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6" t="s">
        <v>26</v>
      </c>
      <c r="C875" s="21">
        <f>C873-C874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27</v>
      </c>
      <c r="Y875" s="21">
        <f>Y873-Y874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 x14ac:dyDescent="0.35">
      <c r="B876" s="6"/>
      <c r="C876" s="7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88" t="str">
        <f>IF(Y875&lt;0,"NO PAGAR","COBRAR'")</f>
        <v>COBRAR'</v>
      </c>
      <c r="Y876" s="188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ht="23.25" x14ac:dyDescent="0.35">
      <c r="B877" s="188" t="str">
        <f>IF(C875&lt;0,"NO PAGAR","COBRAR'")</f>
        <v>COBRAR'</v>
      </c>
      <c r="C877" s="188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/>
      <c r="Y877" s="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181" t="s">
        <v>9</v>
      </c>
      <c r="C878" s="182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81" t="s">
        <v>9</v>
      </c>
      <c r="Y878" s="182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9" t="str">
        <f>IF(Y830&lt;0,"SALDO ADELANTADO","SALDO A FAVOR '")</f>
        <v>SALDO A FAVOR '</v>
      </c>
      <c r="C879" s="10">
        <f>IF(Y830&lt;=0,Y830*-1)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9" t="str">
        <f>IF(C875&lt;0,"SALDO ADELANTADO","SALDO A FAVOR'")</f>
        <v>SALDO A FAVOR'</v>
      </c>
      <c r="Y879" s="10">
        <f>IF(C875&lt;=0,C875*-1)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10</v>
      </c>
      <c r="C880" s="10">
        <f>R888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10</v>
      </c>
      <c r="Y880" s="10">
        <f>AN888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11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11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12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12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13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13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14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14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15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15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16</v>
      </c>
      <c r="C886" s="10"/>
      <c r="E886" s="183" t="s">
        <v>7</v>
      </c>
      <c r="F886" s="184"/>
      <c r="G886" s="185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16</v>
      </c>
      <c r="Y886" s="10"/>
      <c r="AA886" s="183" t="s">
        <v>7</v>
      </c>
      <c r="AB886" s="184"/>
      <c r="AC886" s="185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 x14ac:dyDescent="0.25">
      <c r="B887" s="11" t="s">
        <v>17</v>
      </c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1" t="s">
        <v>17</v>
      </c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 x14ac:dyDescent="0.25">
      <c r="B888" s="12"/>
      <c r="C888" s="10"/>
      <c r="N888" s="183" t="s">
        <v>7</v>
      </c>
      <c r="O888" s="184"/>
      <c r="P888" s="184"/>
      <c r="Q888" s="185"/>
      <c r="R888" s="18">
        <f>SUM(R872:R887)</f>
        <v>0</v>
      </c>
      <c r="S888" s="3"/>
      <c r="V888" s="17"/>
      <c r="X888" s="12"/>
      <c r="Y888" s="10"/>
      <c r="AJ888" s="183" t="s">
        <v>7</v>
      </c>
      <c r="AK888" s="184"/>
      <c r="AL888" s="184"/>
      <c r="AM888" s="185"/>
      <c r="AN888" s="18">
        <f>SUM(AN872:AN887)</f>
        <v>0</v>
      </c>
      <c r="AO888" s="3"/>
    </row>
    <row r="889" spans="2:41" x14ac:dyDescent="0.25">
      <c r="B889" s="12"/>
      <c r="C889" s="10"/>
      <c r="V889" s="17"/>
      <c r="X889" s="12"/>
      <c r="Y889" s="10"/>
    </row>
    <row r="890" spans="2:41" x14ac:dyDescent="0.25">
      <c r="B890" s="12"/>
      <c r="C890" s="10"/>
      <c r="V890" s="17"/>
      <c r="X890" s="12"/>
      <c r="Y890" s="10"/>
    </row>
    <row r="891" spans="2:41" x14ac:dyDescent="0.25">
      <c r="B891" s="12"/>
      <c r="C891" s="10"/>
      <c r="E891" s="14"/>
      <c r="V891" s="17"/>
      <c r="X891" s="12"/>
      <c r="Y891" s="10"/>
      <c r="AA891" s="14"/>
    </row>
    <row r="892" spans="2:41" x14ac:dyDescent="0.25">
      <c r="B892" s="12"/>
      <c r="C892" s="10"/>
      <c r="V892" s="17"/>
      <c r="X892" s="12"/>
      <c r="Y892" s="10"/>
    </row>
    <row r="893" spans="2:41" x14ac:dyDescent="0.25">
      <c r="B893" s="12"/>
      <c r="C893" s="10"/>
      <c r="V893" s="17"/>
      <c r="X893" s="12"/>
      <c r="Y893" s="10"/>
    </row>
    <row r="894" spans="2:41" x14ac:dyDescent="0.25">
      <c r="B894" s="12"/>
      <c r="C894" s="10"/>
      <c r="V894" s="17"/>
      <c r="X894" s="12"/>
      <c r="Y894" s="10"/>
    </row>
    <row r="895" spans="2:41" x14ac:dyDescent="0.25">
      <c r="B895" s="12"/>
      <c r="C895" s="10"/>
      <c r="V895" s="17"/>
      <c r="X895" s="12"/>
      <c r="Y895" s="10"/>
    </row>
    <row r="896" spans="2:41" x14ac:dyDescent="0.25">
      <c r="B896" s="12"/>
      <c r="C896" s="10"/>
      <c r="V896" s="17"/>
      <c r="X896" s="12"/>
      <c r="Y896" s="10"/>
    </row>
    <row r="897" spans="2:27" x14ac:dyDescent="0.25">
      <c r="B897" s="11"/>
      <c r="C897" s="10"/>
      <c r="V897" s="17"/>
      <c r="X897" s="11"/>
      <c r="Y897" s="10"/>
    </row>
    <row r="898" spans="2:27" x14ac:dyDescent="0.25">
      <c r="B898" s="15" t="s">
        <v>18</v>
      </c>
      <c r="C898" s="16">
        <f>SUM(C879:C897)</f>
        <v>0</v>
      </c>
      <c r="D898" t="s">
        <v>22</v>
      </c>
      <c r="E898" t="s">
        <v>21</v>
      </c>
      <c r="V898" s="17"/>
      <c r="X898" s="15" t="s">
        <v>18</v>
      </c>
      <c r="Y898" s="16">
        <f>SUM(Y879:Y897)</f>
        <v>0</v>
      </c>
      <c r="Z898" t="s">
        <v>22</v>
      </c>
      <c r="AA898" t="s">
        <v>21</v>
      </c>
    </row>
    <row r="899" spans="2:27" x14ac:dyDescent="0.25">
      <c r="E899" s="1" t="s">
        <v>19</v>
      </c>
      <c r="V899" s="17"/>
      <c r="AA899" s="1" t="s">
        <v>19</v>
      </c>
    </row>
    <row r="900" spans="2:27" x14ac:dyDescent="0.25">
      <c r="V900" s="17"/>
    </row>
    <row r="901" spans="2:27" x14ac:dyDescent="0.25">
      <c r="V901" s="17"/>
    </row>
    <row r="902" spans="2:27" x14ac:dyDescent="0.25">
      <c r="V902" s="17"/>
    </row>
    <row r="903" spans="2:27" x14ac:dyDescent="0.25">
      <c r="V903" s="17"/>
    </row>
    <row r="904" spans="2:27" x14ac:dyDescent="0.25">
      <c r="V904" s="17"/>
    </row>
    <row r="905" spans="2:27" x14ac:dyDescent="0.25">
      <c r="V905" s="17"/>
    </row>
    <row r="906" spans="2:27" x14ac:dyDescent="0.25">
      <c r="V906" s="17"/>
    </row>
    <row r="907" spans="2:27" x14ac:dyDescent="0.25">
      <c r="V907" s="17"/>
    </row>
    <row r="908" spans="2:27" x14ac:dyDescent="0.25">
      <c r="V908" s="17"/>
    </row>
    <row r="909" spans="2:27" x14ac:dyDescent="0.25">
      <c r="V909" s="17"/>
    </row>
    <row r="910" spans="2:27" x14ac:dyDescent="0.25">
      <c r="V910" s="17"/>
    </row>
    <row r="911" spans="2:27" x14ac:dyDescent="0.25">
      <c r="V911" s="17"/>
    </row>
    <row r="912" spans="2:27" x14ac:dyDescent="0.25">
      <c r="V912" s="17"/>
    </row>
    <row r="913" spans="2:41" x14ac:dyDescent="0.25">
      <c r="V913" s="17"/>
      <c r="AC913" s="189" t="s">
        <v>29</v>
      </c>
      <c r="AD913" s="189"/>
      <c r="AE913" s="189"/>
    </row>
    <row r="914" spans="2:41" x14ac:dyDescent="0.25">
      <c r="H914" s="186" t="s">
        <v>28</v>
      </c>
      <c r="I914" s="186"/>
      <c r="J914" s="186"/>
      <c r="V914" s="17"/>
      <c r="AC914" s="189"/>
      <c r="AD914" s="189"/>
      <c r="AE914" s="189"/>
    </row>
    <row r="915" spans="2:41" x14ac:dyDescent="0.25">
      <c r="H915" s="186"/>
      <c r="I915" s="186"/>
      <c r="J915" s="186"/>
      <c r="V915" s="17"/>
      <c r="AC915" s="189"/>
      <c r="AD915" s="189"/>
      <c r="AE915" s="189"/>
    </row>
    <row r="916" spans="2:41" x14ac:dyDescent="0.25">
      <c r="V916" s="17"/>
    </row>
    <row r="917" spans="2:41" x14ac:dyDescent="0.25">
      <c r="V917" s="17"/>
    </row>
    <row r="918" spans="2:41" ht="23.25" x14ac:dyDescent="0.35">
      <c r="B918" s="22" t="s">
        <v>71</v>
      </c>
      <c r="V918" s="17"/>
      <c r="X918" s="22" t="s">
        <v>71</v>
      </c>
    </row>
    <row r="919" spans="2:41" ht="23.25" x14ac:dyDescent="0.35">
      <c r="B919" s="23" t="s">
        <v>32</v>
      </c>
      <c r="C919" s="20">
        <f>IF(X870="PAGADO",0,Y875)</f>
        <v>0</v>
      </c>
      <c r="E919" s="187" t="s">
        <v>20</v>
      </c>
      <c r="F919" s="187"/>
      <c r="G919" s="187"/>
      <c r="H919" s="187"/>
      <c r="V919" s="17"/>
      <c r="X919" s="23" t="s">
        <v>32</v>
      </c>
      <c r="Y919" s="20">
        <f>IF(B919="PAGADO",0,C924)</f>
        <v>0</v>
      </c>
      <c r="AA919" s="187" t="s">
        <v>20</v>
      </c>
      <c r="AB919" s="187"/>
      <c r="AC919" s="187"/>
      <c r="AD919" s="187"/>
    </row>
    <row r="920" spans="2:41" x14ac:dyDescent="0.25">
      <c r="B920" s="1" t="s">
        <v>0</v>
      </c>
      <c r="C920" s="19">
        <f>H935</f>
        <v>0</v>
      </c>
      <c r="E920" s="2" t="s">
        <v>1</v>
      </c>
      <c r="F920" s="2" t="s">
        <v>2</v>
      </c>
      <c r="G920" s="2" t="s">
        <v>3</v>
      </c>
      <c r="H920" s="2" t="s">
        <v>4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2" t="s">
        <v>1</v>
      </c>
      <c r="AK920" s="2" t="s">
        <v>5</v>
      </c>
      <c r="AL920" s="2" t="s">
        <v>4</v>
      </c>
      <c r="AM920" s="2" t="s">
        <v>6</v>
      </c>
      <c r="AN920" s="2" t="s">
        <v>7</v>
      </c>
      <c r="AO920" s="3"/>
    </row>
    <row r="921" spans="2:41" x14ac:dyDescent="0.25">
      <c r="C921" s="2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" t="s">
        <v>24</v>
      </c>
      <c r="C922" s="19">
        <f>IF(C919&gt;0,C919+C920,C920)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IF(Y919&gt;0,Y920+Y919,Y920)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" t="s">
        <v>9</v>
      </c>
      <c r="C923" s="20">
        <f>C946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Y946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6" t="s">
        <v>25</v>
      </c>
      <c r="C924" s="21">
        <f>C922-C923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 t="s">
        <v>8</v>
      </c>
      <c r="Y924" s="21">
        <f>Y922-Y923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6.25" x14ac:dyDescent="0.4">
      <c r="B925" s="190" t="str">
        <f>IF(C924&lt;0,"NO PAGAR","COBRAR")</f>
        <v>COBRAR</v>
      </c>
      <c r="C925" s="19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90" t="str">
        <f>IF(Y924&lt;0,"NO PAGAR","COBRAR")</f>
        <v>COBRAR</v>
      </c>
      <c r="Y925" s="19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81" t="s">
        <v>9</v>
      </c>
      <c r="C926" s="182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81" t="s">
        <v>9</v>
      </c>
      <c r="Y926" s="182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9" t="str">
        <f>IF(C960&lt;0,"SALDO A FAVOR","SALDO ADELANTAD0'")</f>
        <v>SALDO ADELANTAD0'</v>
      </c>
      <c r="C927" s="10">
        <f>IF(Y875&lt;=0,Y875*-1)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IF(C924&lt;0,"SALDO ADELANTADO","SALDO A FAVOR'")</f>
        <v>SALDO A FAVOR'</v>
      </c>
      <c r="Y927" s="10">
        <f>IF(C924&lt;=0,C924*-1)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10</v>
      </c>
      <c r="C928" s="10">
        <f>R937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AN937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16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1" t="s">
        <v>17</v>
      </c>
      <c r="C935" s="10"/>
      <c r="E935" s="183" t="s">
        <v>7</v>
      </c>
      <c r="F935" s="184"/>
      <c r="G935" s="185"/>
      <c r="H935" s="5">
        <f>SUM(H921:H934)</f>
        <v>0</v>
      </c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83" t="s">
        <v>7</v>
      </c>
      <c r="AB935" s="184"/>
      <c r="AC935" s="185"/>
      <c r="AD935" s="5">
        <f>SUM(AD921:AD934)</f>
        <v>0</v>
      </c>
      <c r="AJ935" s="3"/>
      <c r="AK935" s="3"/>
      <c r="AL935" s="3"/>
      <c r="AM935" s="3"/>
      <c r="AN935" s="18"/>
      <c r="AO935" s="3"/>
    </row>
    <row r="936" spans="2:41" x14ac:dyDescent="0.25">
      <c r="B936" s="12"/>
      <c r="C936" s="10"/>
      <c r="E936" s="13"/>
      <c r="F936" s="13"/>
      <c r="G936" s="13"/>
      <c r="N936" s="3"/>
      <c r="O936" s="3"/>
      <c r="P936" s="3"/>
      <c r="Q936" s="3"/>
      <c r="R936" s="18"/>
      <c r="S936" s="3"/>
      <c r="V936" s="17"/>
      <c r="X936" s="12"/>
      <c r="Y936" s="10"/>
      <c r="AA936" s="13"/>
      <c r="AB936" s="13"/>
      <c r="AC936" s="13"/>
      <c r="AJ936" s="3"/>
      <c r="AK936" s="3"/>
      <c r="AL936" s="3"/>
      <c r="AM936" s="3"/>
      <c r="AN936" s="18"/>
      <c r="AO936" s="3"/>
    </row>
    <row r="937" spans="2:41" x14ac:dyDescent="0.25">
      <c r="B937" s="12"/>
      <c r="C937" s="10"/>
      <c r="N937" s="183" t="s">
        <v>7</v>
      </c>
      <c r="O937" s="184"/>
      <c r="P937" s="184"/>
      <c r="Q937" s="185"/>
      <c r="R937" s="18">
        <f>SUM(R921:R936)</f>
        <v>0</v>
      </c>
      <c r="S937" s="3"/>
      <c r="V937" s="17"/>
      <c r="X937" s="12"/>
      <c r="Y937" s="10"/>
      <c r="AJ937" s="183" t="s">
        <v>7</v>
      </c>
      <c r="AK937" s="184"/>
      <c r="AL937" s="184"/>
      <c r="AM937" s="185"/>
      <c r="AN937" s="18">
        <f>SUM(AN921:AN936)</f>
        <v>0</v>
      </c>
      <c r="AO937" s="3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2"/>
      <c r="C940" s="10"/>
      <c r="E940" s="14"/>
      <c r="V940" s="17"/>
      <c r="X940" s="12"/>
      <c r="Y940" s="10"/>
      <c r="AA940" s="14"/>
    </row>
    <row r="941" spans="2:41" x14ac:dyDescent="0.25">
      <c r="B941" s="12"/>
      <c r="C941" s="10"/>
      <c r="V941" s="17"/>
      <c r="X941" s="12"/>
      <c r="Y941" s="10"/>
    </row>
    <row r="942" spans="2:41" x14ac:dyDescent="0.25">
      <c r="B942" s="12"/>
      <c r="C942" s="10"/>
      <c r="V942" s="17"/>
      <c r="X942" s="12"/>
      <c r="Y942" s="10"/>
    </row>
    <row r="943" spans="2:41" x14ac:dyDescent="0.25">
      <c r="B943" s="12"/>
      <c r="C943" s="10"/>
      <c r="V943" s="17"/>
      <c r="X943" s="12"/>
      <c r="Y943" s="10"/>
    </row>
    <row r="944" spans="2:41" x14ac:dyDescent="0.25">
      <c r="B944" s="12"/>
      <c r="C944" s="10"/>
      <c r="V944" s="17"/>
      <c r="X944" s="12"/>
      <c r="Y944" s="10"/>
    </row>
    <row r="945" spans="1:43" x14ac:dyDescent="0.25">
      <c r="B945" s="11"/>
      <c r="C945" s="10"/>
      <c r="V945" s="17"/>
      <c r="X945" s="11"/>
      <c r="Y945" s="10"/>
    </row>
    <row r="946" spans="1:43" x14ac:dyDescent="0.25">
      <c r="B946" s="15" t="s">
        <v>18</v>
      </c>
      <c r="C946" s="16">
        <f>SUM(C927:C945)</f>
        <v>0</v>
      </c>
      <c r="V946" s="17"/>
      <c r="X946" s="15" t="s">
        <v>18</v>
      </c>
      <c r="Y946" s="16">
        <f>SUM(Y927:Y945)</f>
        <v>0</v>
      </c>
    </row>
    <row r="947" spans="1:43" x14ac:dyDescent="0.25">
      <c r="D947" t="s">
        <v>22</v>
      </c>
      <c r="E947" t="s">
        <v>21</v>
      </c>
      <c r="V947" s="17"/>
      <c r="Z947" t="s">
        <v>22</v>
      </c>
      <c r="AA947" t="s">
        <v>21</v>
      </c>
    </row>
    <row r="948" spans="1:43" x14ac:dyDescent="0.25">
      <c r="E948" s="1" t="s">
        <v>19</v>
      </c>
      <c r="V948" s="17"/>
      <c r="AA948" s="1" t="s">
        <v>19</v>
      </c>
    </row>
    <row r="949" spans="1:43" x14ac:dyDescent="0.25">
      <c r="V949" s="17"/>
    </row>
    <row r="950" spans="1:43" x14ac:dyDescent="0.25">
      <c r="V950" s="17"/>
    </row>
    <row r="951" spans="1:43" x14ac:dyDescent="0.25">
      <c r="V951" s="17"/>
    </row>
    <row r="952" spans="1:43" x14ac:dyDescent="0.25">
      <c r="V952" s="17"/>
    </row>
    <row r="953" spans="1:43" x14ac:dyDescent="0.25">
      <c r="V953" s="17"/>
    </row>
    <row r="954" spans="1:43" x14ac:dyDescent="0.25">
      <c r="V954" s="17"/>
    </row>
    <row r="955" spans="1:43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</row>
    <row r="958" spans="1:43" x14ac:dyDescent="0.25">
      <c r="V958" s="17"/>
    </row>
    <row r="959" spans="1:43" x14ac:dyDescent="0.25">
      <c r="H959" s="186" t="s">
        <v>30</v>
      </c>
      <c r="I959" s="186"/>
      <c r="J959" s="186"/>
      <c r="V959" s="17"/>
      <c r="AA959" s="186" t="s">
        <v>31</v>
      </c>
      <c r="AB959" s="186"/>
      <c r="AC959" s="186"/>
    </row>
    <row r="960" spans="1:43" x14ac:dyDescent="0.25">
      <c r="H960" s="186"/>
      <c r="I960" s="186"/>
      <c r="J960" s="186"/>
      <c r="V960" s="17"/>
      <c r="AA960" s="186"/>
      <c r="AB960" s="186"/>
      <c r="AC960" s="186"/>
    </row>
    <row r="961" spans="2:41" x14ac:dyDescent="0.25">
      <c r="V961" s="17"/>
    </row>
    <row r="962" spans="2:41" x14ac:dyDescent="0.25">
      <c r="V962" s="17"/>
    </row>
    <row r="963" spans="2:41" ht="23.25" x14ac:dyDescent="0.35">
      <c r="B963" s="24" t="s">
        <v>73</v>
      </c>
      <c r="V963" s="17"/>
      <c r="X963" s="22" t="s">
        <v>71</v>
      </c>
    </row>
    <row r="964" spans="2:41" ht="23.25" x14ac:dyDescent="0.35">
      <c r="B964" s="23" t="s">
        <v>32</v>
      </c>
      <c r="C964" s="20">
        <f>IF(X919="PAGADO",0,C924)</f>
        <v>0</v>
      </c>
      <c r="E964" s="187" t="s">
        <v>20</v>
      </c>
      <c r="F964" s="187"/>
      <c r="G964" s="187"/>
      <c r="H964" s="187"/>
      <c r="V964" s="17"/>
      <c r="X964" s="23" t="s">
        <v>32</v>
      </c>
      <c r="Y964" s="20">
        <f>IF(B1764="PAGADO",0,C969)</f>
        <v>0</v>
      </c>
      <c r="AA964" s="187" t="s">
        <v>20</v>
      </c>
      <c r="AB964" s="187"/>
      <c r="AC964" s="187"/>
      <c r="AD964" s="187"/>
    </row>
    <row r="965" spans="2:41" x14ac:dyDescent="0.25">
      <c r="B965" s="1" t="s">
        <v>0</v>
      </c>
      <c r="C965" s="19">
        <f>H980</f>
        <v>0</v>
      </c>
      <c r="E965" s="2" t="s">
        <v>1</v>
      </c>
      <c r="F965" s="2" t="s">
        <v>2</v>
      </c>
      <c r="G965" s="2" t="s">
        <v>3</v>
      </c>
      <c r="H965" s="2" t="s">
        <v>4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 x14ac:dyDescent="0.25">
      <c r="C966" s="2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Y966" s="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" t="s">
        <v>24</v>
      </c>
      <c r="C967" s="19">
        <f>IF(C964&gt;0,C964+C965,C965)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24</v>
      </c>
      <c r="Y967" s="19">
        <f>IF(Y964&gt;0,Y964+Y965,Y965)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" t="s">
        <v>9</v>
      </c>
      <c r="C968" s="20">
        <f>C992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Y992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6" t="s">
        <v>26</v>
      </c>
      <c r="C969" s="21">
        <f>C967-C968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6" t="s">
        <v>27</v>
      </c>
      <c r="Y969" s="21">
        <f>Y967-Y968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 x14ac:dyDescent="0.35">
      <c r="B970" s="6"/>
      <c r="C970" s="7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88" t="str">
        <f>IF(Y969&lt;0,"NO PAGAR","COBRAR'")</f>
        <v>COBRAR'</v>
      </c>
      <c r="Y970" s="188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3.25" x14ac:dyDescent="0.35">
      <c r="B971" s="188" t="str">
        <f>IF(C969&lt;0,"NO PAGAR","COBRAR'")</f>
        <v>COBRAR'</v>
      </c>
      <c r="C971" s="188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/>
      <c r="Y971" s="8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81" t="s">
        <v>9</v>
      </c>
      <c r="C972" s="182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81" t="s">
        <v>9</v>
      </c>
      <c r="Y972" s="182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9" t="str">
        <f>IF(Y924&lt;0,"SALDO ADELANTADO","SALDO A FAVOR '")</f>
        <v>SALDO A FAVOR '</v>
      </c>
      <c r="C973" s="10">
        <f>IF(Y924&lt;=0,Y924*-1)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IF(C969&lt;0,"SALDO ADELANTADO","SALDO A FAVOR'")</f>
        <v>SALDO A FAVOR'</v>
      </c>
      <c r="Y973" s="10">
        <f>IF(C969&lt;=0,C969*-1)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10</v>
      </c>
      <c r="C974" s="10">
        <f>R982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AN982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16</v>
      </c>
      <c r="C980" s="10"/>
      <c r="E980" s="183" t="s">
        <v>7</v>
      </c>
      <c r="F980" s="184"/>
      <c r="G980" s="185"/>
      <c r="H980" s="5">
        <f>SUM(H966:H979)</f>
        <v>0</v>
      </c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183" t="s">
        <v>7</v>
      </c>
      <c r="AB980" s="184"/>
      <c r="AC980" s="185"/>
      <c r="AD980" s="5">
        <f>SUM(AD966:AD979)</f>
        <v>0</v>
      </c>
      <c r="AJ980" s="3"/>
      <c r="AK980" s="3"/>
      <c r="AL980" s="3"/>
      <c r="AM980" s="3"/>
      <c r="AN980" s="18"/>
      <c r="AO980" s="3"/>
    </row>
    <row r="981" spans="2:41" x14ac:dyDescent="0.25">
      <c r="B981" s="11" t="s">
        <v>17</v>
      </c>
      <c r="C981" s="10"/>
      <c r="E981" s="13"/>
      <c r="F981" s="13"/>
      <c r="G981" s="13"/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 x14ac:dyDescent="0.25">
      <c r="B982" s="12"/>
      <c r="C982" s="10"/>
      <c r="N982" s="183" t="s">
        <v>7</v>
      </c>
      <c r="O982" s="184"/>
      <c r="P982" s="184"/>
      <c r="Q982" s="185"/>
      <c r="R982" s="18">
        <f>SUM(R966:R981)</f>
        <v>0</v>
      </c>
      <c r="S982" s="3"/>
      <c r="V982" s="17"/>
      <c r="X982" s="12"/>
      <c r="Y982" s="10"/>
      <c r="AJ982" s="183" t="s">
        <v>7</v>
      </c>
      <c r="AK982" s="184"/>
      <c r="AL982" s="184"/>
      <c r="AM982" s="185"/>
      <c r="AN982" s="18">
        <f>SUM(AN966:AN981)</f>
        <v>0</v>
      </c>
      <c r="AO982" s="3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V984" s="17"/>
      <c r="X984" s="12"/>
      <c r="Y984" s="10"/>
    </row>
    <row r="985" spans="2:41" x14ac:dyDescent="0.25">
      <c r="B985" s="12"/>
      <c r="C985" s="10"/>
      <c r="E985" s="14"/>
      <c r="V985" s="17"/>
      <c r="X985" s="12"/>
      <c r="Y985" s="10"/>
      <c r="AA985" s="14"/>
    </row>
    <row r="986" spans="2:41" x14ac:dyDescent="0.25">
      <c r="B986" s="12"/>
      <c r="C986" s="10"/>
      <c r="V986" s="17"/>
      <c r="X986" s="12"/>
      <c r="Y986" s="10"/>
    </row>
    <row r="987" spans="2:41" x14ac:dyDescent="0.25">
      <c r="B987" s="12"/>
      <c r="C987" s="10"/>
      <c r="V987" s="17"/>
      <c r="X987" s="12"/>
      <c r="Y987" s="10"/>
    </row>
    <row r="988" spans="2:41" x14ac:dyDescent="0.25">
      <c r="B988" s="12"/>
      <c r="C988" s="10"/>
      <c r="V988" s="17"/>
      <c r="X988" s="12"/>
      <c r="Y988" s="10"/>
    </row>
    <row r="989" spans="2:41" x14ac:dyDescent="0.25">
      <c r="B989" s="12"/>
      <c r="C989" s="10"/>
      <c r="V989" s="17"/>
      <c r="X989" s="12"/>
      <c r="Y989" s="10"/>
    </row>
    <row r="990" spans="2:41" x14ac:dyDescent="0.25">
      <c r="B990" s="12"/>
      <c r="C990" s="10"/>
      <c r="V990" s="17"/>
      <c r="X990" s="12"/>
      <c r="Y990" s="10"/>
    </row>
    <row r="991" spans="2:41" x14ac:dyDescent="0.25">
      <c r="B991" s="11"/>
      <c r="C991" s="10"/>
      <c r="V991" s="17"/>
      <c r="X991" s="11"/>
      <c r="Y991" s="10"/>
    </row>
    <row r="992" spans="2:41" x14ac:dyDescent="0.25">
      <c r="B992" s="15" t="s">
        <v>18</v>
      </c>
      <c r="C992" s="16">
        <f>SUM(C973:C991)</f>
        <v>0</v>
      </c>
      <c r="D992" t="s">
        <v>22</v>
      </c>
      <c r="E992" t="s">
        <v>21</v>
      </c>
      <c r="V992" s="17"/>
      <c r="X992" s="15" t="s">
        <v>18</v>
      </c>
      <c r="Y992" s="16">
        <f>SUM(Y973:Y991)</f>
        <v>0</v>
      </c>
      <c r="Z992" t="s">
        <v>22</v>
      </c>
      <c r="AA992" t="s">
        <v>21</v>
      </c>
    </row>
    <row r="993" spans="5:31" x14ac:dyDescent="0.25">
      <c r="E993" s="1" t="s">
        <v>19</v>
      </c>
      <c r="V993" s="17"/>
      <c r="AA993" s="1" t="s">
        <v>19</v>
      </c>
    </row>
    <row r="994" spans="5:31" x14ac:dyDescent="0.25">
      <c r="V994" s="17"/>
    </row>
    <row r="995" spans="5:31" x14ac:dyDescent="0.25">
      <c r="V995" s="17"/>
    </row>
    <row r="996" spans="5:31" x14ac:dyDescent="0.25">
      <c r="V996" s="17"/>
    </row>
    <row r="997" spans="5:31" x14ac:dyDescent="0.25">
      <c r="V997" s="17"/>
    </row>
    <row r="998" spans="5:31" x14ac:dyDescent="0.25">
      <c r="V998" s="17"/>
    </row>
    <row r="999" spans="5:31" x14ac:dyDescent="0.25">
      <c r="V999" s="17"/>
    </row>
    <row r="1000" spans="5:31" x14ac:dyDescent="0.25">
      <c r="V1000" s="17"/>
    </row>
    <row r="1001" spans="5:31" x14ac:dyDescent="0.25">
      <c r="V1001" s="17"/>
    </row>
    <row r="1002" spans="5:31" x14ac:dyDescent="0.25">
      <c r="V1002" s="17"/>
    </row>
    <row r="1003" spans="5:31" x14ac:dyDescent="0.25">
      <c r="V1003" s="17"/>
    </row>
    <row r="1004" spans="5:31" x14ac:dyDescent="0.25">
      <c r="V1004" s="17"/>
    </row>
    <row r="1005" spans="5:31" x14ac:dyDescent="0.25">
      <c r="V1005" s="17"/>
    </row>
    <row r="1006" spans="5:31" x14ac:dyDescent="0.25">
      <c r="V1006" s="17"/>
      <c r="AC1006" s="189" t="s">
        <v>29</v>
      </c>
      <c r="AD1006" s="189"/>
      <c r="AE1006" s="189"/>
    </row>
    <row r="1007" spans="5:31" x14ac:dyDescent="0.25">
      <c r="H1007" s="186" t="s">
        <v>28</v>
      </c>
      <c r="I1007" s="186"/>
      <c r="J1007" s="186"/>
      <c r="V1007" s="17"/>
      <c r="AC1007" s="189"/>
      <c r="AD1007" s="189"/>
      <c r="AE1007" s="189"/>
    </row>
    <row r="1008" spans="5:31" x14ac:dyDescent="0.25">
      <c r="H1008" s="186"/>
      <c r="I1008" s="186"/>
      <c r="J1008" s="186"/>
      <c r="V1008" s="17"/>
      <c r="AC1008" s="189"/>
      <c r="AD1008" s="189"/>
      <c r="AE1008" s="189"/>
    </row>
    <row r="1009" spans="2:41" x14ac:dyDescent="0.25">
      <c r="V1009" s="17"/>
    </row>
    <row r="1010" spans="2:41" x14ac:dyDescent="0.25">
      <c r="V1010" s="17"/>
    </row>
    <row r="1011" spans="2:41" ht="23.25" x14ac:dyDescent="0.35">
      <c r="B1011" s="22" t="s">
        <v>72</v>
      </c>
      <c r="V1011" s="17"/>
      <c r="X1011" s="22" t="s">
        <v>74</v>
      </c>
    </row>
    <row r="1012" spans="2:41" ht="23.25" x14ac:dyDescent="0.35">
      <c r="B1012" s="23" t="s">
        <v>32</v>
      </c>
      <c r="C1012" s="20">
        <f>IF(X964="PAGADO",0,Y969)</f>
        <v>0</v>
      </c>
      <c r="E1012" s="187" t="s">
        <v>20</v>
      </c>
      <c r="F1012" s="187"/>
      <c r="G1012" s="187"/>
      <c r="H1012" s="187"/>
      <c r="V1012" s="17"/>
      <c r="X1012" s="23" t="s">
        <v>32</v>
      </c>
      <c r="Y1012" s="20">
        <f>IF(B1012="PAGADO",0,C1017)</f>
        <v>0</v>
      </c>
      <c r="AA1012" s="187" t="s">
        <v>20</v>
      </c>
      <c r="AB1012" s="187"/>
      <c r="AC1012" s="187"/>
      <c r="AD1012" s="187"/>
    </row>
    <row r="1013" spans="2:41" x14ac:dyDescent="0.25">
      <c r="B1013" s="1" t="s">
        <v>0</v>
      </c>
      <c r="C1013" s="19">
        <f>H1028</f>
        <v>0</v>
      </c>
      <c r="E1013" s="2" t="s">
        <v>1</v>
      </c>
      <c r="F1013" s="2" t="s">
        <v>2</v>
      </c>
      <c r="G1013" s="2" t="s">
        <v>3</v>
      </c>
      <c r="H1013" s="2" t="s">
        <v>4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2" t="s">
        <v>1</v>
      </c>
      <c r="AK1013" s="2" t="s">
        <v>5</v>
      </c>
      <c r="AL1013" s="2" t="s">
        <v>4</v>
      </c>
      <c r="AM1013" s="2" t="s">
        <v>6</v>
      </c>
      <c r="AN1013" s="2" t="s">
        <v>7</v>
      </c>
      <c r="AO1013" s="3"/>
    </row>
    <row r="1014" spans="2:41" x14ac:dyDescent="0.25">
      <c r="C1014" s="2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" t="s">
        <v>24</v>
      </c>
      <c r="C1015" s="19">
        <f>IF(C1012&gt;0,C1012+C1013,C1013)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" t="s">
        <v>9</v>
      </c>
      <c r="C1016" s="20">
        <f>C1039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Y1039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6" t="s">
        <v>25</v>
      </c>
      <c r="C1017" s="21">
        <f>C1015-C1016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 t="s">
        <v>8</v>
      </c>
      <c r="Y1017" s="21">
        <f>Y1015-Y1016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6.25" x14ac:dyDescent="0.4">
      <c r="B1018" s="190" t="str">
        <f>IF(C1017&lt;0,"NO PAGAR","COBRAR")</f>
        <v>COBRAR</v>
      </c>
      <c r="C1018" s="19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90" t="str">
        <f>IF(Y1017&lt;0,"NO PAGAR","COBRAR")</f>
        <v>COBRAR</v>
      </c>
      <c r="Y1018" s="19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81" t="s">
        <v>9</v>
      </c>
      <c r="C1019" s="182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81" t="s">
        <v>9</v>
      </c>
      <c r="Y1019" s="182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9" t="str">
        <f>IF(C1053&lt;0,"SALDO A FAVOR","SALDO ADELANTAD0'")</f>
        <v>SALDO ADELANTAD0'</v>
      </c>
      <c r="C1020" s="10">
        <f>IF(Y964&lt;=0,Y964*-1)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IF(C1017&lt;0,"SALDO ADELANTADO","SALDO A FAVOR'")</f>
        <v>SALDO A FAVOR'</v>
      </c>
      <c r="Y1020" s="10">
        <f>IF(C1017&lt;=0,C1017*-1)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10</v>
      </c>
      <c r="C1021" s="10">
        <f>R1030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AN1030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1" t="s">
        <v>16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1" t="s">
        <v>17</v>
      </c>
      <c r="C1028" s="10"/>
      <c r="E1028" s="183" t="s">
        <v>7</v>
      </c>
      <c r="F1028" s="184"/>
      <c r="G1028" s="185"/>
      <c r="H1028" s="5">
        <f>SUM(H1014:H1027)</f>
        <v>0</v>
      </c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83" t="s">
        <v>7</v>
      </c>
      <c r="AB1028" s="184"/>
      <c r="AC1028" s="185"/>
      <c r="AD1028" s="5">
        <f>SUM(AD1014:AD1027)</f>
        <v>0</v>
      </c>
      <c r="AJ1028" s="3"/>
      <c r="AK1028" s="3"/>
      <c r="AL1028" s="3"/>
      <c r="AM1028" s="3"/>
      <c r="AN1028" s="18"/>
      <c r="AO1028" s="3"/>
    </row>
    <row r="1029" spans="2:41" x14ac:dyDescent="0.25">
      <c r="B1029" s="12"/>
      <c r="C1029" s="10"/>
      <c r="E1029" s="13"/>
      <c r="F1029" s="13"/>
      <c r="G1029" s="13"/>
      <c r="N1029" s="3"/>
      <c r="O1029" s="3"/>
      <c r="P1029" s="3"/>
      <c r="Q1029" s="3"/>
      <c r="R1029" s="18"/>
      <c r="S1029" s="3"/>
      <c r="V1029" s="17"/>
      <c r="X1029" s="12"/>
      <c r="Y1029" s="10"/>
      <c r="AA1029" s="13"/>
      <c r="AB1029" s="13"/>
      <c r="AC1029" s="13"/>
      <c r="AJ1029" s="3"/>
      <c r="AK1029" s="3"/>
      <c r="AL1029" s="3"/>
      <c r="AM1029" s="3"/>
      <c r="AN1029" s="18"/>
      <c r="AO1029" s="3"/>
    </row>
    <row r="1030" spans="2:41" x14ac:dyDescent="0.25">
      <c r="B1030" s="12"/>
      <c r="C1030" s="10"/>
      <c r="N1030" s="183" t="s">
        <v>7</v>
      </c>
      <c r="O1030" s="184"/>
      <c r="P1030" s="184"/>
      <c r="Q1030" s="185"/>
      <c r="R1030" s="18">
        <f>SUM(R1014:R1029)</f>
        <v>0</v>
      </c>
      <c r="S1030" s="3"/>
      <c r="V1030" s="17"/>
      <c r="X1030" s="12"/>
      <c r="Y1030" s="10"/>
      <c r="AJ1030" s="183" t="s">
        <v>7</v>
      </c>
      <c r="AK1030" s="184"/>
      <c r="AL1030" s="184"/>
      <c r="AM1030" s="185"/>
      <c r="AN1030" s="18">
        <f>SUM(AN1014:AN1029)</f>
        <v>0</v>
      </c>
      <c r="AO1030" s="3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2"/>
      <c r="C1033" s="10"/>
      <c r="E1033" s="14"/>
      <c r="V1033" s="17"/>
      <c r="X1033" s="12"/>
      <c r="Y1033" s="10"/>
      <c r="AA1033" s="14"/>
    </row>
    <row r="1034" spans="2:41" x14ac:dyDescent="0.25">
      <c r="B1034" s="12"/>
      <c r="C1034" s="10"/>
      <c r="V1034" s="17"/>
      <c r="X1034" s="12"/>
      <c r="Y1034" s="10"/>
    </row>
    <row r="1035" spans="2:41" x14ac:dyDescent="0.25">
      <c r="B1035" s="12"/>
      <c r="C1035" s="10"/>
      <c r="V1035" s="17"/>
      <c r="X1035" s="12"/>
      <c r="Y1035" s="10"/>
    </row>
    <row r="1036" spans="2:41" x14ac:dyDescent="0.25">
      <c r="B1036" s="12"/>
      <c r="C1036" s="10"/>
      <c r="V1036" s="17"/>
      <c r="X1036" s="12"/>
      <c r="Y1036" s="10"/>
    </row>
    <row r="1037" spans="2:41" x14ac:dyDescent="0.25">
      <c r="B1037" s="12"/>
      <c r="C1037" s="10"/>
      <c r="V1037" s="17"/>
      <c r="X1037" s="12"/>
      <c r="Y1037" s="10"/>
    </row>
    <row r="1038" spans="2:41" x14ac:dyDescent="0.25">
      <c r="B1038" s="11"/>
      <c r="C1038" s="10"/>
      <c r="V1038" s="17"/>
      <c r="X1038" s="11"/>
      <c r="Y1038" s="10"/>
    </row>
    <row r="1039" spans="2:41" x14ac:dyDescent="0.25">
      <c r="B1039" s="15" t="s">
        <v>18</v>
      </c>
      <c r="C1039" s="16">
        <f>SUM(C1020:C1038)</f>
        <v>0</v>
      </c>
      <c r="V1039" s="17"/>
      <c r="X1039" s="15" t="s">
        <v>18</v>
      </c>
      <c r="Y1039" s="16">
        <f>SUM(Y1020:Y1038)</f>
        <v>0</v>
      </c>
    </row>
    <row r="1040" spans="2:41" x14ac:dyDescent="0.25">
      <c r="D1040" t="s">
        <v>22</v>
      </c>
      <c r="E1040" t="s">
        <v>21</v>
      </c>
      <c r="V1040" s="17"/>
      <c r="Z1040" t="s">
        <v>22</v>
      </c>
      <c r="AA1040" t="s">
        <v>21</v>
      </c>
    </row>
    <row r="1041" spans="1:43" x14ac:dyDescent="0.25">
      <c r="E1041" s="1" t="s">
        <v>19</v>
      </c>
      <c r="V1041" s="17"/>
      <c r="AA1041" s="1" t="s">
        <v>19</v>
      </c>
    </row>
    <row r="1042" spans="1:43" x14ac:dyDescent="0.25">
      <c r="V1042" s="17"/>
    </row>
    <row r="1043" spans="1:43" x14ac:dyDescent="0.25">
      <c r="V1043" s="17"/>
    </row>
    <row r="1044" spans="1:43" x14ac:dyDescent="0.25">
      <c r="V1044" s="17"/>
    </row>
    <row r="1045" spans="1:43" x14ac:dyDescent="0.25">
      <c r="V1045" s="17"/>
    </row>
    <row r="1046" spans="1:43" x14ac:dyDescent="0.25">
      <c r="V1046" s="17"/>
    </row>
    <row r="1047" spans="1:43" x14ac:dyDescent="0.25">
      <c r="V1047" s="17"/>
    </row>
    <row r="1048" spans="1:43" x14ac:dyDescent="0.25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 x14ac:dyDescent="0.25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 x14ac:dyDescent="0.25">
      <c r="A1050" s="17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</row>
    <row r="1051" spans="1:43" x14ac:dyDescent="0.25">
      <c r="V1051" s="17"/>
    </row>
    <row r="1052" spans="1:43" x14ac:dyDescent="0.25">
      <c r="H1052" s="186" t="s">
        <v>30</v>
      </c>
      <c r="I1052" s="186"/>
      <c r="J1052" s="186"/>
      <c r="V1052" s="17"/>
      <c r="AA1052" s="186" t="s">
        <v>31</v>
      </c>
      <c r="AB1052" s="186"/>
      <c r="AC1052" s="186"/>
    </row>
    <row r="1053" spans="1:43" x14ac:dyDescent="0.25">
      <c r="H1053" s="186"/>
      <c r="I1053" s="186"/>
      <c r="J1053" s="186"/>
      <c r="V1053" s="17"/>
      <c r="AA1053" s="186"/>
      <c r="AB1053" s="186"/>
      <c r="AC1053" s="186"/>
    </row>
    <row r="1054" spans="1:43" x14ac:dyDescent="0.25">
      <c r="V1054" s="17"/>
    </row>
    <row r="1055" spans="1:43" x14ac:dyDescent="0.25">
      <c r="V1055" s="17"/>
    </row>
    <row r="1056" spans="1:43" ht="23.25" x14ac:dyDescent="0.35">
      <c r="B1056" s="24" t="s">
        <v>72</v>
      </c>
      <c r="V1056" s="17"/>
      <c r="X1056" s="22" t="s">
        <v>72</v>
      </c>
    </row>
    <row r="1057" spans="2:41" ht="23.25" x14ac:dyDescent="0.35">
      <c r="B1057" s="23" t="s">
        <v>32</v>
      </c>
      <c r="C1057" s="20">
        <f>IF(X1012="PAGADO",0,C1017)</f>
        <v>0</v>
      </c>
      <c r="E1057" s="187" t="s">
        <v>20</v>
      </c>
      <c r="F1057" s="187"/>
      <c r="G1057" s="187"/>
      <c r="H1057" s="187"/>
      <c r="V1057" s="17"/>
      <c r="X1057" s="23" t="s">
        <v>32</v>
      </c>
      <c r="Y1057" s="20">
        <f>IF(B1857="PAGADO",0,C1062)</f>
        <v>0</v>
      </c>
      <c r="AA1057" s="187" t="s">
        <v>20</v>
      </c>
      <c r="AB1057" s="187"/>
      <c r="AC1057" s="187"/>
      <c r="AD1057" s="187"/>
    </row>
    <row r="1058" spans="2:41" x14ac:dyDescent="0.25">
      <c r="B1058" s="1" t="s">
        <v>0</v>
      </c>
      <c r="C1058" s="19">
        <f>H1073</f>
        <v>0</v>
      </c>
      <c r="E1058" s="2" t="s">
        <v>1</v>
      </c>
      <c r="F1058" s="2" t="s">
        <v>2</v>
      </c>
      <c r="G1058" s="2" t="s">
        <v>3</v>
      </c>
      <c r="H1058" s="2" t="s">
        <v>4</v>
      </c>
      <c r="N1058" s="2" t="s">
        <v>1</v>
      </c>
      <c r="O1058" s="2" t="s">
        <v>5</v>
      </c>
      <c r="P1058" s="2" t="s">
        <v>4</v>
      </c>
      <c r="Q1058" s="2" t="s">
        <v>6</v>
      </c>
      <c r="R1058" s="2" t="s">
        <v>7</v>
      </c>
      <c r="S1058" s="3"/>
      <c r="V1058" s="17"/>
      <c r="X1058" s="1" t="s">
        <v>0</v>
      </c>
      <c r="Y1058" s="19">
        <f>AD1073</f>
        <v>0</v>
      </c>
      <c r="AA1058" s="2" t="s">
        <v>1</v>
      </c>
      <c r="AB1058" s="2" t="s">
        <v>2</v>
      </c>
      <c r="AC1058" s="2" t="s">
        <v>3</v>
      </c>
      <c r="AD1058" s="2" t="s">
        <v>4</v>
      </c>
      <c r="AJ1058" s="2" t="s">
        <v>1</v>
      </c>
      <c r="AK1058" s="2" t="s">
        <v>5</v>
      </c>
      <c r="AL1058" s="2" t="s">
        <v>4</v>
      </c>
      <c r="AM1058" s="2" t="s">
        <v>6</v>
      </c>
      <c r="AN1058" s="2" t="s">
        <v>7</v>
      </c>
      <c r="AO1058" s="3"/>
    </row>
    <row r="1059" spans="2:41" x14ac:dyDescent="0.25">
      <c r="C1059" s="2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Y1059" s="2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1" t="s">
        <v>24</v>
      </c>
      <c r="C1060" s="19">
        <f>IF(C1057&gt;0,C1057+C1058,C1058)</f>
        <v>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24</v>
      </c>
      <c r="Y1060" s="19">
        <f>IF(Y1057&gt;0,Y1057+Y1058,Y1058)</f>
        <v>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1" t="s">
        <v>9</v>
      </c>
      <c r="C1061" s="20">
        <f>C1085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" t="s">
        <v>9</v>
      </c>
      <c r="Y1061" s="20">
        <f>Y1085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6" t="s">
        <v>26</v>
      </c>
      <c r="C1062" s="21">
        <f>C1060-C1061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6" t="s">
        <v>27</v>
      </c>
      <c r="Y1062" s="21">
        <f>Y1060-Y1061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 x14ac:dyDescent="0.35">
      <c r="B1063" s="6"/>
      <c r="C1063" s="7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88" t="str">
        <f>IF(Y1062&lt;0,"NO PAGAR","COBRAR'")</f>
        <v>COBRAR'</v>
      </c>
      <c r="Y1063" s="188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ht="23.25" x14ac:dyDescent="0.35">
      <c r="B1064" s="188" t="str">
        <f>IF(C1062&lt;0,"NO PAGAR","COBRAR'")</f>
        <v>COBRAR'</v>
      </c>
      <c r="C1064" s="188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6"/>
      <c r="Y1064" s="8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x14ac:dyDescent="0.25">
      <c r="B1065" s="181" t="s">
        <v>9</v>
      </c>
      <c r="C1065" s="182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81" t="s">
        <v>9</v>
      </c>
      <c r="Y1065" s="182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x14ac:dyDescent="0.25">
      <c r="B1066" s="9" t="str">
        <f>IF(Y1017&lt;0,"SALDO ADELANTADO","SALDO A FAVOR '")</f>
        <v>SALDO A FAVOR '</v>
      </c>
      <c r="C1066" s="10">
        <f>IF(Y1017&lt;=0,Y1017*-1)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9" t="str">
        <f>IF(C1062&lt;0,"SALDO ADELANTADO","SALDO A FAVOR'")</f>
        <v>SALDO A FAVOR'</v>
      </c>
      <c r="Y1066" s="10">
        <f>IF(C1062&lt;=0,C1062*-1)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 x14ac:dyDescent="0.25">
      <c r="B1067" s="11" t="s">
        <v>10</v>
      </c>
      <c r="C1067" s="10">
        <f>R1075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10</v>
      </c>
      <c r="Y1067" s="10">
        <f>AN1075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x14ac:dyDescent="0.25">
      <c r="B1068" s="11" t="s">
        <v>11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11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x14ac:dyDescent="0.25">
      <c r="B1069" s="11" t="s">
        <v>12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12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x14ac:dyDescent="0.25">
      <c r="B1070" s="11" t="s">
        <v>13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13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 x14ac:dyDescent="0.25">
      <c r="B1071" s="11" t="s">
        <v>14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14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 x14ac:dyDescent="0.25">
      <c r="B1072" s="11" t="s">
        <v>15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15</v>
      </c>
      <c r="Y1072" s="1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 x14ac:dyDescent="0.25">
      <c r="B1073" s="11" t="s">
        <v>16</v>
      </c>
      <c r="C1073" s="10"/>
      <c r="E1073" s="183" t="s">
        <v>7</v>
      </c>
      <c r="F1073" s="184"/>
      <c r="G1073" s="185"/>
      <c r="H1073" s="5">
        <f>SUM(H1059:H1072)</f>
        <v>0</v>
      </c>
      <c r="N1073" s="3"/>
      <c r="O1073" s="3"/>
      <c r="P1073" s="3"/>
      <c r="Q1073" s="3"/>
      <c r="R1073" s="18"/>
      <c r="S1073" s="3"/>
      <c r="V1073" s="17"/>
      <c r="X1073" s="11" t="s">
        <v>16</v>
      </c>
      <c r="Y1073" s="10"/>
      <c r="AA1073" s="183" t="s">
        <v>7</v>
      </c>
      <c r="AB1073" s="184"/>
      <c r="AC1073" s="185"/>
      <c r="AD1073" s="5">
        <f>SUM(AD1059:AD1072)</f>
        <v>0</v>
      </c>
      <c r="AJ1073" s="3"/>
      <c r="AK1073" s="3"/>
      <c r="AL1073" s="3"/>
      <c r="AM1073" s="3"/>
      <c r="AN1073" s="18"/>
      <c r="AO1073" s="3"/>
    </row>
    <row r="1074" spans="2:41" x14ac:dyDescent="0.25">
      <c r="B1074" s="11" t="s">
        <v>17</v>
      </c>
      <c r="C1074" s="10"/>
      <c r="E1074" s="13"/>
      <c r="F1074" s="13"/>
      <c r="G1074" s="13"/>
      <c r="N1074" s="3"/>
      <c r="O1074" s="3"/>
      <c r="P1074" s="3"/>
      <c r="Q1074" s="3"/>
      <c r="R1074" s="18"/>
      <c r="S1074" s="3"/>
      <c r="V1074" s="17"/>
      <c r="X1074" s="11" t="s">
        <v>17</v>
      </c>
      <c r="Y1074" s="10"/>
      <c r="AA1074" s="13"/>
      <c r="AB1074" s="13"/>
      <c r="AC1074" s="13"/>
      <c r="AJ1074" s="3"/>
      <c r="AK1074" s="3"/>
      <c r="AL1074" s="3"/>
      <c r="AM1074" s="3"/>
      <c r="AN1074" s="18"/>
      <c r="AO1074" s="3"/>
    </row>
    <row r="1075" spans="2:41" x14ac:dyDescent="0.25">
      <c r="B1075" s="12"/>
      <c r="C1075" s="10"/>
      <c r="N1075" s="183" t="s">
        <v>7</v>
      </c>
      <c r="O1075" s="184"/>
      <c r="P1075" s="184"/>
      <c r="Q1075" s="185"/>
      <c r="R1075" s="18">
        <f>SUM(R1059:R1074)</f>
        <v>0</v>
      </c>
      <c r="S1075" s="3"/>
      <c r="V1075" s="17"/>
      <c r="X1075" s="12"/>
      <c r="Y1075" s="10"/>
      <c r="AJ1075" s="183" t="s">
        <v>7</v>
      </c>
      <c r="AK1075" s="184"/>
      <c r="AL1075" s="184"/>
      <c r="AM1075" s="185"/>
      <c r="AN1075" s="18">
        <f>SUM(AN1059:AN1074)</f>
        <v>0</v>
      </c>
      <c r="AO1075" s="3"/>
    </row>
    <row r="1076" spans="2:41" x14ac:dyDescent="0.25">
      <c r="B1076" s="12"/>
      <c r="C1076" s="10"/>
      <c r="V1076" s="17"/>
      <c r="X1076" s="12"/>
      <c r="Y1076" s="10"/>
    </row>
    <row r="1077" spans="2:41" x14ac:dyDescent="0.25">
      <c r="B1077" s="12"/>
      <c r="C1077" s="10"/>
      <c r="V1077" s="17"/>
      <c r="X1077" s="12"/>
      <c r="Y1077" s="10"/>
    </row>
    <row r="1078" spans="2:41" x14ac:dyDescent="0.25">
      <c r="B1078" s="12"/>
      <c r="C1078" s="10"/>
      <c r="E1078" s="14"/>
      <c r="V1078" s="17"/>
      <c r="X1078" s="12"/>
      <c r="Y1078" s="10"/>
      <c r="AA1078" s="14"/>
    </row>
    <row r="1079" spans="2:41" x14ac:dyDescent="0.25">
      <c r="B1079" s="12"/>
      <c r="C1079" s="10"/>
      <c r="V1079" s="17"/>
      <c r="X1079" s="12"/>
      <c r="Y1079" s="10"/>
    </row>
    <row r="1080" spans="2:41" x14ac:dyDescent="0.25">
      <c r="B1080" s="12"/>
      <c r="C1080" s="10"/>
      <c r="V1080" s="17"/>
      <c r="X1080" s="12"/>
      <c r="Y1080" s="10"/>
    </row>
    <row r="1081" spans="2:41" x14ac:dyDescent="0.25">
      <c r="B1081" s="12"/>
      <c r="C1081" s="10"/>
      <c r="V1081" s="17"/>
      <c r="X1081" s="12"/>
      <c r="Y1081" s="10"/>
    </row>
    <row r="1082" spans="2:41" x14ac:dyDescent="0.25">
      <c r="B1082" s="12"/>
      <c r="C1082" s="10"/>
      <c r="V1082" s="17"/>
      <c r="X1082" s="12"/>
      <c r="Y1082" s="10"/>
    </row>
    <row r="1083" spans="2:41" x14ac:dyDescent="0.25">
      <c r="B1083" s="12"/>
      <c r="C1083" s="10"/>
      <c r="V1083" s="17"/>
      <c r="X1083" s="12"/>
      <c r="Y1083" s="10"/>
    </row>
    <row r="1084" spans="2:41" x14ac:dyDescent="0.25">
      <c r="B1084" s="11"/>
      <c r="C1084" s="10"/>
      <c r="V1084" s="17"/>
      <c r="X1084" s="11"/>
      <c r="Y1084" s="10"/>
    </row>
    <row r="1085" spans="2:41" x14ac:dyDescent="0.25">
      <c r="B1085" s="15" t="s">
        <v>18</v>
      </c>
      <c r="C1085" s="16">
        <f>SUM(C1066:C1084)</f>
        <v>0</v>
      </c>
      <c r="D1085" t="s">
        <v>22</v>
      </c>
      <c r="E1085" t="s">
        <v>21</v>
      </c>
      <c r="V1085" s="17"/>
      <c r="X1085" s="15" t="s">
        <v>18</v>
      </c>
      <c r="Y1085" s="16">
        <f>SUM(Y1066:Y1084)</f>
        <v>0</v>
      </c>
      <c r="Z1085" t="s">
        <v>22</v>
      </c>
      <c r="AA1085" t="s">
        <v>21</v>
      </c>
    </row>
    <row r="1086" spans="2:41" x14ac:dyDescent="0.25">
      <c r="E1086" s="1" t="s">
        <v>19</v>
      </c>
      <c r="V1086" s="17"/>
      <c r="AA1086" s="1" t="s">
        <v>19</v>
      </c>
    </row>
    <row r="1087" spans="2:41" x14ac:dyDescent="0.25">
      <c r="V1087" s="17"/>
    </row>
    <row r="1088" spans="2:41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</sheetData>
  <mergeCells count="288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739:C739"/>
    <mergeCell ref="X739:Y739"/>
    <mergeCell ref="E748:G748"/>
    <mergeCell ref="AA748:AC748"/>
    <mergeCell ref="N750:Q750"/>
    <mergeCell ref="AJ750:AM750"/>
    <mergeCell ref="AC726:AE728"/>
    <mergeCell ref="H727:J728"/>
    <mergeCell ref="E732:H732"/>
    <mergeCell ref="AA732:AD732"/>
    <mergeCell ref="B738:C738"/>
    <mergeCell ref="X738:Y738"/>
    <mergeCell ref="B785:C785"/>
    <mergeCell ref="X785:Y785"/>
    <mergeCell ref="E793:G793"/>
    <mergeCell ref="AA793:AC793"/>
    <mergeCell ref="N795:Q795"/>
    <mergeCell ref="AJ795:AM795"/>
    <mergeCell ref="H772:J773"/>
    <mergeCell ref="AA772:AC773"/>
    <mergeCell ref="E777:H777"/>
    <mergeCell ref="AA777:AD777"/>
    <mergeCell ref="X783:Y783"/>
    <mergeCell ref="B784:C784"/>
    <mergeCell ref="B832:C832"/>
    <mergeCell ref="X832:Y832"/>
    <mergeCell ref="E841:G841"/>
    <mergeCell ref="AA841:AC841"/>
    <mergeCell ref="N843:Q843"/>
    <mergeCell ref="AJ843:AM843"/>
    <mergeCell ref="AC819:AE821"/>
    <mergeCell ref="H820:J821"/>
    <mergeCell ref="E825:H825"/>
    <mergeCell ref="AA825:AD825"/>
    <mergeCell ref="B831:C831"/>
    <mergeCell ref="X831:Y831"/>
    <mergeCell ref="B878:C878"/>
    <mergeCell ref="X878:Y878"/>
    <mergeCell ref="E886:G886"/>
    <mergeCell ref="AA886:AC886"/>
    <mergeCell ref="N888:Q888"/>
    <mergeCell ref="AJ888:AM888"/>
    <mergeCell ref="H865:J866"/>
    <mergeCell ref="AA865:AC866"/>
    <mergeCell ref="E870:H870"/>
    <mergeCell ref="AA870:AD870"/>
    <mergeCell ref="X876:Y876"/>
    <mergeCell ref="B877:C877"/>
    <mergeCell ref="B926:C926"/>
    <mergeCell ref="X926:Y926"/>
    <mergeCell ref="E935:G935"/>
    <mergeCell ref="AA935:AC935"/>
    <mergeCell ref="N937:Q937"/>
    <mergeCell ref="AJ937:AM937"/>
    <mergeCell ref="AC913:AE915"/>
    <mergeCell ref="H914:J915"/>
    <mergeCell ref="E919:H919"/>
    <mergeCell ref="AA919:AD919"/>
    <mergeCell ref="B925:C925"/>
    <mergeCell ref="X925:Y925"/>
    <mergeCell ref="B972:C972"/>
    <mergeCell ref="X972:Y972"/>
    <mergeCell ref="E980:G980"/>
    <mergeCell ref="AA980:AC980"/>
    <mergeCell ref="N982:Q982"/>
    <mergeCell ref="AJ982:AM982"/>
    <mergeCell ref="H959:J960"/>
    <mergeCell ref="AA959:AC960"/>
    <mergeCell ref="E964:H964"/>
    <mergeCell ref="AA964:AD964"/>
    <mergeCell ref="X970:Y970"/>
    <mergeCell ref="B971:C971"/>
    <mergeCell ref="B1019:C1019"/>
    <mergeCell ref="X1019:Y1019"/>
    <mergeCell ref="E1028:G1028"/>
    <mergeCell ref="AA1028:AC1028"/>
    <mergeCell ref="N1030:Q1030"/>
    <mergeCell ref="AJ1030:AM1030"/>
    <mergeCell ref="AC1006:AE1008"/>
    <mergeCell ref="H1007:J1008"/>
    <mergeCell ref="E1012:H1012"/>
    <mergeCell ref="AA1012:AD1012"/>
    <mergeCell ref="B1018:C1018"/>
    <mergeCell ref="X1018:Y1018"/>
    <mergeCell ref="B1065:C1065"/>
    <mergeCell ref="X1065:Y1065"/>
    <mergeCell ref="E1073:G1073"/>
    <mergeCell ref="AA1073:AC1073"/>
    <mergeCell ref="N1075:Q1075"/>
    <mergeCell ref="AJ1075:AM1075"/>
    <mergeCell ref="H1052:J1053"/>
    <mergeCell ref="AA1052:AC1053"/>
    <mergeCell ref="E1057:H1057"/>
    <mergeCell ref="AA1057:AD1057"/>
    <mergeCell ref="X1063:Y1063"/>
    <mergeCell ref="B1064:C106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01"/>
  <sheetViews>
    <sheetView topLeftCell="A691" zoomScale="70" zoomScaleNormal="70" workbookViewId="0">
      <selection activeCell="L713" sqref="L713"/>
    </sheetView>
  </sheetViews>
  <sheetFormatPr baseColWidth="10" defaultColWidth="11.42578125" defaultRowHeight="15" x14ac:dyDescent="0.2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189" t="s">
        <v>29</v>
      </c>
      <c r="AD2" s="189"/>
      <c r="AE2" s="189"/>
    </row>
    <row r="3" spans="2:41" x14ac:dyDescent="0.25">
      <c r="H3" s="186" t="s">
        <v>28</v>
      </c>
      <c r="I3" s="186"/>
      <c r="J3" s="186"/>
      <c r="V3" s="17"/>
      <c r="AC3" s="189"/>
      <c r="AD3" s="189"/>
      <c r="AE3" s="189"/>
    </row>
    <row r="4" spans="2:41" x14ac:dyDescent="0.25">
      <c r="H4" s="186"/>
      <c r="I4" s="186"/>
      <c r="J4" s="186"/>
      <c r="V4" s="17"/>
      <c r="AC4" s="189"/>
      <c r="AD4" s="189"/>
      <c r="AE4" s="18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187" t="s">
        <v>134</v>
      </c>
      <c r="F8" s="187"/>
      <c r="G8" s="187"/>
      <c r="H8" s="187"/>
      <c r="V8" s="17"/>
      <c r="X8" s="23" t="s">
        <v>156</v>
      </c>
      <c r="Y8" s="20">
        <f>IF(B8="PAGADO",0,C13)</f>
        <v>0</v>
      </c>
      <c r="AA8" s="187" t="s">
        <v>157</v>
      </c>
      <c r="AB8" s="187"/>
      <c r="AC8" s="187"/>
      <c r="AD8" s="187"/>
    </row>
    <row r="9" spans="2:41" x14ac:dyDescent="0.25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90" t="str">
        <f>IF(C13&lt;0,"NO PAGAR","COBRAR")</f>
        <v>COBRAR</v>
      </c>
      <c r="C14" s="19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0" t="str">
        <f>IF(Y13&lt;0,"NO PAGAR","COBRAR")</f>
        <v>COBRAR</v>
      </c>
      <c r="Y14" s="19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81" t="s">
        <v>9</v>
      </c>
      <c r="C15" s="18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1" t="s">
        <v>9</v>
      </c>
      <c r="Y15" s="18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3" t="s">
        <v>7</v>
      </c>
      <c r="F24" s="184"/>
      <c r="G24" s="185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3" t="s">
        <v>7</v>
      </c>
      <c r="AB24" s="184"/>
      <c r="AC24" s="185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3" t="s">
        <v>7</v>
      </c>
      <c r="O26" s="184"/>
      <c r="P26" s="184"/>
      <c r="Q26" s="185"/>
      <c r="R26" s="18">
        <f>SUM(R10:R25)</f>
        <v>0</v>
      </c>
      <c r="S26" s="3"/>
      <c r="V26" s="17"/>
      <c r="X26" s="12"/>
      <c r="Y26" s="10"/>
      <c r="AJ26" s="183" t="s">
        <v>7</v>
      </c>
      <c r="AK26" s="184"/>
      <c r="AL26" s="184"/>
      <c r="AM26" s="18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 x14ac:dyDescent="0.25">
      <c r="V47" s="17"/>
    </row>
    <row r="48" spans="1:52" ht="15" customHeight="1" x14ac:dyDescent="0.25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 ht="15" customHeight="1" x14ac:dyDescent="0.25">
      <c r="H49" s="186"/>
      <c r="I49" s="186"/>
      <c r="J49" s="186"/>
      <c r="V49" s="17"/>
      <c r="AA49" s="186"/>
      <c r="AB49" s="186"/>
      <c r="AC49" s="18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187" t="s">
        <v>195</v>
      </c>
      <c r="F53" s="187"/>
      <c r="G53" s="187"/>
      <c r="H53" s="187"/>
      <c r="V53" s="17"/>
      <c r="X53" s="23" t="s">
        <v>82</v>
      </c>
      <c r="Y53" s="20">
        <f>IF(B53="PAGADO",0,C58)</f>
        <v>0</v>
      </c>
      <c r="AA53" s="187" t="s">
        <v>239</v>
      </c>
      <c r="AB53" s="187"/>
      <c r="AC53" s="187"/>
      <c r="AD53" s="187"/>
    </row>
    <row r="54" spans="2:41" x14ac:dyDescent="0.25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8" t="str">
        <f>IF(Y58&lt;0,"NO PAGAR","COBRAR'")</f>
        <v>COBRAR'</v>
      </c>
      <c r="Y59" s="18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8" t="str">
        <f>IF(C58&lt;0,"NO PAGAR","COBRAR'")</f>
        <v>COBRAR'</v>
      </c>
      <c r="C60" s="18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1" t="s">
        <v>9</v>
      </c>
      <c r="C61" s="18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1" t="s">
        <v>9</v>
      </c>
      <c r="Y61" s="18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3" t="s">
        <v>7</v>
      </c>
      <c r="F69" s="184"/>
      <c r="G69" s="185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3" t="s">
        <v>7</v>
      </c>
      <c r="AB69" s="184"/>
      <c r="AC69" s="18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3" t="s">
        <v>7</v>
      </c>
      <c r="O71" s="184"/>
      <c r="P71" s="184"/>
      <c r="Q71" s="185"/>
      <c r="R71" s="18">
        <f>SUM(R55:R70)</f>
        <v>0</v>
      </c>
      <c r="S71" s="3"/>
      <c r="V71" s="17"/>
      <c r="X71" s="12"/>
      <c r="Y71" s="10"/>
      <c r="AJ71" s="183" t="s">
        <v>7</v>
      </c>
      <c r="AK71" s="184"/>
      <c r="AL71" s="184"/>
      <c r="AM71" s="18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  <c r="AC93" s="189" t="s">
        <v>29</v>
      </c>
      <c r="AD93" s="189"/>
      <c r="AE93" s="189"/>
    </row>
    <row r="94" spans="2:31" x14ac:dyDescent="0.25">
      <c r="H94" s="186" t="s">
        <v>28</v>
      </c>
      <c r="I94" s="186"/>
      <c r="J94" s="186"/>
      <c r="V94" s="17"/>
      <c r="AC94" s="189"/>
      <c r="AD94" s="189"/>
      <c r="AE94" s="189"/>
    </row>
    <row r="95" spans="2:31" x14ac:dyDescent="0.25">
      <c r="H95" s="186"/>
      <c r="I95" s="186"/>
      <c r="J95" s="186"/>
      <c r="V95" s="17"/>
      <c r="AC95" s="189"/>
      <c r="AD95" s="189"/>
      <c r="AE95" s="189"/>
    </row>
    <row r="96" spans="2:31" x14ac:dyDescent="0.25">
      <c r="V96" s="17"/>
    </row>
    <row r="97" spans="2:41" x14ac:dyDescent="0.25">
      <c r="V97" s="17"/>
    </row>
    <row r="98" spans="2:41" ht="23.25" x14ac:dyDescent="0.35">
      <c r="B98" s="22" t="s">
        <v>33</v>
      </c>
      <c r="V98" s="17"/>
      <c r="X98" s="22" t="s">
        <v>33</v>
      </c>
    </row>
    <row r="99" spans="2:41" ht="23.25" x14ac:dyDescent="0.35">
      <c r="B99" s="23" t="s">
        <v>82</v>
      </c>
      <c r="C99" s="20">
        <f>IF(X53="PAGADO",0,Y58)</f>
        <v>0</v>
      </c>
      <c r="E99" s="187" t="s">
        <v>287</v>
      </c>
      <c r="F99" s="187"/>
      <c r="G99" s="187"/>
      <c r="H99" s="187"/>
      <c r="V99" s="17"/>
      <c r="X99" s="23" t="s">
        <v>282</v>
      </c>
      <c r="Y99" s="20">
        <f>IF(B99="PAGADO",0,C104)</f>
        <v>0</v>
      </c>
      <c r="AA99" s="187" t="s">
        <v>134</v>
      </c>
      <c r="AB99" s="187"/>
      <c r="AC99" s="187"/>
      <c r="AD99" s="187"/>
    </row>
    <row r="100" spans="2:41" x14ac:dyDescent="0.25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 x14ac:dyDescent="0.25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321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 x14ac:dyDescent="0.25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 x14ac:dyDescent="0.25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 x14ac:dyDescent="0.4">
      <c r="B105" s="190" t="str">
        <f>IF(C104&lt;0,"NO PAGAR","COBRAR")</f>
        <v>COBRAR</v>
      </c>
      <c r="C105" s="190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90" t="str">
        <f>IF(Y104&lt;0,"NO PAGAR","COBRAR")</f>
        <v>COBRAR</v>
      </c>
      <c r="Y105" s="19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81" t="s">
        <v>9</v>
      </c>
      <c r="C106" s="182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81" t="s">
        <v>9</v>
      </c>
      <c r="Y106" s="182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17</v>
      </c>
      <c r="C115" s="10"/>
      <c r="E115" s="183" t="s">
        <v>7</v>
      </c>
      <c r="F115" s="184"/>
      <c r="G115" s="185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83" t="s">
        <v>7</v>
      </c>
      <c r="AB115" s="184"/>
      <c r="AC115" s="185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 x14ac:dyDescent="0.25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 x14ac:dyDescent="0.25">
      <c r="B117" s="12"/>
      <c r="C117" s="10"/>
      <c r="N117" s="183" t="s">
        <v>7</v>
      </c>
      <c r="O117" s="184"/>
      <c r="P117" s="184"/>
      <c r="Q117" s="185"/>
      <c r="R117" s="18">
        <f>SUM(R101:R116)</f>
        <v>0</v>
      </c>
      <c r="S117" s="3"/>
      <c r="V117" s="17"/>
      <c r="X117" s="12"/>
      <c r="Y117" s="10"/>
      <c r="AJ117" s="183" t="s">
        <v>7</v>
      </c>
      <c r="AK117" s="184"/>
      <c r="AL117" s="184"/>
      <c r="AM117" s="185"/>
      <c r="AN117" s="18">
        <f>SUM(AN101:AN116)</f>
        <v>0</v>
      </c>
      <c r="AO117" s="3"/>
    </row>
    <row r="118" spans="1:43" x14ac:dyDescent="0.25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 x14ac:dyDescent="0.25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 x14ac:dyDescent="0.25">
      <c r="E120" s="1" t="s">
        <v>19</v>
      </c>
      <c r="V120" s="17"/>
      <c r="AA120" s="1" t="s">
        <v>19</v>
      </c>
    </row>
    <row r="121" spans="1:43" x14ac:dyDescent="0.25">
      <c r="V121" s="17"/>
    </row>
    <row r="122" spans="1:43" x14ac:dyDescent="0.25">
      <c r="V122" s="17"/>
    </row>
    <row r="123" spans="1:43" x14ac:dyDescent="0.25">
      <c r="V123" s="17"/>
    </row>
    <row r="124" spans="1:43" x14ac:dyDescent="0.25">
      <c r="V124" s="17"/>
    </row>
    <row r="125" spans="1:43" x14ac:dyDescent="0.25">
      <c r="V125" s="17"/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186" t="s">
        <v>30</v>
      </c>
      <c r="I131" s="186"/>
      <c r="J131" s="186"/>
      <c r="V131" s="17"/>
      <c r="AA131" s="186" t="s">
        <v>31</v>
      </c>
      <c r="AB131" s="186"/>
      <c r="AC131" s="186"/>
    </row>
    <row r="132" spans="1:43" x14ac:dyDescent="0.25">
      <c r="H132" s="186"/>
      <c r="I132" s="186"/>
      <c r="J132" s="186"/>
      <c r="V132" s="17"/>
      <c r="AA132" s="186"/>
      <c r="AB132" s="186"/>
      <c r="AC132" s="186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82</v>
      </c>
      <c r="C136" s="20">
        <f>IF(X99="PAGADO",0,C104)</f>
        <v>550</v>
      </c>
      <c r="E136" s="187" t="s">
        <v>20</v>
      </c>
      <c r="F136" s="187"/>
      <c r="G136" s="187"/>
      <c r="H136" s="187"/>
      <c r="V136" s="17"/>
      <c r="X136" s="23" t="s">
        <v>82</v>
      </c>
      <c r="Y136" s="20">
        <f>IF(B136="PAGADO",0,C141)</f>
        <v>0</v>
      </c>
      <c r="AA136" s="187" t="s">
        <v>20</v>
      </c>
      <c r="AB136" s="187"/>
      <c r="AC136" s="187"/>
      <c r="AD136" s="187"/>
    </row>
    <row r="137" spans="1:43" x14ac:dyDescent="0.25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 x14ac:dyDescent="0.25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88" t="str">
        <f>IF(Y141&lt;0,"NO PAGAR","COBRAR'")</f>
        <v>COBRAR'</v>
      </c>
      <c r="Y142" s="188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 x14ac:dyDescent="0.35">
      <c r="B143" s="188" t="str">
        <f>IF(C141&lt;0,"NO PAGAR","COBRAR'")</f>
        <v>COBRAR'</v>
      </c>
      <c r="C143" s="188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x14ac:dyDescent="0.25">
      <c r="B144" s="181" t="s">
        <v>9</v>
      </c>
      <c r="C144" s="182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81" t="s">
        <v>9</v>
      </c>
      <c r="Y144" s="182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183" t="s">
        <v>7</v>
      </c>
      <c r="F152" s="184"/>
      <c r="G152" s="185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83" t="s">
        <v>7</v>
      </c>
      <c r="AB152" s="184"/>
      <c r="AC152" s="185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183" t="s">
        <v>7</v>
      </c>
      <c r="O154" s="184"/>
      <c r="P154" s="184"/>
      <c r="Q154" s="185"/>
      <c r="R154" s="18">
        <f>SUM(R138:R153)</f>
        <v>0</v>
      </c>
      <c r="S154" s="3"/>
      <c r="V154" s="17"/>
      <c r="X154" s="12"/>
      <c r="Y154" s="10"/>
      <c r="AJ154" s="183" t="s">
        <v>7</v>
      </c>
      <c r="AK154" s="184"/>
      <c r="AL154" s="184"/>
      <c r="AM154" s="185"/>
      <c r="AN154" s="18">
        <f>SUM(AN138:AN153)</f>
        <v>0</v>
      </c>
      <c r="AO154" s="3"/>
    </row>
    <row r="155" spans="2:41" x14ac:dyDescent="0.25">
      <c r="B155" s="12"/>
      <c r="C155" s="10"/>
      <c r="V155" s="17"/>
      <c r="X155" s="12"/>
      <c r="Y155" s="10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E157" s="14"/>
      <c r="V157" s="17"/>
      <c r="X157" s="12"/>
      <c r="Y157" s="10"/>
      <c r="AA157" s="14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1"/>
      <c r="C163" s="10"/>
      <c r="V163" s="17"/>
      <c r="X163" s="11"/>
      <c r="Y163" s="10"/>
    </row>
    <row r="164" spans="2:27" x14ac:dyDescent="0.25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 x14ac:dyDescent="0.25">
      <c r="E165" s="1" t="s">
        <v>19</v>
      </c>
      <c r="V165" s="17"/>
      <c r="AA165" s="1" t="s">
        <v>19</v>
      </c>
    </row>
    <row r="166" spans="2:27" x14ac:dyDescent="0.25">
      <c r="V166" s="17"/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  <c r="AC179" s="189" t="s">
        <v>29</v>
      </c>
      <c r="AD179" s="189"/>
      <c r="AE179" s="189"/>
    </row>
    <row r="180" spans="2:41" x14ac:dyDescent="0.25">
      <c r="H180" s="186" t="s">
        <v>28</v>
      </c>
      <c r="I180" s="186"/>
      <c r="J180" s="186"/>
      <c r="V180" s="17"/>
      <c r="AC180" s="189"/>
      <c r="AD180" s="189"/>
      <c r="AE180" s="189"/>
    </row>
    <row r="181" spans="2:41" x14ac:dyDescent="0.25">
      <c r="H181" s="186"/>
      <c r="I181" s="186"/>
      <c r="J181" s="186"/>
      <c r="V181" s="17"/>
      <c r="AC181" s="189"/>
      <c r="AD181" s="189"/>
      <c r="AE181" s="189"/>
    </row>
    <row r="182" spans="2:41" x14ac:dyDescent="0.25">
      <c r="V182" s="17"/>
    </row>
    <row r="183" spans="2:41" x14ac:dyDescent="0.25">
      <c r="V183" s="17"/>
    </row>
    <row r="184" spans="2:41" ht="23.25" x14ac:dyDescent="0.35">
      <c r="B184" s="22" t="s">
        <v>63</v>
      </c>
      <c r="V184" s="17"/>
      <c r="X184" s="22" t="s">
        <v>63</v>
      </c>
    </row>
    <row r="185" spans="2:41" ht="23.25" x14ac:dyDescent="0.35">
      <c r="B185" s="23" t="s">
        <v>32</v>
      </c>
      <c r="C185" s="20">
        <f>IF(X136="PAGADO",0,Y141)</f>
        <v>0</v>
      </c>
      <c r="E185" s="187" t="s">
        <v>20</v>
      </c>
      <c r="F185" s="187"/>
      <c r="G185" s="187"/>
      <c r="H185" s="187"/>
      <c r="V185" s="17"/>
      <c r="X185" s="23" t="s">
        <v>82</v>
      </c>
      <c r="Y185" s="20">
        <f>IF(B185="PAGADO",0,C190)</f>
        <v>0</v>
      </c>
      <c r="AA185" s="187" t="s">
        <v>20</v>
      </c>
      <c r="AB185" s="187"/>
      <c r="AC185" s="187"/>
      <c r="AD185" s="187"/>
    </row>
    <row r="186" spans="2:41" x14ac:dyDescent="0.25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 x14ac:dyDescent="0.25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 x14ac:dyDescent="0.4">
      <c r="B191" s="190" t="str">
        <f>IF(C190&lt;0,"NO PAGAR","COBRAR")</f>
        <v>COBRAR</v>
      </c>
      <c r="C191" s="19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90" t="str">
        <f>IF(Y190&lt;0,"NO PAGAR","COBRAR")</f>
        <v>COBRAR</v>
      </c>
      <c r="Y191" s="19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181" t="s">
        <v>9</v>
      </c>
      <c r="C192" s="182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81" t="s">
        <v>9</v>
      </c>
      <c r="Y192" s="182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17</v>
      </c>
      <c r="C201" s="10"/>
      <c r="E201" s="183" t="s">
        <v>7</v>
      </c>
      <c r="F201" s="184"/>
      <c r="G201" s="185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83" t="s">
        <v>7</v>
      </c>
      <c r="AB201" s="184"/>
      <c r="AC201" s="185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 x14ac:dyDescent="0.25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N203" s="183" t="s">
        <v>7</v>
      </c>
      <c r="O203" s="184"/>
      <c r="P203" s="184"/>
      <c r="Q203" s="185"/>
      <c r="R203" s="18">
        <f>SUM(R187:R202)</f>
        <v>0</v>
      </c>
      <c r="S203" s="3"/>
      <c r="V203" s="17"/>
      <c r="X203" s="12"/>
      <c r="Y203" s="10"/>
      <c r="AJ203" s="183" t="s">
        <v>7</v>
      </c>
      <c r="AK203" s="184"/>
      <c r="AL203" s="184"/>
      <c r="AM203" s="185"/>
      <c r="AN203" s="18">
        <f>SUM(AN187:AN202)</f>
        <v>0</v>
      </c>
      <c r="AO203" s="3"/>
    </row>
    <row r="204" spans="2:41" x14ac:dyDescent="0.25">
      <c r="B204" s="12"/>
      <c r="C204" s="10"/>
      <c r="V204" s="17"/>
      <c r="X204" s="12"/>
      <c r="Y204" s="10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E206" s="14"/>
      <c r="V206" s="17"/>
      <c r="X206" s="12"/>
      <c r="Y206" s="10"/>
      <c r="AA206" s="14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1"/>
      <c r="C211" s="10"/>
      <c r="V211" s="17"/>
      <c r="X211" s="11"/>
      <c r="Y211" s="10"/>
    </row>
    <row r="212" spans="1:43" x14ac:dyDescent="0.25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 x14ac:dyDescent="0.25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 x14ac:dyDescent="0.25">
      <c r="E214" s="1" t="s">
        <v>19</v>
      </c>
      <c r="V214" s="17"/>
      <c r="AA214" s="1" t="s">
        <v>19</v>
      </c>
    </row>
    <row r="215" spans="1:43" x14ac:dyDescent="0.25">
      <c r="V215" s="17"/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V224" s="17"/>
    </row>
    <row r="225" spans="2:41" x14ac:dyDescent="0.25">
      <c r="H225" s="186" t="s">
        <v>30</v>
      </c>
      <c r="I225" s="186"/>
      <c r="J225" s="186"/>
      <c r="V225" s="17"/>
      <c r="AA225" s="186" t="s">
        <v>31</v>
      </c>
      <c r="AB225" s="186"/>
      <c r="AC225" s="186"/>
    </row>
    <row r="226" spans="2:41" x14ac:dyDescent="0.25">
      <c r="H226" s="186"/>
      <c r="I226" s="186"/>
      <c r="J226" s="186"/>
      <c r="V226" s="17"/>
      <c r="AA226" s="186"/>
      <c r="AB226" s="186"/>
      <c r="AC226" s="186"/>
    </row>
    <row r="227" spans="2:41" x14ac:dyDescent="0.25">
      <c r="V227" s="17"/>
    </row>
    <row r="228" spans="2:41" x14ac:dyDescent="0.25">
      <c r="V228" s="17"/>
    </row>
    <row r="229" spans="2:41" ht="23.25" x14ac:dyDescent="0.35">
      <c r="B229" s="24" t="s">
        <v>63</v>
      </c>
      <c r="V229" s="17"/>
      <c r="X229" s="22" t="s">
        <v>63</v>
      </c>
    </row>
    <row r="230" spans="2:41" ht="23.25" x14ac:dyDescent="0.35">
      <c r="B230" s="23" t="s">
        <v>32</v>
      </c>
      <c r="C230" s="20">
        <f>IF(X185="PAGADO",0,C190)</f>
        <v>0</v>
      </c>
      <c r="E230" s="187" t="s">
        <v>20</v>
      </c>
      <c r="F230" s="187"/>
      <c r="G230" s="187"/>
      <c r="H230" s="187"/>
      <c r="V230" s="17"/>
      <c r="X230" s="23" t="s">
        <v>32</v>
      </c>
      <c r="Y230" s="20">
        <f>IF(B1009="PAGADO",0,C235)</f>
        <v>0</v>
      </c>
      <c r="AA230" s="187" t="s">
        <v>20</v>
      </c>
      <c r="AB230" s="187"/>
      <c r="AC230" s="187"/>
      <c r="AD230" s="187"/>
    </row>
    <row r="231" spans="2:41" x14ac:dyDescent="0.25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 x14ac:dyDescent="0.25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 x14ac:dyDescent="0.3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88" t="str">
        <f>IF(Y235&lt;0,"NO PAGAR","COBRAR'")</f>
        <v>COBRAR'</v>
      </c>
      <c r="Y236" s="188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 x14ac:dyDescent="0.35">
      <c r="B237" s="188" t="str">
        <f>IF(C235&lt;0,"NO PAGAR","COBRAR'")</f>
        <v>COBRAR'</v>
      </c>
      <c r="C237" s="188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 x14ac:dyDescent="0.25">
      <c r="B238" s="181" t="s">
        <v>9</v>
      </c>
      <c r="C238" s="182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81" t="s">
        <v>9</v>
      </c>
      <c r="Y238" s="182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 x14ac:dyDescent="0.25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 x14ac:dyDescent="0.25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16</v>
      </c>
      <c r="C246" s="10"/>
      <c r="E246" s="183" t="s">
        <v>7</v>
      </c>
      <c r="F246" s="184"/>
      <c r="G246" s="185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83" t="s">
        <v>7</v>
      </c>
      <c r="AB246" s="184"/>
      <c r="AC246" s="185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 x14ac:dyDescent="0.25">
      <c r="B248" s="12"/>
      <c r="C248" s="10"/>
      <c r="N248" s="183" t="s">
        <v>7</v>
      </c>
      <c r="O248" s="184"/>
      <c r="P248" s="184"/>
      <c r="Q248" s="185"/>
      <c r="R248" s="18">
        <f>SUM(R232:R247)</f>
        <v>0</v>
      </c>
      <c r="S248" s="3"/>
      <c r="V248" s="17"/>
      <c r="X248" s="12"/>
      <c r="Y248" s="10"/>
      <c r="AJ248" s="183" t="s">
        <v>7</v>
      </c>
      <c r="AK248" s="184"/>
      <c r="AL248" s="184"/>
      <c r="AM248" s="185"/>
      <c r="AN248" s="18">
        <f>SUM(AN232:AN247)</f>
        <v>0</v>
      </c>
      <c r="AO248" s="3"/>
    </row>
    <row r="249" spans="2:41" x14ac:dyDescent="0.25">
      <c r="B249" s="12"/>
      <c r="C249" s="10"/>
      <c r="V249" s="17"/>
      <c r="X249" s="12"/>
      <c r="Y249" s="10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E251" s="14"/>
      <c r="V251" s="17"/>
      <c r="X251" s="12"/>
      <c r="Y251" s="10"/>
      <c r="AA251" s="14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31" x14ac:dyDescent="0.25">
      <c r="B257" s="11"/>
      <c r="C257" s="10"/>
      <c r="V257" s="17"/>
      <c r="X257" s="11"/>
      <c r="Y257" s="10"/>
    </row>
    <row r="258" spans="2:31" x14ac:dyDescent="0.25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 x14ac:dyDescent="0.25">
      <c r="E259" s="1" t="s">
        <v>19</v>
      </c>
      <c r="V259" s="17"/>
      <c r="AA259" s="1" t="s">
        <v>19</v>
      </c>
    </row>
    <row r="260" spans="2:31" x14ac:dyDescent="0.25">
      <c r="V260" s="17"/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  <c r="AC271" s="189" t="s">
        <v>29</v>
      </c>
      <c r="AD271" s="189"/>
      <c r="AE271" s="189"/>
    </row>
    <row r="272" spans="2:31" x14ac:dyDescent="0.25">
      <c r="H272" s="186" t="s">
        <v>28</v>
      </c>
      <c r="I272" s="186"/>
      <c r="J272" s="186"/>
      <c r="V272" s="17"/>
      <c r="AC272" s="189"/>
      <c r="AD272" s="189"/>
      <c r="AE272" s="189"/>
    </row>
    <row r="273" spans="2:41" x14ac:dyDescent="0.25">
      <c r="H273" s="186"/>
      <c r="I273" s="186"/>
      <c r="J273" s="186"/>
      <c r="V273" s="17"/>
      <c r="AC273" s="189"/>
      <c r="AD273" s="189"/>
      <c r="AE273" s="189"/>
    </row>
    <row r="274" spans="2:41" x14ac:dyDescent="0.25">
      <c r="V274" s="17"/>
    </row>
    <row r="275" spans="2:41" x14ac:dyDescent="0.25">
      <c r="V275" s="17"/>
    </row>
    <row r="276" spans="2:41" ht="23.25" x14ac:dyDescent="0.35">
      <c r="B276" s="22" t="s">
        <v>65</v>
      </c>
      <c r="V276" s="17"/>
      <c r="X276" s="22" t="s">
        <v>65</v>
      </c>
    </row>
    <row r="277" spans="2:41" ht="23.25" x14ac:dyDescent="0.35">
      <c r="B277" s="23" t="s">
        <v>32</v>
      </c>
      <c r="C277" s="20">
        <f>IF(X230="PAGADO",0,Y235)</f>
        <v>0</v>
      </c>
      <c r="E277" s="187" t="s">
        <v>20</v>
      </c>
      <c r="F277" s="187"/>
      <c r="G277" s="187"/>
      <c r="H277" s="187"/>
      <c r="V277" s="17"/>
      <c r="X277" s="23" t="s">
        <v>282</v>
      </c>
      <c r="Y277" s="20">
        <f>IF(B277="PAGADO",0,C282)</f>
        <v>0</v>
      </c>
      <c r="AA277" s="187" t="s">
        <v>134</v>
      </c>
      <c r="AB277" s="187"/>
      <c r="AC277" s="187"/>
      <c r="AD277" s="187"/>
    </row>
    <row r="278" spans="2:41" x14ac:dyDescent="0.25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 x14ac:dyDescent="0.25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618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 x14ac:dyDescent="0.25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 x14ac:dyDescent="0.4">
      <c r="B283" s="190" t="str">
        <f>IF(C282&lt;0,"NO PAGAR","COBRAR")</f>
        <v>COBRAR</v>
      </c>
      <c r="C283" s="190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90" t="str">
        <f>IF(Y282&lt;0,"NO PAGAR","COBRAR")</f>
        <v>COBRAR</v>
      </c>
      <c r="Y283" s="19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181" t="s">
        <v>9</v>
      </c>
      <c r="C284" s="182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81" t="s">
        <v>9</v>
      </c>
      <c r="Y284" s="182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17</v>
      </c>
      <c r="C293" s="10"/>
      <c r="E293" s="183" t="s">
        <v>7</v>
      </c>
      <c r="F293" s="184"/>
      <c r="G293" s="185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83" t="s">
        <v>7</v>
      </c>
      <c r="AB293" s="184"/>
      <c r="AC293" s="185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 x14ac:dyDescent="0.25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N295" s="183" t="s">
        <v>7</v>
      </c>
      <c r="O295" s="184"/>
      <c r="P295" s="184"/>
      <c r="Q295" s="185"/>
      <c r="R295" s="18">
        <f>SUM(R279:R294)</f>
        <v>0</v>
      </c>
      <c r="S295" s="3"/>
      <c r="V295" s="17"/>
      <c r="X295" s="12"/>
      <c r="Y295" s="10"/>
      <c r="AJ295" s="183" t="s">
        <v>7</v>
      </c>
      <c r="AK295" s="184"/>
      <c r="AL295" s="184"/>
      <c r="AM295" s="185"/>
      <c r="AN295" s="18">
        <f>SUM(AN279:AN294)</f>
        <v>0</v>
      </c>
      <c r="AO295" s="3"/>
    </row>
    <row r="296" spans="2:41" x14ac:dyDescent="0.25">
      <c r="B296" s="12"/>
      <c r="C296" s="10"/>
      <c r="V296" s="17"/>
      <c r="X296" s="12"/>
      <c r="Y296" s="10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E298" s="14"/>
      <c r="V298" s="17"/>
      <c r="X298" s="12"/>
      <c r="Y298" s="10"/>
      <c r="AA298" s="14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1"/>
      <c r="C303" s="10"/>
      <c r="V303" s="17"/>
      <c r="X303" s="11"/>
      <c r="Y303" s="10"/>
    </row>
    <row r="304" spans="2:41" x14ac:dyDescent="0.25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 x14ac:dyDescent="0.25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 x14ac:dyDescent="0.25">
      <c r="E306" s="1" t="s">
        <v>19</v>
      </c>
      <c r="V306" s="17"/>
      <c r="AA306" s="1" t="s">
        <v>19</v>
      </c>
    </row>
    <row r="307" spans="1:43" x14ac:dyDescent="0.25">
      <c r="V307" s="17"/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V316" s="17"/>
    </row>
    <row r="317" spans="1:43" x14ac:dyDescent="0.25">
      <c r="H317" s="186" t="s">
        <v>30</v>
      </c>
      <c r="I317" s="186"/>
      <c r="J317" s="186"/>
      <c r="V317" s="17"/>
      <c r="AA317" s="186" t="s">
        <v>31</v>
      </c>
      <c r="AB317" s="186"/>
      <c r="AC317" s="186"/>
    </row>
    <row r="318" spans="1:43" x14ac:dyDescent="0.25">
      <c r="H318" s="186"/>
      <c r="I318" s="186"/>
      <c r="J318" s="186"/>
      <c r="V318" s="17"/>
      <c r="AA318" s="186"/>
      <c r="AB318" s="186"/>
      <c r="AC318" s="186"/>
    </row>
    <row r="319" spans="1:43" x14ac:dyDescent="0.25">
      <c r="V319" s="17"/>
    </row>
    <row r="320" spans="1:43" x14ac:dyDescent="0.25">
      <c r="V320" s="17"/>
    </row>
    <row r="321" spans="2:41" ht="23.25" x14ac:dyDescent="0.35">
      <c r="B321" s="24" t="s">
        <v>65</v>
      </c>
      <c r="V321" s="17"/>
      <c r="X321" s="22" t="s">
        <v>65</v>
      </c>
    </row>
    <row r="322" spans="2:41" ht="23.25" x14ac:dyDescent="0.35">
      <c r="B322" s="23" t="s">
        <v>32</v>
      </c>
      <c r="C322" s="20">
        <f>IF(X277="PAGADO",0,C282)</f>
        <v>0</v>
      </c>
      <c r="E322" s="187" t="s">
        <v>20</v>
      </c>
      <c r="F322" s="187"/>
      <c r="G322" s="187"/>
      <c r="H322" s="187"/>
      <c r="V322" s="17"/>
      <c r="X322" s="23" t="s">
        <v>32</v>
      </c>
      <c r="Y322" s="20">
        <f>IF(B1101="PAGADO",0,C327)</f>
        <v>0</v>
      </c>
      <c r="AA322" s="187" t="s">
        <v>20</v>
      </c>
      <c r="AB322" s="187"/>
      <c r="AC322" s="187"/>
      <c r="AD322" s="187"/>
    </row>
    <row r="323" spans="2:41" x14ac:dyDescent="0.25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 x14ac:dyDescent="0.25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 x14ac:dyDescent="0.3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88" t="str">
        <f>IF(Y327&lt;0,"NO PAGAR","COBRAR'")</f>
        <v>COBRAR'</v>
      </c>
      <c r="Y328" s="188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 x14ac:dyDescent="0.35">
      <c r="B329" s="188" t="str">
        <f>IF(C327&lt;0,"NO PAGAR","COBRAR'")</f>
        <v>COBRAR'</v>
      </c>
      <c r="C329" s="188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x14ac:dyDescent="0.25">
      <c r="B330" s="181" t="s">
        <v>9</v>
      </c>
      <c r="C330" s="182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81" t="s">
        <v>9</v>
      </c>
      <c r="Y330" s="182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x14ac:dyDescent="0.25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16</v>
      </c>
      <c r="C338" s="10"/>
      <c r="E338" s="183" t="s">
        <v>7</v>
      </c>
      <c r="F338" s="184"/>
      <c r="G338" s="185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83" t="s">
        <v>7</v>
      </c>
      <c r="AB338" s="184"/>
      <c r="AC338" s="185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 x14ac:dyDescent="0.25">
      <c r="B340" s="12"/>
      <c r="C340" s="10"/>
      <c r="N340" s="183" t="s">
        <v>7</v>
      </c>
      <c r="O340" s="184"/>
      <c r="P340" s="184"/>
      <c r="Q340" s="185"/>
      <c r="R340" s="18">
        <f>SUM(R324:R339)</f>
        <v>0</v>
      </c>
      <c r="S340" s="3"/>
      <c r="V340" s="17"/>
      <c r="X340" s="12"/>
      <c r="Y340" s="10"/>
      <c r="AJ340" s="183" t="s">
        <v>7</v>
      </c>
      <c r="AK340" s="184"/>
      <c r="AL340" s="184"/>
      <c r="AM340" s="185"/>
      <c r="AN340" s="18">
        <f>SUM(AN324:AN339)</f>
        <v>0</v>
      </c>
      <c r="AO340" s="3"/>
    </row>
    <row r="341" spans="2:41" x14ac:dyDescent="0.25">
      <c r="B341" s="12"/>
      <c r="C341" s="10"/>
      <c r="V341" s="17"/>
      <c r="X341" s="12"/>
      <c r="Y341" s="10"/>
    </row>
    <row r="342" spans="2:41" x14ac:dyDescent="0.25">
      <c r="B342" s="12"/>
      <c r="C342" s="10"/>
      <c r="V342" s="17"/>
      <c r="X342" s="12"/>
      <c r="Y342" s="10"/>
    </row>
    <row r="343" spans="2:41" x14ac:dyDescent="0.25">
      <c r="B343" s="12"/>
      <c r="C343" s="10"/>
      <c r="E343" s="14"/>
      <c r="V343" s="17"/>
      <c r="X343" s="12"/>
      <c r="Y343" s="10"/>
      <c r="AA343" s="14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V345" s="17"/>
      <c r="X345" s="12"/>
      <c r="Y345" s="10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1"/>
      <c r="C349" s="10"/>
      <c r="V349" s="17"/>
      <c r="X349" s="11"/>
      <c r="Y349" s="10"/>
    </row>
    <row r="350" spans="2:41" x14ac:dyDescent="0.25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 x14ac:dyDescent="0.25">
      <c r="E351" s="1" t="s">
        <v>19</v>
      </c>
      <c r="V351" s="17"/>
      <c r="AA351" s="1" t="s">
        <v>19</v>
      </c>
    </row>
    <row r="352" spans="2:41" x14ac:dyDescent="0.25">
      <c r="V352" s="17"/>
    </row>
    <row r="353" spans="8:31" x14ac:dyDescent="0.25">
      <c r="V353" s="17"/>
    </row>
    <row r="354" spans="8:31" x14ac:dyDescent="0.25">
      <c r="V354" s="17"/>
    </row>
    <row r="355" spans="8:31" x14ac:dyDescent="0.25">
      <c r="V355" s="17"/>
    </row>
    <row r="356" spans="8:31" x14ac:dyDescent="0.25">
      <c r="V356" s="17"/>
    </row>
    <row r="357" spans="8:31" x14ac:dyDescent="0.25">
      <c r="V357" s="17"/>
    </row>
    <row r="358" spans="8:31" x14ac:dyDescent="0.25">
      <c r="V358" s="17"/>
    </row>
    <row r="359" spans="8:31" x14ac:dyDescent="0.25">
      <c r="V359" s="17"/>
    </row>
    <row r="360" spans="8:31" x14ac:dyDescent="0.25">
      <c r="V360" s="17"/>
    </row>
    <row r="361" spans="8:31" x14ac:dyDescent="0.25">
      <c r="V361" s="17"/>
    </row>
    <row r="362" spans="8:31" x14ac:dyDescent="0.25">
      <c r="V362" s="17"/>
    </row>
    <row r="363" spans="8:31" x14ac:dyDescent="0.25">
      <c r="V363" s="17"/>
    </row>
    <row r="364" spans="8:31" x14ac:dyDescent="0.25">
      <c r="V364" s="17"/>
      <c r="AC364" s="189" t="s">
        <v>29</v>
      </c>
      <c r="AD364" s="189"/>
      <c r="AE364" s="189"/>
    </row>
    <row r="365" spans="8:31" x14ac:dyDescent="0.25">
      <c r="H365" s="186" t="s">
        <v>28</v>
      </c>
      <c r="I365" s="186"/>
      <c r="J365" s="186"/>
      <c r="V365" s="17"/>
      <c r="AC365" s="189"/>
      <c r="AD365" s="189"/>
      <c r="AE365" s="189"/>
    </row>
    <row r="366" spans="8:31" x14ac:dyDescent="0.25">
      <c r="H366" s="186"/>
      <c r="I366" s="186"/>
      <c r="J366" s="186"/>
      <c r="V366" s="17"/>
      <c r="AC366" s="189"/>
      <c r="AD366" s="189"/>
      <c r="AE366" s="189"/>
    </row>
    <row r="367" spans="8:31" x14ac:dyDescent="0.25">
      <c r="V367" s="17"/>
    </row>
    <row r="368" spans="8:31" x14ac:dyDescent="0.25">
      <c r="V368" s="17"/>
    </row>
    <row r="369" spans="2:41" ht="23.25" x14ac:dyDescent="0.35">
      <c r="B369" s="22" t="s">
        <v>64</v>
      </c>
      <c r="V369" s="17"/>
      <c r="X369" s="22" t="s">
        <v>64</v>
      </c>
    </row>
    <row r="370" spans="2:41" ht="23.25" x14ac:dyDescent="0.35">
      <c r="B370" s="23" t="s">
        <v>32</v>
      </c>
      <c r="C370" s="20">
        <f>IF(X322="PAGADO",0,Y327)</f>
        <v>0</v>
      </c>
      <c r="E370" s="187" t="s">
        <v>20</v>
      </c>
      <c r="F370" s="187"/>
      <c r="G370" s="187"/>
      <c r="H370" s="187"/>
      <c r="V370" s="17"/>
      <c r="X370" s="23" t="s">
        <v>32</v>
      </c>
      <c r="Y370" s="20">
        <f>IF(B370="PAGADO",0,C375)</f>
        <v>0</v>
      </c>
      <c r="AA370" s="187" t="s">
        <v>20</v>
      </c>
      <c r="AB370" s="187"/>
      <c r="AC370" s="187"/>
      <c r="AD370" s="187"/>
    </row>
    <row r="371" spans="2:41" x14ac:dyDescent="0.25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 x14ac:dyDescent="0.25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 x14ac:dyDescent="0.4">
      <c r="B376" s="190" t="str">
        <f>IF(C375&lt;0,"NO PAGAR","COBRAR")</f>
        <v>COBRAR</v>
      </c>
      <c r="C376" s="19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0" t="str">
        <f>IF(Y375&lt;0,"NO PAGAR","COBRAR")</f>
        <v>COBRAR</v>
      </c>
      <c r="Y376" s="190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181" t="s">
        <v>9</v>
      </c>
      <c r="C377" s="182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81" t="s">
        <v>9</v>
      </c>
      <c r="Y377" s="182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17</v>
      </c>
      <c r="C386" s="10"/>
      <c r="E386" s="183" t="s">
        <v>7</v>
      </c>
      <c r="F386" s="184"/>
      <c r="G386" s="185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83" t="s">
        <v>7</v>
      </c>
      <c r="AB386" s="184"/>
      <c r="AC386" s="185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 x14ac:dyDescent="0.25">
      <c r="B388" s="12"/>
      <c r="C388" s="10"/>
      <c r="N388" s="183" t="s">
        <v>7</v>
      </c>
      <c r="O388" s="184"/>
      <c r="P388" s="184"/>
      <c r="Q388" s="185"/>
      <c r="R388" s="18">
        <f>SUM(R372:R387)</f>
        <v>0</v>
      </c>
      <c r="S388" s="3"/>
      <c r="V388" s="17"/>
      <c r="X388" s="12"/>
      <c r="Y388" s="10"/>
      <c r="AJ388" s="183" t="s">
        <v>7</v>
      </c>
      <c r="AK388" s="184"/>
      <c r="AL388" s="184"/>
      <c r="AM388" s="185"/>
      <c r="AN388" s="18">
        <f>SUM(AN372:AN387)</f>
        <v>0</v>
      </c>
      <c r="AO388" s="3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V390" s="17"/>
      <c r="X390" s="12"/>
      <c r="Y390" s="10"/>
    </row>
    <row r="391" spans="2:41" x14ac:dyDescent="0.25">
      <c r="B391" s="12"/>
      <c r="C391" s="10"/>
      <c r="E391" s="14"/>
      <c r="V391" s="17"/>
      <c r="X391" s="12"/>
      <c r="Y391" s="10"/>
      <c r="AA391" s="14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1"/>
      <c r="C396" s="10"/>
      <c r="V396" s="17"/>
      <c r="X396" s="11"/>
      <c r="Y396" s="10"/>
    </row>
    <row r="397" spans="2:41" x14ac:dyDescent="0.25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 x14ac:dyDescent="0.25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 x14ac:dyDescent="0.25">
      <c r="E399" s="1" t="s">
        <v>19</v>
      </c>
      <c r="V399" s="17"/>
      <c r="AA399" s="1" t="s">
        <v>19</v>
      </c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x14ac:dyDescent="0.25">
      <c r="H410" s="186" t="s">
        <v>30</v>
      </c>
      <c r="I410" s="186"/>
      <c r="J410" s="186"/>
      <c r="V410" s="17"/>
      <c r="AA410" s="186" t="s">
        <v>31</v>
      </c>
      <c r="AB410" s="186"/>
      <c r="AC410" s="186"/>
    </row>
    <row r="411" spans="1:43" x14ac:dyDescent="0.25">
      <c r="H411" s="186"/>
      <c r="I411" s="186"/>
      <c r="J411" s="186"/>
      <c r="V411" s="17"/>
      <c r="AA411" s="186"/>
      <c r="AB411" s="186"/>
      <c r="AC411" s="186"/>
    </row>
    <row r="412" spans="1:43" x14ac:dyDescent="0.25">
      <c r="V412" s="17"/>
    </row>
    <row r="413" spans="1:43" x14ac:dyDescent="0.25">
      <c r="V413" s="17"/>
    </row>
    <row r="414" spans="1:43" ht="23.25" x14ac:dyDescent="0.35">
      <c r="B414" s="24" t="s">
        <v>64</v>
      </c>
      <c r="V414" s="17"/>
      <c r="X414" s="22" t="s">
        <v>64</v>
      </c>
    </row>
    <row r="415" spans="1:43" ht="23.25" x14ac:dyDescent="0.35">
      <c r="B415" s="23" t="s">
        <v>32</v>
      </c>
      <c r="C415" s="20">
        <f>IF(X370="PAGADO",0,C375)</f>
        <v>0</v>
      </c>
      <c r="E415" s="187" t="s">
        <v>20</v>
      </c>
      <c r="F415" s="187"/>
      <c r="G415" s="187"/>
      <c r="H415" s="187"/>
      <c r="V415" s="17"/>
      <c r="X415" s="23" t="s">
        <v>156</v>
      </c>
      <c r="Y415" s="20">
        <f>IF(B1194="PAGADO",0,C420)</f>
        <v>0</v>
      </c>
      <c r="AA415" s="187" t="s">
        <v>860</v>
      </c>
      <c r="AB415" s="187"/>
      <c r="AC415" s="187"/>
      <c r="AD415" s="187"/>
    </row>
    <row r="416" spans="1:43" x14ac:dyDescent="0.25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861</v>
      </c>
      <c r="AJ417" s="3"/>
      <c r="AK417" s="3"/>
      <c r="AL417" s="3"/>
      <c r="AM417" s="3"/>
      <c r="AN417" s="18"/>
      <c r="AO417" s="3"/>
    </row>
    <row r="418" spans="2:41" x14ac:dyDescent="0.25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88" t="str">
        <f>IF(Y420&lt;0,"NO PAGAR","COBRAR'")</f>
        <v>COBRAR'</v>
      </c>
      <c r="Y421" s="18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188" t="str">
        <f>IF(C420&lt;0,"NO PAGAR","COBRAR'")</f>
        <v>COBRAR'</v>
      </c>
      <c r="C422" s="18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181" t="s">
        <v>9</v>
      </c>
      <c r="C423" s="18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81" t="s">
        <v>9</v>
      </c>
      <c r="Y423" s="18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16</v>
      </c>
      <c r="C431" s="10"/>
      <c r="E431" s="183" t="s">
        <v>7</v>
      </c>
      <c r="F431" s="184"/>
      <c r="G431" s="185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83" t="s">
        <v>7</v>
      </c>
      <c r="AB431" s="184"/>
      <c r="AC431" s="185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 x14ac:dyDescent="0.25">
      <c r="B433" s="12"/>
      <c r="C433" s="10"/>
      <c r="N433" s="183" t="s">
        <v>7</v>
      </c>
      <c r="O433" s="184"/>
      <c r="P433" s="184"/>
      <c r="Q433" s="185"/>
      <c r="R433" s="18">
        <f>SUM(R417:R432)</f>
        <v>0</v>
      </c>
      <c r="S433" s="3"/>
      <c r="V433" s="17"/>
      <c r="X433" s="12"/>
      <c r="Y433" s="10"/>
      <c r="AJ433" s="183" t="s">
        <v>7</v>
      </c>
      <c r="AK433" s="184"/>
      <c r="AL433" s="184"/>
      <c r="AM433" s="185"/>
      <c r="AN433" s="18">
        <f>SUM(AN417:AN432)</f>
        <v>0</v>
      </c>
      <c r="AO433" s="3"/>
    </row>
    <row r="434" spans="2:41" x14ac:dyDescent="0.25">
      <c r="B434" s="12"/>
      <c r="C434" s="10"/>
      <c r="V434" s="17"/>
      <c r="X434" s="12"/>
      <c r="Y434" s="10"/>
    </row>
    <row r="435" spans="2:41" x14ac:dyDescent="0.25">
      <c r="B435" s="11"/>
      <c r="C435" s="10"/>
      <c r="V435" s="17"/>
      <c r="X435" s="11"/>
      <c r="Y435" s="10"/>
    </row>
    <row r="436" spans="2:41" x14ac:dyDescent="0.25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 x14ac:dyDescent="0.25">
      <c r="E437" s="1" t="s">
        <v>19</v>
      </c>
      <c r="V437" s="17"/>
      <c r="AA437" s="1" t="s">
        <v>19</v>
      </c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C454" s="189" t="s">
        <v>29</v>
      </c>
      <c r="AD454" s="189"/>
      <c r="AE454" s="189"/>
    </row>
    <row r="455" spans="2:41" x14ac:dyDescent="0.25">
      <c r="H455" s="186" t="s">
        <v>28</v>
      </c>
      <c r="I455" s="186"/>
      <c r="J455" s="186"/>
      <c r="V455" s="17"/>
      <c r="AC455" s="189"/>
      <c r="AD455" s="189"/>
      <c r="AE455" s="189"/>
    </row>
    <row r="456" spans="2:41" x14ac:dyDescent="0.25">
      <c r="H456" s="186"/>
      <c r="I456" s="186"/>
      <c r="J456" s="186"/>
      <c r="V456" s="17"/>
      <c r="AC456" s="189"/>
      <c r="AD456" s="189"/>
      <c r="AE456" s="189"/>
    </row>
    <row r="457" spans="2:41" x14ac:dyDescent="0.25">
      <c r="V457" s="17"/>
    </row>
    <row r="458" spans="2:41" x14ac:dyDescent="0.25">
      <c r="V458" s="17"/>
    </row>
    <row r="459" spans="2:41" ht="23.25" x14ac:dyDescent="0.35">
      <c r="B459" s="22" t="s">
        <v>66</v>
      </c>
      <c r="V459" s="17"/>
      <c r="X459" s="22" t="s">
        <v>66</v>
      </c>
    </row>
    <row r="460" spans="2:41" ht="23.25" x14ac:dyDescent="0.35">
      <c r="B460" s="23" t="s">
        <v>32</v>
      </c>
      <c r="C460" s="20">
        <f>IF(X415="PAGADO",0,Y420)</f>
        <v>0</v>
      </c>
      <c r="E460" s="187" t="s">
        <v>20</v>
      </c>
      <c r="F460" s="187"/>
      <c r="G460" s="187"/>
      <c r="H460" s="187"/>
      <c r="V460" s="17"/>
      <c r="X460" s="23" t="s">
        <v>32</v>
      </c>
      <c r="Y460" s="20">
        <f>IF(B460="PAGADO",0,C465)</f>
        <v>0</v>
      </c>
      <c r="AA460" s="187" t="s">
        <v>921</v>
      </c>
      <c r="AB460" s="187"/>
      <c r="AC460" s="187"/>
      <c r="AD460" s="187"/>
    </row>
    <row r="461" spans="2:41" x14ac:dyDescent="0.25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 x14ac:dyDescent="0.25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922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 x14ac:dyDescent="0.25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x14ac:dyDescent="0.25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 x14ac:dyDescent="0.4">
      <c r="B466" s="190" t="str">
        <f>IF(C465&lt;0,"NO PAGAR","COBRAR")</f>
        <v>COBRAR</v>
      </c>
      <c r="C466" s="19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0" t="str">
        <f>IF(Y465&lt;0,"NO PAGAR","COBRAR")</f>
        <v>COBRAR</v>
      </c>
      <c r="Y466" s="19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81" t="s">
        <v>9</v>
      </c>
      <c r="C467" s="182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81" t="s">
        <v>9</v>
      </c>
      <c r="Y467" s="182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17</v>
      </c>
      <c r="C476" s="10"/>
      <c r="E476" s="183" t="s">
        <v>7</v>
      </c>
      <c r="F476" s="184"/>
      <c r="G476" s="185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83" t="s">
        <v>7</v>
      </c>
      <c r="AB476" s="184"/>
      <c r="AC476" s="185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 x14ac:dyDescent="0.25">
      <c r="B478" s="12"/>
      <c r="C478" s="10"/>
      <c r="N478" s="183" t="s">
        <v>7</v>
      </c>
      <c r="O478" s="184"/>
      <c r="P478" s="184"/>
      <c r="Q478" s="185"/>
      <c r="R478" s="18">
        <f>SUM(R462:R477)</f>
        <v>0</v>
      </c>
      <c r="S478" s="3"/>
      <c r="V478" s="17"/>
      <c r="X478" s="12"/>
      <c r="Y478" s="10"/>
      <c r="AJ478" s="183" t="s">
        <v>7</v>
      </c>
      <c r="AK478" s="184"/>
      <c r="AL478" s="184"/>
      <c r="AM478" s="185"/>
      <c r="AN478" s="18">
        <f>SUM(AN462:AN477)</f>
        <v>0</v>
      </c>
      <c r="AO478" s="3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V480" s="17"/>
      <c r="X480" s="12"/>
      <c r="Y480" s="10"/>
    </row>
    <row r="481" spans="1:43" x14ac:dyDescent="0.25">
      <c r="B481" s="12"/>
      <c r="C481" s="10"/>
      <c r="E481" s="14"/>
      <c r="V481" s="17"/>
      <c r="X481" s="12"/>
      <c r="Y481" s="10"/>
      <c r="AA481" s="14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2"/>
      <c r="C485" s="10"/>
      <c r="V485" s="17"/>
      <c r="X485" s="12"/>
      <c r="Y485" s="10"/>
    </row>
    <row r="486" spans="1:43" x14ac:dyDescent="0.25">
      <c r="B486" s="11"/>
      <c r="C486" s="10"/>
      <c r="V486" s="17"/>
      <c r="X486" s="11"/>
      <c r="Y486" s="10"/>
    </row>
    <row r="487" spans="1:43" x14ac:dyDescent="0.25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 x14ac:dyDescent="0.25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 x14ac:dyDescent="0.25">
      <c r="E489" s="1" t="s">
        <v>19</v>
      </c>
      <c r="V489" s="17"/>
      <c r="AA489" s="1" t="s">
        <v>19</v>
      </c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V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 x14ac:dyDescent="0.25">
      <c r="V499" s="17"/>
    </row>
    <row r="500" spans="1:43" x14ac:dyDescent="0.25">
      <c r="H500" s="186" t="s">
        <v>30</v>
      </c>
      <c r="I500" s="186"/>
      <c r="J500" s="186"/>
      <c r="V500" s="17"/>
      <c r="AA500" s="186" t="s">
        <v>31</v>
      </c>
      <c r="AB500" s="186"/>
      <c r="AC500" s="186"/>
    </row>
    <row r="501" spans="1:43" x14ac:dyDescent="0.25">
      <c r="H501" s="186"/>
      <c r="I501" s="186"/>
      <c r="J501" s="186"/>
      <c r="V501" s="17"/>
      <c r="AA501" s="186"/>
      <c r="AB501" s="186"/>
      <c r="AC501" s="186"/>
    </row>
    <row r="502" spans="1:43" x14ac:dyDescent="0.25">
      <c r="V502" s="17"/>
    </row>
    <row r="503" spans="1:43" x14ac:dyDescent="0.25">
      <c r="V503" s="17"/>
    </row>
    <row r="504" spans="1:43" ht="23.25" x14ac:dyDescent="0.35">
      <c r="B504" s="24" t="s">
        <v>66</v>
      </c>
      <c r="V504" s="17"/>
      <c r="X504" s="22" t="s">
        <v>66</v>
      </c>
    </row>
    <row r="505" spans="1:43" ht="23.25" x14ac:dyDescent="0.35">
      <c r="B505" s="23" t="s">
        <v>82</v>
      </c>
      <c r="C505" s="20">
        <f>IF(X460="PAGADO",0,C465)</f>
        <v>0</v>
      </c>
      <c r="E505" s="187" t="s">
        <v>991</v>
      </c>
      <c r="F505" s="187"/>
      <c r="G505" s="187"/>
      <c r="H505" s="187"/>
      <c r="V505" s="17"/>
      <c r="X505" s="23" t="s">
        <v>156</v>
      </c>
      <c r="Y505" s="20">
        <f>IF(B505="PAGADO",0,C510)</f>
        <v>0</v>
      </c>
      <c r="AA505" s="187" t="s">
        <v>20</v>
      </c>
      <c r="AB505" s="187"/>
      <c r="AC505" s="187"/>
      <c r="AD505" s="187"/>
    </row>
    <row r="506" spans="1:43" x14ac:dyDescent="0.25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 x14ac:dyDescent="0.25">
      <c r="C507" s="20"/>
      <c r="E507" s="4">
        <v>20</v>
      </c>
      <c r="F507" s="3" t="s">
        <v>992</v>
      </c>
      <c r="G507" s="3" t="s">
        <v>773</v>
      </c>
      <c r="H507" s="5">
        <v>500</v>
      </c>
      <c r="I507" t="s">
        <v>923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920</v>
      </c>
      <c r="AD507" s="5">
        <v>550</v>
      </c>
      <c r="AE507" t="s">
        <v>998</v>
      </c>
      <c r="AJ507" s="3"/>
      <c r="AK507" s="3"/>
      <c r="AL507" s="3"/>
      <c r="AM507" s="3"/>
      <c r="AN507" s="18"/>
      <c r="AO507" s="3"/>
    </row>
    <row r="508" spans="1:43" x14ac:dyDescent="0.25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x14ac:dyDescent="0.25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88" t="str">
        <f>IF(Y510&lt;0,"NO PAGAR","COBRAR'")</f>
        <v>COBRAR'</v>
      </c>
      <c r="Y511" s="18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 x14ac:dyDescent="0.35">
      <c r="B512" s="188" t="s">
        <v>993</v>
      </c>
      <c r="C512" s="188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181" t="s">
        <v>9</v>
      </c>
      <c r="C513" s="182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81" t="s">
        <v>9</v>
      </c>
      <c r="Y513" s="182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955</v>
      </c>
      <c r="C521" s="10"/>
      <c r="E521" s="183" t="s">
        <v>7</v>
      </c>
      <c r="F521" s="184"/>
      <c r="G521" s="185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83" t="s">
        <v>7</v>
      </c>
      <c r="AB521" s="184"/>
      <c r="AC521" s="185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 x14ac:dyDescent="0.25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 x14ac:dyDescent="0.25">
      <c r="B523" s="12"/>
      <c r="C523" s="10"/>
      <c r="N523" s="183" t="s">
        <v>7</v>
      </c>
      <c r="O523" s="184"/>
      <c r="P523" s="184"/>
      <c r="Q523" s="185"/>
      <c r="R523" s="18">
        <f>SUM(R507:R522)</f>
        <v>0</v>
      </c>
      <c r="S523" s="3"/>
      <c r="V523" s="17"/>
      <c r="X523" s="12"/>
      <c r="Y523" s="10"/>
      <c r="AJ523" s="183" t="s">
        <v>7</v>
      </c>
      <c r="AK523" s="184"/>
      <c r="AL523" s="184"/>
      <c r="AM523" s="185"/>
      <c r="AN523" s="18">
        <f>SUM(AN507:AN522)</f>
        <v>0</v>
      </c>
      <c r="AO523" s="3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1"/>
      <c r="C525" s="10"/>
      <c r="V525" s="17"/>
      <c r="X525" s="11"/>
      <c r="Y525" s="10"/>
    </row>
    <row r="526" spans="2:41" x14ac:dyDescent="0.25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 x14ac:dyDescent="0.25">
      <c r="E527" s="1" t="s">
        <v>19</v>
      </c>
      <c r="V527" s="17"/>
      <c r="AA527" s="1" t="s">
        <v>19</v>
      </c>
    </row>
    <row r="528" spans="2:41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189" t="s">
        <v>29</v>
      </c>
      <c r="AD546" s="189"/>
      <c r="AE546" s="189"/>
    </row>
    <row r="547" spans="2:41" x14ac:dyDescent="0.25">
      <c r="H547" s="186" t="s">
        <v>28</v>
      </c>
      <c r="I547" s="186"/>
      <c r="J547" s="186"/>
      <c r="V547" s="17"/>
      <c r="AC547" s="189"/>
      <c r="AD547" s="189"/>
      <c r="AE547" s="189"/>
    </row>
    <row r="548" spans="2:41" x14ac:dyDescent="0.25">
      <c r="H548" s="186"/>
      <c r="I548" s="186"/>
      <c r="J548" s="186"/>
      <c r="V548" s="17"/>
      <c r="AC548" s="189"/>
      <c r="AD548" s="189"/>
      <c r="AE548" s="189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67</v>
      </c>
      <c r="V551" s="17"/>
      <c r="X551" s="22" t="s">
        <v>67</v>
      </c>
    </row>
    <row r="552" spans="2:41" ht="23.25" x14ac:dyDescent="0.35">
      <c r="B552" s="23" t="s">
        <v>32</v>
      </c>
      <c r="C552" s="20">
        <f>IF(X505="PAGADO",0,Y510)</f>
        <v>0</v>
      </c>
      <c r="E552" s="187" t="s">
        <v>20</v>
      </c>
      <c r="F552" s="187"/>
      <c r="G552" s="187"/>
      <c r="H552" s="187"/>
      <c r="V552" s="17"/>
      <c r="X552" s="23" t="s">
        <v>32</v>
      </c>
      <c r="Y552" s="20">
        <f>IF(B552="PAGADO",0,C557)</f>
        <v>0</v>
      </c>
      <c r="AA552" s="187" t="s">
        <v>20</v>
      </c>
      <c r="AB552" s="187"/>
      <c r="AC552" s="187"/>
      <c r="AD552" s="187"/>
    </row>
    <row r="553" spans="2:41" x14ac:dyDescent="0.25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190" t="str">
        <f>IF(C557&lt;0,"NO PAGAR","COBRAR")</f>
        <v>COBRAR</v>
      </c>
      <c r="C558" s="19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0" t="str">
        <f>IF(Y557&lt;0,"NO PAGAR","COBRAR")</f>
        <v>COBRAR</v>
      </c>
      <c r="Y558" s="19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81" t="s">
        <v>9</v>
      </c>
      <c r="C559" s="182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81" t="s">
        <v>9</v>
      </c>
      <c r="Y559" s="182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17</v>
      </c>
      <c r="C568" s="10"/>
      <c r="E568" s="183" t="s">
        <v>7</v>
      </c>
      <c r="F568" s="184"/>
      <c r="G568" s="185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83" t="s">
        <v>7</v>
      </c>
      <c r="AB568" s="184"/>
      <c r="AC568" s="185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N570" s="183" t="s">
        <v>7</v>
      </c>
      <c r="O570" s="184"/>
      <c r="P570" s="184"/>
      <c r="Q570" s="185"/>
      <c r="R570" s="18">
        <f>SUM(R554:R569)</f>
        <v>0</v>
      </c>
      <c r="S570" s="3"/>
      <c r="V570" s="17"/>
      <c r="X570" s="12"/>
      <c r="Y570" s="10"/>
      <c r="AJ570" s="183" t="s">
        <v>7</v>
      </c>
      <c r="AK570" s="184"/>
      <c r="AL570" s="184"/>
      <c r="AM570" s="185"/>
      <c r="AN570" s="18">
        <f>SUM(AN554:AN569)</f>
        <v>0</v>
      </c>
      <c r="AO570" s="3"/>
    </row>
    <row r="571" spans="2:41" x14ac:dyDescent="0.25">
      <c r="B571" s="12"/>
      <c r="C571" s="10"/>
      <c r="V571" s="17"/>
      <c r="X571" s="12"/>
      <c r="Y571" s="10"/>
    </row>
    <row r="572" spans="2:41" x14ac:dyDescent="0.25">
      <c r="B572" s="12"/>
      <c r="C572" s="10"/>
      <c r="V572" s="17"/>
      <c r="X572" s="12"/>
      <c r="Y572" s="10"/>
    </row>
    <row r="573" spans="2:41" x14ac:dyDescent="0.25">
      <c r="B573" s="12"/>
      <c r="C573" s="10"/>
      <c r="E573" s="14"/>
      <c r="V573" s="17"/>
      <c r="X573" s="12"/>
      <c r="Y573" s="10"/>
      <c r="AA573" s="14"/>
    </row>
    <row r="574" spans="2:41" x14ac:dyDescent="0.25">
      <c r="B574" s="12"/>
      <c r="C574" s="10"/>
      <c r="V574" s="17"/>
      <c r="X574" s="12"/>
      <c r="Y574" s="10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2"/>
      <c r="C577" s="10"/>
      <c r="V577" s="17"/>
      <c r="X577" s="12"/>
      <c r="Y577" s="10"/>
    </row>
    <row r="578" spans="1:43" x14ac:dyDescent="0.25">
      <c r="B578" s="11"/>
      <c r="C578" s="10"/>
      <c r="V578" s="17"/>
      <c r="X578" s="11"/>
      <c r="Y578" s="10"/>
    </row>
    <row r="579" spans="1:43" x14ac:dyDescent="0.25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 x14ac:dyDescent="0.25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 x14ac:dyDescent="0.25">
      <c r="E581" s="1" t="s">
        <v>19</v>
      </c>
      <c r="V581" s="17"/>
      <c r="AA581" s="1" t="s">
        <v>19</v>
      </c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V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 x14ac:dyDescent="0.25">
      <c r="V591" s="17"/>
    </row>
    <row r="592" spans="1:43" x14ac:dyDescent="0.25">
      <c r="H592" s="186" t="s">
        <v>30</v>
      </c>
      <c r="I592" s="186"/>
      <c r="J592" s="186"/>
      <c r="V592" s="17"/>
      <c r="AA592" s="186" t="s">
        <v>31</v>
      </c>
      <c r="AB592" s="186"/>
      <c r="AC592" s="186"/>
    </row>
    <row r="593" spans="2:41" x14ac:dyDescent="0.25">
      <c r="H593" s="186"/>
      <c r="I593" s="186"/>
      <c r="J593" s="186"/>
      <c r="V593" s="17"/>
      <c r="AA593" s="186"/>
      <c r="AB593" s="186"/>
      <c r="AC593" s="186"/>
    </row>
    <row r="594" spans="2:41" x14ac:dyDescent="0.25">
      <c r="V594" s="17"/>
    </row>
    <row r="595" spans="2:41" x14ac:dyDescent="0.25">
      <c r="V595" s="17"/>
    </row>
    <row r="596" spans="2:41" ht="23.25" x14ac:dyDescent="0.35">
      <c r="B596" s="24" t="s">
        <v>67</v>
      </c>
      <c r="V596" s="17"/>
      <c r="X596" s="22" t="s">
        <v>67</v>
      </c>
    </row>
    <row r="597" spans="2:41" ht="23.25" x14ac:dyDescent="0.35">
      <c r="B597" s="23" t="s">
        <v>32</v>
      </c>
      <c r="C597" s="20">
        <f>IF(X552="PAGADO",0,C557)</f>
        <v>0</v>
      </c>
      <c r="E597" s="187" t="s">
        <v>20</v>
      </c>
      <c r="F597" s="187"/>
      <c r="G597" s="187"/>
      <c r="H597" s="187"/>
      <c r="V597" s="17"/>
      <c r="X597" s="23" t="s">
        <v>32</v>
      </c>
      <c r="Y597" s="20">
        <f>IF(B1390="PAGADO",0,C602)</f>
        <v>0</v>
      </c>
      <c r="AA597" s="187" t="s">
        <v>20</v>
      </c>
      <c r="AB597" s="187"/>
      <c r="AC597" s="187"/>
      <c r="AD597" s="187"/>
    </row>
    <row r="598" spans="2:41" x14ac:dyDescent="0.25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 x14ac:dyDescent="0.25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88" t="str">
        <f>IF(Y602&lt;0,"NO PAGAR","COBRAR'")</f>
        <v>COBRAR'</v>
      </c>
      <c r="Y603" s="18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 x14ac:dyDescent="0.35">
      <c r="B604" s="188" t="str">
        <f>IF(C602&lt;0,"NO PAGAR","COBRAR'")</f>
        <v>COBRAR'</v>
      </c>
      <c r="C604" s="188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81" t="s">
        <v>9</v>
      </c>
      <c r="C605" s="182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81" t="s">
        <v>9</v>
      </c>
      <c r="Y605" s="182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16</v>
      </c>
      <c r="C613" s="10"/>
      <c r="E613" s="183" t="s">
        <v>7</v>
      </c>
      <c r="F613" s="184"/>
      <c r="G613" s="185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83" t="s">
        <v>7</v>
      </c>
      <c r="AB613" s="184"/>
      <c r="AC613" s="185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 x14ac:dyDescent="0.25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 x14ac:dyDescent="0.25">
      <c r="B615" s="12"/>
      <c r="C615" s="10"/>
      <c r="N615" s="183" t="s">
        <v>7</v>
      </c>
      <c r="O615" s="184"/>
      <c r="P615" s="184"/>
      <c r="Q615" s="185"/>
      <c r="R615" s="18">
        <f>SUM(R599:R614)</f>
        <v>0</v>
      </c>
      <c r="S615" s="3"/>
      <c r="V615" s="17"/>
      <c r="X615" s="12"/>
      <c r="Y615" s="10"/>
      <c r="AJ615" s="183" t="s">
        <v>7</v>
      </c>
      <c r="AK615" s="184"/>
      <c r="AL615" s="184"/>
      <c r="AM615" s="185"/>
      <c r="AN615" s="18">
        <f>SUM(AN599:AN614)</f>
        <v>0</v>
      </c>
      <c r="AO615" s="3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2"/>
      <c r="C618" s="10"/>
      <c r="E618" s="14"/>
      <c r="V618" s="17"/>
      <c r="X618" s="12"/>
      <c r="Y618" s="10"/>
      <c r="AA618" s="14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2"/>
      <c r="C623" s="10"/>
      <c r="V623" s="17"/>
      <c r="X623" s="12"/>
      <c r="Y623" s="10"/>
    </row>
    <row r="624" spans="2:41" x14ac:dyDescent="0.25">
      <c r="B624" s="11"/>
      <c r="C624" s="10"/>
      <c r="V624" s="17"/>
      <c r="X624" s="11"/>
      <c r="Y624" s="10"/>
    </row>
    <row r="625" spans="2:31" x14ac:dyDescent="0.25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 x14ac:dyDescent="0.25">
      <c r="E626" s="1" t="s">
        <v>19</v>
      </c>
      <c r="V626" s="17"/>
      <c r="AA626" s="1" t="s">
        <v>19</v>
      </c>
    </row>
    <row r="627" spans="2:31" x14ac:dyDescent="0.25">
      <c r="V627" s="17"/>
    </row>
    <row r="628" spans="2:31" x14ac:dyDescent="0.25">
      <c r="V628" s="17"/>
    </row>
    <row r="629" spans="2:31" x14ac:dyDescent="0.25">
      <c r="V629" s="17"/>
    </row>
    <row r="630" spans="2:31" x14ac:dyDescent="0.25">
      <c r="V630" s="17"/>
    </row>
    <row r="631" spans="2:31" x14ac:dyDescent="0.25">
      <c r="V631" s="17"/>
    </row>
    <row r="632" spans="2:31" x14ac:dyDescent="0.25">
      <c r="V632" s="17"/>
    </row>
    <row r="633" spans="2:31" x14ac:dyDescent="0.25">
      <c r="V633" s="17"/>
    </row>
    <row r="634" spans="2:31" x14ac:dyDescent="0.25">
      <c r="V634" s="17"/>
    </row>
    <row r="635" spans="2:31" x14ac:dyDescent="0.25">
      <c r="V635" s="17"/>
    </row>
    <row r="636" spans="2:31" x14ac:dyDescent="0.25">
      <c r="V636" s="17"/>
    </row>
    <row r="637" spans="2:31" x14ac:dyDescent="0.25">
      <c r="V637" s="17"/>
    </row>
    <row r="638" spans="2:31" x14ac:dyDescent="0.25">
      <c r="V638" s="17"/>
    </row>
    <row r="639" spans="2:31" x14ac:dyDescent="0.25">
      <c r="V639" s="17"/>
      <c r="AC639" s="189" t="s">
        <v>29</v>
      </c>
      <c r="AD639" s="189"/>
      <c r="AE639" s="189"/>
    </row>
    <row r="640" spans="2:31" x14ac:dyDescent="0.25">
      <c r="H640" s="186" t="s">
        <v>28</v>
      </c>
      <c r="I640" s="186"/>
      <c r="J640" s="186"/>
      <c r="V640" s="17"/>
      <c r="AC640" s="189"/>
      <c r="AD640" s="189"/>
      <c r="AE640" s="189"/>
    </row>
    <row r="641" spans="2:41" x14ac:dyDescent="0.25">
      <c r="H641" s="186"/>
      <c r="I641" s="186"/>
      <c r="J641" s="186"/>
      <c r="V641" s="17"/>
      <c r="AC641" s="189"/>
      <c r="AD641" s="189"/>
      <c r="AE641" s="189"/>
    </row>
    <row r="642" spans="2:41" x14ac:dyDescent="0.25">
      <c r="V642" s="17"/>
    </row>
    <row r="643" spans="2:41" x14ac:dyDescent="0.25">
      <c r="V643" s="17"/>
    </row>
    <row r="644" spans="2:41" ht="23.25" x14ac:dyDescent="0.35">
      <c r="B644" s="22" t="s">
        <v>68</v>
      </c>
      <c r="V644" s="17"/>
      <c r="X644" s="22" t="s">
        <v>68</v>
      </c>
    </row>
    <row r="645" spans="2:41" ht="23.25" x14ac:dyDescent="0.35">
      <c r="B645" s="23" t="s">
        <v>32</v>
      </c>
      <c r="C645" s="20">
        <f>IF(X597="PAGADO",0,Y602)</f>
        <v>0</v>
      </c>
      <c r="E645" s="187" t="s">
        <v>20</v>
      </c>
      <c r="F645" s="187"/>
      <c r="G645" s="187"/>
      <c r="H645" s="187"/>
      <c r="V645" s="17"/>
      <c r="X645" s="23" t="s">
        <v>32</v>
      </c>
      <c r="Y645" s="20">
        <f>IF(B645="PAGADO",0,C650)</f>
        <v>0</v>
      </c>
      <c r="AA645" s="187" t="s">
        <v>439</v>
      </c>
      <c r="AB645" s="187"/>
      <c r="AC645" s="187"/>
      <c r="AD645" s="187"/>
    </row>
    <row r="646" spans="2:41" x14ac:dyDescent="0.25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 x14ac:dyDescent="0.25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1181</v>
      </c>
      <c r="AD647" s="5">
        <v>550</v>
      </c>
      <c r="AE647" t="s">
        <v>1182</v>
      </c>
      <c r="AJ647" s="3"/>
      <c r="AK647" s="3"/>
      <c r="AL647" s="3"/>
      <c r="AM647" s="3"/>
      <c r="AN647" s="18"/>
      <c r="AO647" s="3"/>
    </row>
    <row r="648" spans="2:41" x14ac:dyDescent="0.25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" t="s">
        <v>9</v>
      </c>
      <c r="C649" s="20">
        <f>C672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Y672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 x14ac:dyDescent="0.4">
      <c r="B651" s="190" t="str">
        <f>IF(C650&lt;0,"NO PAGAR","COBRAR")</f>
        <v>COBRAR</v>
      </c>
      <c r="C651" s="19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0" t="str">
        <f>IF(Y650&lt;0,"NO PAGAR","COBRAR")</f>
        <v>COBRAR</v>
      </c>
      <c r="Y651" s="19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181" t="s">
        <v>9</v>
      </c>
      <c r="C652" s="182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81" t="s">
        <v>9</v>
      </c>
      <c r="Y652" s="182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9" t="str">
        <f>IF(C686&lt;0,"SALDO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1" t="s">
        <v>17</v>
      </c>
      <c r="C661" s="10"/>
      <c r="E661" s="183" t="s">
        <v>7</v>
      </c>
      <c r="F661" s="184"/>
      <c r="G661" s="185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83" t="s">
        <v>7</v>
      </c>
      <c r="AB661" s="184"/>
      <c r="AC661" s="185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 x14ac:dyDescent="0.25">
      <c r="B663" s="12"/>
      <c r="C663" s="10"/>
      <c r="N663" s="183" t="s">
        <v>7</v>
      </c>
      <c r="O663" s="184"/>
      <c r="P663" s="184"/>
      <c r="Q663" s="185"/>
      <c r="R663" s="18">
        <f>SUM(R647:R662)</f>
        <v>0</v>
      </c>
      <c r="S663" s="3"/>
      <c r="V663" s="17"/>
      <c r="X663" s="12"/>
      <c r="Y663" s="10"/>
      <c r="AJ663" s="183" t="s">
        <v>7</v>
      </c>
      <c r="AK663" s="184"/>
      <c r="AL663" s="184"/>
      <c r="AM663" s="185"/>
      <c r="AN663" s="18">
        <f>SUM(AN647:AN662)</f>
        <v>0</v>
      </c>
      <c r="AO663" s="3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2"/>
      <c r="C665" s="10"/>
      <c r="V665" s="17"/>
      <c r="X665" s="12"/>
      <c r="Y665" s="10"/>
    </row>
    <row r="666" spans="2:41" x14ac:dyDescent="0.25">
      <c r="B666" s="12"/>
      <c r="C666" s="10"/>
      <c r="E666" s="14"/>
      <c r="V666" s="17"/>
      <c r="X666" s="12"/>
      <c r="Y666" s="10"/>
      <c r="AA666" s="14"/>
    </row>
    <row r="667" spans="2:41" x14ac:dyDescent="0.25">
      <c r="B667" s="12"/>
      <c r="C667" s="10"/>
      <c r="V667" s="17"/>
      <c r="X667" s="12"/>
      <c r="Y667" s="10"/>
    </row>
    <row r="668" spans="2:41" x14ac:dyDescent="0.25">
      <c r="B668" s="12"/>
      <c r="C668" s="10"/>
      <c r="V668" s="17"/>
      <c r="X668" s="12"/>
      <c r="Y668" s="10"/>
    </row>
    <row r="669" spans="2:41" x14ac:dyDescent="0.25">
      <c r="B669" s="12"/>
      <c r="C669" s="10"/>
      <c r="V669" s="17"/>
      <c r="X669" s="12"/>
      <c r="Y669" s="10"/>
    </row>
    <row r="670" spans="2:41" x14ac:dyDescent="0.25">
      <c r="B670" s="12"/>
      <c r="C670" s="10"/>
      <c r="V670" s="17"/>
      <c r="X670" s="12"/>
      <c r="Y670" s="10"/>
    </row>
    <row r="671" spans="2:41" x14ac:dyDescent="0.25">
      <c r="B671" s="11"/>
      <c r="C671" s="10"/>
      <c r="V671" s="17"/>
      <c r="X671" s="11"/>
      <c r="Y671" s="10"/>
    </row>
    <row r="672" spans="2:41" x14ac:dyDescent="0.25">
      <c r="B672" s="15" t="s">
        <v>18</v>
      </c>
      <c r="C672" s="16">
        <f>SUM(C653:C671)</f>
        <v>0</v>
      </c>
      <c r="V672" s="17"/>
      <c r="X672" s="15" t="s">
        <v>18</v>
      </c>
      <c r="Y672" s="16">
        <f>SUM(Y653:Y671)</f>
        <v>0</v>
      </c>
    </row>
    <row r="673" spans="1:43" x14ac:dyDescent="0.25">
      <c r="D673" t="s">
        <v>22</v>
      </c>
      <c r="E673" t="s">
        <v>21</v>
      </c>
      <c r="V673" s="17"/>
      <c r="Z673" t="s">
        <v>22</v>
      </c>
      <c r="AA673" t="s">
        <v>21</v>
      </c>
    </row>
    <row r="674" spans="1:43" x14ac:dyDescent="0.25">
      <c r="E674" s="1" t="s">
        <v>19</v>
      </c>
      <c r="V674" s="17"/>
      <c r="AA674" s="1" t="s">
        <v>19</v>
      </c>
    </row>
    <row r="675" spans="1:43" x14ac:dyDescent="0.25">
      <c r="V675" s="17"/>
    </row>
    <row r="676" spans="1:43" x14ac:dyDescent="0.25">
      <c r="V676" s="17"/>
    </row>
    <row r="677" spans="1:43" x14ac:dyDescent="0.25">
      <c r="V677" s="17"/>
    </row>
    <row r="678" spans="1:43" x14ac:dyDescent="0.25">
      <c r="V678" s="17"/>
    </row>
    <row r="679" spans="1:43" x14ac:dyDescent="0.25">
      <c r="V679" s="17"/>
    </row>
    <row r="680" spans="1:43" x14ac:dyDescent="0.25">
      <c r="V680" s="17"/>
    </row>
    <row r="681" spans="1:43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</row>
    <row r="684" spans="1:43" x14ac:dyDescent="0.25">
      <c r="V684" s="17"/>
    </row>
    <row r="685" spans="1:43" x14ac:dyDescent="0.25">
      <c r="H685" s="186" t="s">
        <v>30</v>
      </c>
      <c r="I685" s="186"/>
      <c r="J685" s="186"/>
      <c r="V685" s="17"/>
      <c r="AA685" s="186" t="s">
        <v>31</v>
      </c>
      <c r="AB685" s="186"/>
      <c r="AC685" s="186"/>
    </row>
    <row r="686" spans="1:43" x14ac:dyDescent="0.25">
      <c r="H686" s="186"/>
      <c r="I686" s="186"/>
      <c r="J686" s="186"/>
      <c r="V686" s="17"/>
      <c r="AA686" s="186"/>
      <c r="AB686" s="186"/>
      <c r="AC686" s="186"/>
    </row>
    <row r="687" spans="1:43" x14ac:dyDescent="0.25">
      <c r="V687" s="17"/>
    </row>
    <row r="688" spans="1:43" x14ac:dyDescent="0.25">
      <c r="V688" s="17"/>
    </row>
    <row r="689" spans="2:41" ht="23.25" x14ac:dyDescent="0.35">
      <c r="B689" s="24" t="s">
        <v>68</v>
      </c>
      <c r="V689" s="17"/>
      <c r="X689" s="22" t="s">
        <v>68</v>
      </c>
    </row>
    <row r="690" spans="2:41" ht="23.25" x14ac:dyDescent="0.35">
      <c r="B690" s="23" t="s">
        <v>156</v>
      </c>
      <c r="C690" s="20">
        <f>IF(X645="PAGADO",0,C650)</f>
        <v>0</v>
      </c>
      <c r="E690" s="187" t="s">
        <v>1195</v>
      </c>
      <c r="F690" s="187"/>
      <c r="G690" s="187"/>
      <c r="H690" s="187"/>
      <c r="V690" s="17"/>
      <c r="X690" s="23" t="s">
        <v>32</v>
      </c>
      <c r="Y690" s="20">
        <f>IF(B1483="PAGADO",0,C695)</f>
        <v>410</v>
      </c>
      <c r="AA690" s="187" t="s">
        <v>20</v>
      </c>
      <c r="AB690" s="187"/>
      <c r="AC690" s="187"/>
      <c r="AD690" s="187"/>
    </row>
    <row r="691" spans="2:41" x14ac:dyDescent="0.25">
      <c r="B691" s="1" t="s">
        <v>0</v>
      </c>
      <c r="C691" s="19">
        <f>H706</f>
        <v>410</v>
      </c>
      <c r="E691" s="2" t="s">
        <v>1</v>
      </c>
      <c r="F691" s="2" t="s">
        <v>2</v>
      </c>
      <c r="G691" s="2" t="s">
        <v>3</v>
      </c>
      <c r="H691" s="2" t="s">
        <v>4</v>
      </c>
      <c r="N691" s="2" t="s">
        <v>1</v>
      </c>
      <c r="O691" s="2" t="s">
        <v>5</v>
      </c>
      <c r="P691" s="2" t="s">
        <v>4</v>
      </c>
      <c r="Q691" s="2" t="s">
        <v>6</v>
      </c>
      <c r="R691" s="2" t="s">
        <v>7</v>
      </c>
      <c r="S691" s="3"/>
      <c r="V691" s="17"/>
      <c r="X691" s="1" t="s">
        <v>0</v>
      </c>
      <c r="Y691" s="19">
        <f>AD706</f>
        <v>0</v>
      </c>
      <c r="AA691" s="2" t="s">
        <v>1</v>
      </c>
      <c r="AB691" s="2" t="s">
        <v>2</v>
      </c>
      <c r="AC691" s="2" t="s">
        <v>3</v>
      </c>
      <c r="AD691" s="2" t="s">
        <v>4</v>
      </c>
      <c r="AJ691" s="2" t="s">
        <v>1</v>
      </c>
      <c r="AK691" s="2" t="s">
        <v>5</v>
      </c>
      <c r="AL691" s="2" t="s">
        <v>4</v>
      </c>
      <c r="AM691" s="2" t="s">
        <v>6</v>
      </c>
      <c r="AN691" s="2" t="s">
        <v>7</v>
      </c>
      <c r="AO691" s="3"/>
    </row>
    <row r="692" spans="2:41" x14ac:dyDescent="0.25">
      <c r="C692" s="20"/>
      <c r="E692" s="4">
        <v>45125</v>
      </c>
      <c r="F692" s="3" t="s">
        <v>1194</v>
      </c>
      <c r="G692" s="3" t="s">
        <v>203</v>
      </c>
      <c r="H692" s="5">
        <v>410</v>
      </c>
      <c r="N692" s="3"/>
      <c r="O692" s="3"/>
      <c r="P692" s="3"/>
      <c r="Q692" s="3"/>
      <c r="R692" s="18"/>
      <c r="S692" s="3"/>
      <c r="V692" s="17"/>
      <c r="Y692" s="2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1" t="s">
        <v>24</v>
      </c>
      <c r="C693" s="19">
        <f>IF(C690&gt;0,C690+C691,C691)</f>
        <v>410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" t="s">
        <v>24</v>
      </c>
      <c r="Y693" s="19">
        <f>IF(Y690&gt;0,Y690+Y691,Y691)</f>
        <v>410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" t="s">
        <v>9</v>
      </c>
      <c r="C694" s="20">
        <f>C711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" t="s">
        <v>9</v>
      </c>
      <c r="Y694" s="20">
        <f>Y711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6" t="s">
        <v>26</v>
      </c>
      <c r="C695" s="21">
        <f>C693-C694</f>
        <v>410</v>
      </c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6" t="s">
        <v>27</v>
      </c>
      <c r="Y695" s="21">
        <f>Y693-Y694</f>
        <v>410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 x14ac:dyDescent="0.35">
      <c r="B696" s="6"/>
      <c r="C696" s="7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88" t="str">
        <f>IF(Y695&lt;0,"NO PAGAR","COBRAR'")</f>
        <v>COBRAR'</v>
      </c>
      <c r="Y696" s="188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ht="23.25" x14ac:dyDescent="0.35">
      <c r="B697" s="188" t="str">
        <f>IF(C695&lt;0,"NO PAGAR","COBRAR'")</f>
        <v>COBRAR'</v>
      </c>
      <c r="C697" s="188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/>
      <c r="Y697" s="8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81" t="s">
        <v>9</v>
      </c>
      <c r="C698" s="182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81" t="s">
        <v>9</v>
      </c>
      <c r="Y698" s="182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9" t="str">
        <f>IF(Y650&lt;0,"SALDO ADELANTADO","SALDO A FAVOR '")</f>
        <v>SALDO A FAVOR '</v>
      </c>
      <c r="C699" s="10" t="b">
        <f>IF(Y650&lt;=0,Y650*-1)</f>
        <v>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9" t="str">
        <f>IF(C695&lt;0,"SALDO ADELANTADO","SALDO A FAVOR'")</f>
        <v>SALDO A FAVOR'</v>
      </c>
      <c r="Y699" s="10" t="b">
        <f>IF(C695&lt;=0,C695*-1)</f>
        <v>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10</v>
      </c>
      <c r="C700" s="10">
        <f>R708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10</v>
      </c>
      <c r="Y700" s="10">
        <f>AN708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11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11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12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12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13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13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x14ac:dyDescent="0.25">
      <c r="B704" s="11" t="s">
        <v>14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14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1" t="s">
        <v>15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15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16</v>
      </c>
      <c r="C706" s="10"/>
      <c r="E706" s="183" t="s">
        <v>7</v>
      </c>
      <c r="F706" s="184"/>
      <c r="G706" s="185"/>
      <c r="H706" s="5">
        <f>SUM(H692:H705)</f>
        <v>410</v>
      </c>
      <c r="N706" s="3"/>
      <c r="O706" s="3"/>
      <c r="P706" s="3"/>
      <c r="Q706" s="3"/>
      <c r="R706" s="18"/>
      <c r="S706" s="3"/>
      <c r="V706" s="17"/>
      <c r="X706" s="11" t="s">
        <v>16</v>
      </c>
      <c r="Y706" s="10"/>
      <c r="AA706" s="183" t="s">
        <v>7</v>
      </c>
      <c r="AB706" s="184"/>
      <c r="AC706" s="185"/>
      <c r="AD706" s="5">
        <f>SUM(AD692:AD705)</f>
        <v>0</v>
      </c>
      <c r="AJ706" s="3"/>
      <c r="AK706" s="3"/>
      <c r="AL706" s="3"/>
      <c r="AM706" s="3"/>
      <c r="AN706" s="18"/>
      <c r="AO706" s="3"/>
    </row>
    <row r="707" spans="2:41" x14ac:dyDescent="0.25">
      <c r="B707" s="11" t="s">
        <v>17</v>
      </c>
      <c r="C707" s="10"/>
      <c r="E707" s="13"/>
      <c r="F707" s="13"/>
      <c r="G707" s="13"/>
      <c r="N707" s="3"/>
      <c r="O707" s="3"/>
      <c r="P707" s="3"/>
      <c r="Q707" s="3"/>
      <c r="R707" s="18"/>
      <c r="S707" s="3"/>
      <c r="V707" s="17"/>
      <c r="X707" s="11" t="s">
        <v>17</v>
      </c>
      <c r="Y707" s="10"/>
      <c r="AA707" s="13"/>
      <c r="AB707" s="13"/>
      <c r="AC707" s="13"/>
      <c r="AJ707" s="3"/>
      <c r="AK707" s="3"/>
      <c r="AL707" s="3"/>
      <c r="AM707" s="3"/>
      <c r="AN707" s="18"/>
      <c r="AO707" s="3"/>
    </row>
    <row r="708" spans="2:41" x14ac:dyDescent="0.25">
      <c r="B708" s="12"/>
      <c r="C708" s="10"/>
      <c r="N708" s="183" t="s">
        <v>7</v>
      </c>
      <c r="O708" s="184"/>
      <c r="P708" s="184"/>
      <c r="Q708" s="185"/>
      <c r="R708" s="18">
        <f>SUM(R692:R707)</f>
        <v>0</v>
      </c>
      <c r="S708" s="3"/>
      <c r="V708" s="17"/>
      <c r="X708" s="12"/>
      <c r="Y708" s="10"/>
      <c r="AJ708" s="183" t="s">
        <v>7</v>
      </c>
      <c r="AK708" s="184"/>
      <c r="AL708" s="184"/>
      <c r="AM708" s="185"/>
      <c r="AN708" s="18">
        <f>SUM(AN692:AN707)</f>
        <v>0</v>
      </c>
      <c r="AO708" s="3"/>
    </row>
    <row r="709" spans="2:41" x14ac:dyDescent="0.25">
      <c r="B709" s="12"/>
      <c r="C709" s="10"/>
      <c r="V709" s="17"/>
      <c r="X709" s="12"/>
      <c r="Y709" s="10"/>
    </row>
    <row r="710" spans="2:41" x14ac:dyDescent="0.25">
      <c r="B710" s="12"/>
      <c r="C710" s="10"/>
      <c r="V710" s="17"/>
      <c r="X710" s="12"/>
      <c r="Y710" s="10"/>
    </row>
    <row r="711" spans="2:41" x14ac:dyDescent="0.25">
      <c r="B711" s="15" t="s">
        <v>18</v>
      </c>
      <c r="C711" s="16">
        <f>SUM(C699:C710)</f>
        <v>0</v>
      </c>
      <c r="D711" t="s">
        <v>22</v>
      </c>
      <c r="E711" t="s">
        <v>21</v>
      </c>
      <c r="V711" s="17"/>
      <c r="X711" s="15" t="s">
        <v>18</v>
      </c>
      <c r="Y711" s="16">
        <f>SUM(Y699:Y710)</f>
        <v>0</v>
      </c>
      <c r="Z711" t="s">
        <v>22</v>
      </c>
      <c r="AA711" t="s">
        <v>21</v>
      </c>
    </row>
    <row r="712" spans="2:41" x14ac:dyDescent="0.25">
      <c r="E712" s="1" t="s">
        <v>19</v>
      </c>
      <c r="V712" s="17"/>
      <c r="AA712" s="1" t="s">
        <v>19</v>
      </c>
    </row>
    <row r="713" spans="2:41" x14ac:dyDescent="0.25">
      <c r="V713" s="17"/>
    </row>
    <row r="714" spans="2:41" x14ac:dyDescent="0.25">
      <c r="V714" s="17"/>
    </row>
    <row r="715" spans="2:41" x14ac:dyDescent="0.25">
      <c r="V715" s="17"/>
    </row>
    <row r="716" spans="2:41" x14ac:dyDescent="0.25">
      <c r="V716" s="17"/>
    </row>
    <row r="717" spans="2:41" x14ac:dyDescent="0.25">
      <c r="V717" s="17"/>
    </row>
    <row r="718" spans="2:41" x14ac:dyDescent="0.25">
      <c r="V718" s="17"/>
    </row>
    <row r="719" spans="2:41" x14ac:dyDescent="0.25">
      <c r="V719" s="17"/>
    </row>
    <row r="720" spans="2:41" x14ac:dyDescent="0.25">
      <c r="V720" s="17"/>
    </row>
    <row r="721" spans="2:41" x14ac:dyDescent="0.25">
      <c r="V721" s="17"/>
    </row>
    <row r="722" spans="2:41" x14ac:dyDescent="0.25">
      <c r="V722" s="17"/>
    </row>
    <row r="723" spans="2:41" x14ac:dyDescent="0.25">
      <c r="V723" s="17"/>
    </row>
    <row r="724" spans="2:41" x14ac:dyDescent="0.25">
      <c r="V724" s="17"/>
    </row>
    <row r="725" spans="2:41" x14ac:dyDescent="0.25">
      <c r="V725" s="17"/>
      <c r="AC725" s="189" t="s">
        <v>29</v>
      </c>
      <c r="AD725" s="189"/>
      <c r="AE725" s="189"/>
    </row>
    <row r="726" spans="2:41" x14ac:dyDescent="0.25">
      <c r="H726" s="186" t="s">
        <v>28</v>
      </c>
      <c r="I726" s="186"/>
      <c r="J726" s="186"/>
      <c r="V726" s="17"/>
      <c r="AC726" s="189"/>
      <c r="AD726" s="189"/>
      <c r="AE726" s="189"/>
    </row>
    <row r="727" spans="2:41" x14ac:dyDescent="0.25">
      <c r="H727" s="186"/>
      <c r="I727" s="186"/>
      <c r="J727" s="186"/>
      <c r="V727" s="17"/>
      <c r="AC727" s="189"/>
      <c r="AD727" s="189"/>
      <c r="AE727" s="189"/>
    </row>
    <row r="728" spans="2:41" x14ac:dyDescent="0.25">
      <c r="V728" s="17"/>
    </row>
    <row r="729" spans="2:41" x14ac:dyDescent="0.25">
      <c r="V729" s="17"/>
    </row>
    <row r="730" spans="2:41" ht="23.25" x14ac:dyDescent="0.35">
      <c r="B730" s="22" t="s">
        <v>69</v>
      </c>
      <c r="V730" s="17"/>
      <c r="X730" s="22" t="s">
        <v>69</v>
      </c>
    </row>
    <row r="731" spans="2:41" ht="23.25" x14ac:dyDescent="0.35">
      <c r="B731" s="23" t="s">
        <v>32</v>
      </c>
      <c r="C731" s="20">
        <f>IF(X690="PAGADO",0,Y695)</f>
        <v>410</v>
      </c>
      <c r="E731" s="187" t="s">
        <v>20</v>
      </c>
      <c r="F731" s="187"/>
      <c r="G731" s="187"/>
      <c r="H731" s="187"/>
      <c r="V731" s="17"/>
      <c r="X731" s="23" t="s">
        <v>32</v>
      </c>
      <c r="Y731" s="20">
        <f>IF(B731="PAGADO",0,C736)</f>
        <v>410</v>
      </c>
      <c r="AA731" s="187" t="s">
        <v>20</v>
      </c>
      <c r="AB731" s="187"/>
      <c r="AC731" s="187"/>
      <c r="AD731" s="187"/>
    </row>
    <row r="732" spans="2:41" x14ac:dyDescent="0.25">
      <c r="B732" s="1" t="s">
        <v>0</v>
      </c>
      <c r="C732" s="19">
        <f>H747</f>
        <v>0</v>
      </c>
      <c r="E732" s="2" t="s">
        <v>1</v>
      </c>
      <c r="F732" s="2" t="s">
        <v>2</v>
      </c>
      <c r="G732" s="2" t="s">
        <v>3</v>
      </c>
      <c r="H732" s="2" t="s">
        <v>4</v>
      </c>
      <c r="N732" s="2" t="s">
        <v>1</v>
      </c>
      <c r="O732" s="2" t="s">
        <v>5</v>
      </c>
      <c r="P732" s="2" t="s">
        <v>4</v>
      </c>
      <c r="Q732" s="2" t="s">
        <v>6</v>
      </c>
      <c r="R732" s="2" t="s">
        <v>7</v>
      </c>
      <c r="S732" s="3"/>
      <c r="V732" s="17"/>
      <c r="X732" s="1" t="s">
        <v>0</v>
      </c>
      <c r="Y732" s="19">
        <f>AD747</f>
        <v>0</v>
      </c>
      <c r="AA732" s="2" t="s">
        <v>1</v>
      </c>
      <c r="AB732" s="2" t="s">
        <v>2</v>
      </c>
      <c r="AC732" s="2" t="s">
        <v>3</v>
      </c>
      <c r="AD732" s="2" t="s">
        <v>4</v>
      </c>
      <c r="AJ732" s="2" t="s">
        <v>1</v>
      </c>
      <c r="AK732" s="2" t="s">
        <v>5</v>
      </c>
      <c r="AL732" s="2" t="s">
        <v>4</v>
      </c>
      <c r="AM732" s="2" t="s">
        <v>6</v>
      </c>
      <c r="AN732" s="2" t="s">
        <v>7</v>
      </c>
      <c r="AO732" s="3"/>
    </row>
    <row r="733" spans="2:41" x14ac:dyDescent="0.25">
      <c r="C733" s="2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Y733" s="2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" t="s">
        <v>24</v>
      </c>
      <c r="C734" s="19">
        <f>IF(C731&gt;0,C731+C732,C732)</f>
        <v>410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" t="s">
        <v>24</v>
      </c>
      <c r="Y734" s="19">
        <f>IF(Y731&gt;0,Y731+Y732,Y732)</f>
        <v>410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" t="s">
        <v>9</v>
      </c>
      <c r="C735" s="20">
        <f>C758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9</v>
      </c>
      <c r="Y735" s="20">
        <f>Y758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6" t="s">
        <v>25</v>
      </c>
      <c r="C736" s="21">
        <f>C734-C735</f>
        <v>410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6" t="s">
        <v>8</v>
      </c>
      <c r="Y736" s="21">
        <f>Y734-Y735</f>
        <v>410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6.25" x14ac:dyDescent="0.4">
      <c r="B737" s="190" t="str">
        <f>IF(C736&lt;0,"NO PAGAR","COBRAR")</f>
        <v>COBRAR</v>
      </c>
      <c r="C737" s="19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90" t="str">
        <f>IF(Y736&lt;0,"NO PAGAR","COBRAR")</f>
        <v>COBRAR</v>
      </c>
      <c r="Y737" s="19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81" t="s">
        <v>9</v>
      </c>
      <c r="C738" s="182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81" t="s">
        <v>9</v>
      </c>
      <c r="Y738" s="182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9" t="str">
        <f>IF(C772&lt;0,"SALDO A FAVOR","SALDO ADELANTAD0'")</f>
        <v>SALDO ADELANTAD0'</v>
      </c>
      <c r="C739" s="10" t="b">
        <f>IF(Y690&lt;=0,Y690*-1)</f>
        <v>0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IF(C736&lt;0,"SALDO ADELANTADO","SALDO A FAVOR'")</f>
        <v>SALDO A FAVOR'</v>
      </c>
      <c r="Y739" s="10" t="b">
        <f>IF(C736&lt;=0,C736*-1)</f>
        <v>0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10</v>
      </c>
      <c r="C740" s="10">
        <f>R749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AN749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16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17</v>
      </c>
      <c r="C747" s="10"/>
      <c r="E747" s="183" t="s">
        <v>7</v>
      </c>
      <c r="F747" s="184"/>
      <c r="G747" s="185"/>
      <c r="H747" s="5">
        <f>SUM(H733:H746)</f>
        <v>0</v>
      </c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83" t="s">
        <v>7</v>
      </c>
      <c r="AB747" s="184"/>
      <c r="AC747" s="185"/>
      <c r="AD747" s="5">
        <f>SUM(AD733:AD746)</f>
        <v>0</v>
      </c>
      <c r="AJ747" s="3"/>
      <c r="AK747" s="3"/>
      <c r="AL747" s="3"/>
      <c r="AM747" s="3"/>
      <c r="AN747" s="18"/>
      <c r="AO747" s="3"/>
    </row>
    <row r="748" spans="2:41" x14ac:dyDescent="0.25">
      <c r="B748" s="12"/>
      <c r="C748" s="10"/>
      <c r="E748" s="13"/>
      <c r="F748" s="13"/>
      <c r="G748" s="13"/>
      <c r="N748" s="3"/>
      <c r="O748" s="3"/>
      <c r="P748" s="3"/>
      <c r="Q748" s="3"/>
      <c r="R748" s="18"/>
      <c r="S748" s="3"/>
      <c r="V748" s="17"/>
      <c r="X748" s="12"/>
      <c r="Y748" s="10"/>
      <c r="AA748" s="13"/>
      <c r="AB748" s="13"/>
      <c r="AC748" s="13"/>
      <c r="AJ748" s="3"/>
      <c r="AK748" s="3"/>
      <c r="AL748" s="3"/>
      <c r="AM748" s="3"/>
      <c r="AN748" s="18"/>
      <c r="AO748" s="3"/>
    </row>
    <row r="749" spans="2:41" x14ac:dyDescent="0.25">
      <c r="B749" s="12"/>
      <c r="C749" s="10"/>
      <c r="N749" s="183" t="s">
        <v>7</v>
      </c>
      <c r="O749" s="184"/>
      <c r="P749" s="184"/>
      <c r="Q749" s="185"/>
      <c r="R749" s="18">
        <f>SUM(R733:R748)</f>
        <v>0</v>
      </c>
      <c r="S749" s="3"/>
      <c r="V749" s="17"/>
      <c r="X749" s="12"/>
      <c r="Y749" s="10"/>
      <c r="AJ749" s="183" t="s">
        <v>7</v>
      </c>
      <c r="AK749" s="184"/>
      <c r="AL749" s="184"/>
      <c r="AM749" s="185"/>
      <c r="AN749" s="18">
        <f>SUM(AN733:AN748)</f>
        <v>0</v>
      </c>
      <c r="AO749" s="3"/>
    </row>
    <row r="750" spans="2:41" x14ac:dyDescent="0.25">
      <c r="B750" s="12"/>
      <c r="C750" s="10"/>
      <c r="V750" s="17"/>
      <c r="X750" s="12"/>
      <c r="Y750" s="10"/>
    </row>
    <row r="751" spans="2:41" x14ac:dyDescent="0.25">
      <c r="B751" s="12"/>
      <c r="C751" s="10"/>
      <c r="V751" s="17"/>
      <c r="X751" s="12"/>
      <c r="Y751" s="10"/>
    </row>
    <row r="752" spans="2:41" x14ac:dyDescent="0.25">
      <c r="B752" s="12"/>
      <c r="C752" s="10"/>
      <c r="E752" s="14"/>
      <c r="V752" s="17"/>
      <c r="X752" s="12"/>
      <c r="Y752" s="10"/>
      <c r="AA752" s="14"/>
    </row>
    <row r="753" spans="1:43" x14ac:dyDescent="0.25">
      <c r="B753" s="12"/>
      <c r="C753" s="10"/>
      <c r="V753" s="17"/>
      <c r="X753" s="12"/>
      <c r="Y753" s="10"/>
    </row>
    <row r="754" spans="1:43" x14ac:dyDescent="0.25">
      <c r="B754" s="12"/>
      <c r="C754" s="10"/>
      <c r="V754" s="17"/>
      <c r="X754" s="12"/>
      <c r="Y754" s="10"/>
    </row>
    <row r="755" spans="1:43" x14ac:dyDescent="0.25">
      <c r="B755" s="12"/>
      <c r="C755" s="10"/>
      <c r="V755" s="17"/>
      <c r="X755" s="12"/>
      <c r="Y755" s="10"/>
    </row>
    <row r="756" spans="1:43" x14ac:dyDescent="0.25">
      <c r="B756" s="12"/>
      <c r="C756" s="10"/>
      <c r="V756" s="17"/>
      <c r="X756" s="12"/>
      <c r="Y756" s="10"/>
    </row>
    <row r="757" spans="1:43" x14ac:dyDescent="0.25">
      <c r="B757" s="11"/>
      <c r="C757" s="10"/>
      <c r="V757" s="17"/>
      <c r="X757" s="11"/>
      <c r="Y757" s="10"/>
    </row>
    <row r="758" spans="1:43" x14ac:dyDescent="0.25">
      <c r="B758" s="15" t="s">
        <v>18</v>
      </c>
      <c r="C758" s="16">
        <f>SUM(C739:C757)</f>
        <v>0</v>
      </c>
      <c r="V758" s="17"/>
      <c r="X758" s="15" t="s">
        <v>18</v>
      </c>
      <c r="Y758" s="16">
        <f>SUM(Y739:Y757)</f>
        <v>0</v>
      </c>
    </row>
    <row r="759" spans="1:43" x14ac:dyDescent="0.25">
      <c r="D759" t="s">
        <v>22</v>
      </c>
      <c r="E759" t="s">
        <v>21</v>
      </c>
      <c r="V759" s="17"/>
      <c r="Z759" t="s">
        <v>22</v>
      </c>
      <c r="AA759" t="s">
        <v>21</v>
      </c>
    </row>
    <row r="760" spans="1:43" x14ac:dyDescent="0.25">
      <c r="E760" s="1" t="s">
        <v>19</v>
      </c>
      <c r="V760" s="17"/>
      <c r="AA760" s="1" t="s">
        <v>19</v>
      </c>
    </row>
    <row r="761" spans="1:43" x14ac:dyDescent="0.25">
      <c r="V761" s="17"/>
    </row>
    <row r="762" spans="1:43" x14ac:dyDescent="0.25">
      <c r="V762" s="17"/>
    </row>
    <row r="763" spans="1:43" x14ac:dyDescent="0.25">
      <c r="V763" s="17"/>
    </row>
    <row r="764" spans="1:43" x14ac:dyDescent="0.25">
      <c r="V764" s="17"/>
    </row>
    <row r="765" spans="1:43" x14ac:dyDescent="0.25">
      <c r="V765" s="17"/>
    </row>
    <row r="766" spans="1:43" x14ac:dyDescent="0.25">
      <c r="V766" s="17"/>
    </row>
    <row r="767" spans="1:43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</row>
    <row r="768" spans="1:43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 x14ac:dyDescent="0.25">
      <c r="V770" s="17"/>
    </row>
    <row r="771" spans="1:43" x14ac:dyDescent="0.25">
      <c r="H771" s="186" t="s">
        <v>30</v>
      </c>
      <c r="I771" s="186"/>
      <c r="J771" s="186"/>
      <c r="V771" s="17"/>
      <c r="AA771" s="186" t="s">
        <v>31</v>
      </c>
      <c r="AB771" s="186"/>
      <c r="AC771" s="186"/>
    </row>
    <row r="772" spans="1:43" x14ac:dyDescent="0.25">
      <c r="H772" s="186"/>
      <c r="I772" s="186"/>
      <c r="J772" s="186"/>
      <c r="V772" s="17"/>
      <c r="AA772" s="186"/>
      <c r="AB772" s="186"/>
      <c r="AC772" s="186"/>
    </row>
    <row r="773" spans="1:43" x14ac:dyDescent="0.25">
      <c r="V773" s="17"/>
    </row>
    <row r="774" spans="1:43" x14ac:dyDescent="0.25">
      <c r="V774" s="17"/>
    </row>
    <row r="775" spans="1:43" ht="23.25" x14ac:dyDescent="0.35">
      <c r="B775" s="24" t="s">
        <v>69</v>
      </c>
      <c r="V775" s="17"/>
      <c r="X775" s="22" t="s">
        <v>69</v>
      </c>
    </row>
    <row r="776" spans="1:43" ht="23.25" x14ac:dyDescent="0.35">
      <c r="B776" s="23" t="s">
        <v>32</v>
      </c>
      <c r="C776" s="20">
        <f>IF(X731="PAGADO",0,C736)</f>
        <v>410</v>
      </c>
      <c r="E776" s="187" t="s">
        <v>20</v>
      </c>
      <c r="F776" s="187"/>
      <c r="G776" s="187"/>
      <c r="H776" s="187"/>
      <c r="V776" s="17"/>
      <c r="X776" s="23" t="s">
        <v>32</v>
      </c>
      <c r="Y776" s="20">
        <f>IF(B1576="PAGADO",0,C781)</f>
        <v>410</v>
      </c>
      <c r="AA776" s="187" t="s">
        <v>20</v>
      </c>
      <c r="AB776" s="187"/>
      <c r="AC776" s="187"/>
      <c r="AD776" s="187"/>
    </row>
    <row r="777" spans="1:43" x14ac:dyDescent="0.25">
      <c r="B777" s="1" t="s">
        <v>0</v>
      </c>
      <c r="C777" s="19">
        <f>H792</f>
        <v>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1:43" x14ac:dyDescent="0.25">
      <c r="C778" s="2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Y778" s="2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1:43" x14ac:dyDescent="0.25">
      <c r="B779" s="1" t="s">
        <v>24</v>
      </c>
      <c r="C779" s="19">
        <f>IF(C776&gt;0,C776+C777,C777)</f>
        <v>410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IF(Y776&gt;0,Y776+Y777,Y777)</f>
        <v>410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 x14ac:dyDescent="0.25">
      <c r="B780" s="1" t="s">
        <v>9</v>
      </c>
      <c r="C780" s="20">
        <f>C804</f>
        <v>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Y804</f>
        <v>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 x14ac:dyDescent="0.25">
      <c r="B781" s="6" t="s">
        <v>26</v>
      </c>
      <c r="C781" s="21">
        <f>C779-C780</f>
        <v>410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27</v>
      </c>
      <c r="Y781" s="21">
        <f>Y779-Y780</f>
        <v>410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 ht="23.25" x14ac:dyDescent="0.35">
      <c r="B782" s="6"/>
      <c r="C782" s="7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88" t="str">
        <f>IF(Y781&lt;0,"NO PAGAR","COBRAR'")</f>
        <v>COBRAR'</v>
      </c>
      <c r="Y782" s="188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 x14ac:dyDescent="0.35">
      <c r="B783" s="188" t="str">
        <f>IF(C781&lt;0,"NO PAGAR","COBRAR'")</f>
        <v>COBRAR'</v>
      </c>
      <c r="C783" s="188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6"/>
      <c r="Y783" s="8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 x14ac:dyDescent="0.25">
      <c r="B784" s="181" t="s">
        <v>9</v>
      </c>
      <c r="C784" s="182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81" t="s">
        <v>9</v>
      </c>
      <c r="Y784" s="182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9" t="str">
        <f>IF(Y736&lt;0,"SALDO ADELANTADO","SALDO A FAVOR '")</f>
        <v>SALDO A FAVOR '</v>
      </c>
      <c r="C785" s="10" t="b">
        <f>IF(Y736&lt;=0,Y736*-1)</f>
        <v>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9" t="str">
        <f>IF(C781&lt;0,"SALDO ADELANTADO","SALDO A FAVOR'")</f>
        <v>SALDO A FAVOR'</v>
      </c>
      <c r="Y785" s="10" t="b">
        <f>IF(C781&lt;=0,C781*-1)</f>
        <v>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1" t="s">
        <v>10</v>
      </c>
      <c r="C786" s="10">
        <f>R794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10</v>
      </c>
      <c r="Y786" s="10">
        <f>AN794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11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11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12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12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13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13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14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14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15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15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16</v>
      </c>
      <c r="C792" s="10"/>
      <c r="E792" s="183" t="s">
        <v>7</v>
      </c>
      <c r="F792" s="184"/>
      <c r="G792" s="185"/>
      <c r="H792" s="5">
        <f>SUM(H778:H791)</f>
        <v>0</v>
      </c>
      <c r="N792" s="3"/>
      <c r="O792" s="3"/>
      <c r="P792" s="3"/>
      <c r="Q792" s="3"/>
      <c r="R792" s="18"/>
      <c r="S792" s="3"/>
      <c r="V792" s="17"/>
      <c r="X792" s="11" t="s">
        <v>16</v>
      </c>
      <c r="Y792" s="10"/>
      <c r="AA792" s="183" t="s">
        <v>7</v>
      </c>
      <c r="AB792" s="184"/>
      <c r="AC792" s="185"/>
      <c r="AD792" s="5">
        <f>SUM(AD778:AD791)</f>
        <v>0</v>
      </c>
      <c r="AJ792" s="3"/>
      <c r="AK792" s="3"/>
      <c r="AL792" s="3"/>
      <c r="AM792" s="3"/>
      <c r="AN792" s="18"/>
      <c r="AO792" s="3"/>
    </row>
    <row r="793" spans="2:41" x14ac:dyDescent="0.25">
      <c r="B793" s="11" t="s">
        <v>17</v>
      </c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1" t="s">
        <v>17</v>
      </c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 x14ac:dyDescent="0.25">
      <c r="B794" s="12"/>
      <c r="C794" s="10"/>
      <c r="N794" s="183" t="s">
        <v>7</v>
      </c>
      <c r="O794" s="184"/>
      <c r="P794" s="184"/>
      <c r="Q794" s="185"/>
      <c r="R794" s="18">
        <f>SUM(R778:R793)</f>
        <v>0</v>
      </c>
      <c r="S794" s="3"/>
      <c r="V794" s="17"/>
      <c r="X794" s="12"/>
      <c r="Y794" s="10"/>
      <c r="AJ794" s="183" t="s">
        <v>7</v>
      </c>
      <c r="AK794" s="184"/>
      <c r="AL794" s="184"/>
      <c r="AM794" s="185"/>
      <c r="AN794" s="18">
        <f>SUM(AN778:AN793)</f>
        <v>0</v>
      </c>
      <c r="AO794" s="3"/>
    </row>
    <row r="795" spans="2:41" x14ac:dyDescent="0.25">
      <c r="B795" s="12"/>
      <c r="C795" s="10"/>
      <c r="V795" s="17"/>
      <c r="X795" s="12"/>
      <c r="Y795" s="10"/>
    </row>
    <row r="796" spans="2:41" x14ac:dyDescent="0.25">
      <c r="B796" s="12"/>
      <c r="C796" s="10"/>
      <c r="V796" s="17"/>
      <c r="X796" s="12"/>
      <c r="Y796" s="10"/>
    </row>
    <row r="797" spans="2:41" x14ac:dyDescent="0.25">
      <c r="B797" s="12"/>
      <c r="C797" s="10"/>
      <c r="E797" s="14"/>
      <c r="V797" s="17"/>
      <c r="X797" s="12"/>
      <c r="Y797" s="10"/>
      <c r="AA797" s="14"/>
    </row>
    <row r="798" spans="2:41" x14ac:dyDescent="0.25">
      <c r="B798" s="12"/>
      <c r="C798" s="10"/>
      <c r="V798" s="17"/>
      <c r="X798" s="12"/>
      <c r="Y798" s="10"/>
    </row>
    <row r="799" spans="2:41" x14ac:dyDescent="0.25">
      <c r="B799" s="12"/>
      <c r="C799" s="10"/>
      <c r="V799" s="17"/>
      <c r="X799" s="12"/>
      <c r="Y799" s="10"/>
    </row>
    <row r="800" spans="2:41" x14ac:dyDescent="0.25">
      <c r="B800" s="12"/>
      <c r="C800" s="10"/>
      <c r="V800" s="17"/>
      <c r="X800" s="12"/>
      <c r="Y800" s="10"/>
    </row>
    <row r="801" spans="2:27" x14ac:dyDescent="0.25">
      <c r="B801" s="12"/>
      <c r="C801" s="10"/>
      <c r="V801" s="17"/>
      <c r="X801" s="12"/>
      <c r="Y801" s="10"/>
    </row>
    <row r="802" spans="2:27" x14ac:dyDescent="0.25">
      <c r="B802" s="12"/>
      <c r="C802" s="10"/>
      <c r="V802" s="17"/>
      <c r="X802" s="12"/>
      <c r="Y802" s="10"/>
    </row>
    <row r="803" spans="2:27" x14ac:dyDescent="0.25">
      <c r="B803" s="11"/>
      <c r="C803" s="10"/>
      <c r="V803" s="17"/>
      <c r="X803" s="11"/>
      <c r="Y803" s="10"/>
    </row>
    <row r="804" spans="2:27" x14ac:dyDescent="0.25">
      <c r="B804" s="15" t="s">
        <v>18</v>
      </c>
      <c r="C804" s="16">
        <f>SUM(C785:C803)</f>
        <v>0</v>
      </c>
      <c r="D804" t="s">
        <v>22</v>
      </c>
      <c r="E804" t="s">
        <v>21</v>
      </c>
      <c r="V804" s="17"/>
      <c r="X804" s="15" t="s">
        <v>18</v>
      </c>
      <c r="Y804" s="16">
        <f>SUM(Y785:Y803)</f>
        <v>0</v>
      </c>
      <c r="Z804" t="s">
        <v>22</v>
      </c>
      <c r="AA804" t="s">
        <v>21</v>
      </c>
    </row>
    <row r="805" spans="2:27" x14ac:dyDescent="0.25">
      <c r="E805" s="1" t="s">
        <v>19</v>
      </c>
      <c r="V805" s="17"/>
      <c r="AA805" s="1" t="s">
        <v>19</v>
      </c>
    </row>
    <row r="806" spans="2:27" x14ac:dyDescent="0.25">
      <c r="V806" s="17"/>
    </row>
    <row r="807" spans="2:27" x14ac:dyDescent="0.25">
      <c r="V807" s="17"/>
    </row>
    <row r="808" spans="2:27" x14ac:dyDescent="0.25">
      <c r="V808" s="17"/>
    </row>
    <row r="809" spans="2:27" x14ac:dyDescent="0.25">
      <c r="V809" s="17"/>
    </row>
    <row r="810" spans="2:27" x14ac:dyDescent="0.25">
      <c r="V810" s="17"/>
    </row>
    <row r="811" spans="2:27" x14ac:dyDescent="0.25">
      <c r="V811" s="17"/>
    </row>
    <row r="812" spans="2:27" x14ac:dyDescent="0.25">
      <c r="V812" s="17"/>
    </row>
    <row r="813" spans="2:27" x14ac:dyDescent="0.25">
      <c r="V813" s="17"/>
    </row>
    <row r="814" spans="2:27" x14ac:dyDescent="0.25">
      <c r="V814" s="17"/>
    </row>
    <row r="815" spans="2:27" x14ac:dyDescent="0.25">
      <c r="V815" s="17"/>
    </row>
    <row r="816" spans="2:27" x14ac:dyDescent="0.25">
      <c r="V816" s="17"/>
    </row>
    <row r="817" spans="2:41" x14ac:dyDescent="0.25">
      <c r="V817" s="17"/>
    </row>
    <row r="818" spans="2:41" x14ac:dyDescent="0.25">
      <c r="V818" s="17"/>
      <c r="AC818" s="189" t="s">
        <v>29</v>
      </c>
      <c r="AD818" s="189"/>
      <c r="AE818" s="189"/>
    </row>
    <row r="819" spans="2:41" x14ac:dyDescent="0.25">
      <c r="H819" s="186" t="s">
        <v>28</v>
      </c>
      <c r="I819" s="186"/>
      <c r="J819" s="186"/>
      <c r="V819" s="17"/>
      <c r="AC819" s="189"/>
      <c r="AD819" s="189"/>
      <c r="AE819" s="189"/>
    </row>
    <row r="820" spans="2:41" x14ac:dyDescent="0.25">
      <c r="H820" s="186"/>
      <c r="I820" s="186"/>
      <c r="J820" s="186"/>
      <c r="V820" s="17"/>
      <c r="AC820" s="189"/>
      <c r="AD820" s="189"/>
      <c r="AE820" s="189"/>
    </row>
    <row r="821" spans="2:41" x14ac:dyDescent="0.25">
      <c r="V821" s="17"/>
    </row>
    <row r="822" spans="2:41" x14ac:dyDescent="0.25">
      <c r="V822" s="17"/>
    </row>
    <row r="823" spans="2:41" ht="23.25" x14ac:dyDescent="0.35">
      <c r="B823" s="22" t="s">
        <v>70</v>
      </c>
      <c r="V823" s="17"/>
      <c r="X823" s="22" t="s">
        <v>70</v>
      </c>
    </row>
    <row r="824" spans="2:41" ht="23.25" x14ac:dyDescent="0.35">
      <c r="B824" s="23" t="s">
        <v>32</v>
      </c>
      <c r="C824" s="20">
        <f>IF(X776="PAGADO",0,Y781)</f>
        <v>410</v>
      </c>
      <c r="E824" s="187" t="s">
        <v>20</v>
      </c>
      <c r="F824" s="187"/>
      <c r="G824" s="187"/>
      <c r="H824" s="187"/>
      <c r="V824" s="17"/>
      <c r="X824" s="23" t="s">
        <v>32</v>
      </c>
      <c r="Y824" s="20">
        <f>IF(B824="PAGADO",0,C829)</f>
        <v>410</v>
      </c>
      <c r="AA824" s="187" t="s">
        <v>20</v>
      </c>
      <c r="AB824" s="187"/>
      <c r="AC824" s="187"/>
      <c r="AD824" s="187"/>
    </row>
    <row r="825" spans="2:41" x14ac:dyDescent="0.25">
      <c r="B825" s="1" t="s">
        <v>0</v>
      </c>
      <c r="C825" s="19">
        <f>H840</f>
        <v>0</v>
      </c>
      <c r="E825" s="2" t="s">
        <v>1</v>
      </c>
      <c r="F825" s="2" t="s">
        <v>2</v>
      </c>
      <c r="G825" s="2" t="s">
        <v>3</v>
      </c>
      <c r="H825" s="2" t="s">
        <v>4</v>
      </c>
      <c r="N825" s="2" t="s">
        <v>1</v>
      </c>
      <c r="O825" s="2" t="s">
        <v>5</v>
      </c>
      <c r="P825" s="2" t="s">
        <v>4</v>
      </c>
      <c r="Q825" s="2" t="s">
        <v>6</v>
      </c>
      <c r="R825" s="2" t="s">
        <v>7</v>
      </c>
      <c r="S825" s="3"/>
      <c r="V825" s="17"/>
      <c r="X825" s="1" t="s">
        <v>0</v>
      </c>
      <c r="Y825" s="19">
        <f>AD840</f>
        <v>0</v>
      </c>
      <c r="AA825" s="2" t="s">
        <v>1</v>
      </c>
      <c r="AB825" s="2" t="s">
        <v>2</v>
      </c>
      <c r="AC825" s="2" t="s">
        <v>3</v>
      </c>
      <c r="AD825" s="2" t="s">
        <v>4</v>
      </c>
      <c r="AJ825" s="2" t="s">
        <v>1</v>
      </c>
      <c r="AK825" s="2" t="s">
        <v>5</v>
      </c>
      <c r="AL825" s="2" t="s">
        <v>4</v>
      </c>
      <c r="AM825" s="2" t="s">
        <v>6</v>
      </c>
      <c r="AN825" s="2" t="s">
        <v>7</v>
      </c>
      <c r="AO825" s="3"/>
    </row>
    <row r="826" spans="2:41" x14ac:dyDescent="0.25">
      <c r="C826" s="2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Y826" s="2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x14ac:dyDescent="0.25">
      <c r="B827" s="1" t="s">
        <v>24</v>
      </c>
      <c r="C827" s="19">
        <f>IF(C824&gt;0,C824+C825,C825)</f>
        <v>410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" t="s">
        <v>24</v>
      </c>
      <c r="Y827" s="19">
        <f>IF(Y824&gt;0,Y825+Y824,Y825)</f>
        <v>410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" t="s">
        <v>9</v>
      </c>
      <c r="C828" s="20">
        <f>C851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9</v>
      </c>
      <c r="Y828" s="20">
        <f>Y851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6" t="s">
        <v>25</v>
      </c>
      <c r="C829" s="21">
        <f>C827-C828</f>
        <v>410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6" t="s">
        <v>8</v>
      </c>
      <c r="Y829" s="21">
        <f>Y827-Y828</f>
        <v>410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ht="26.25" x14ac:dyDescent="0.4">
      <c r="B830" s="190" t="str">
        <f>IF(C829&lt;0,"NO PAGAR","COBRAR")</f>
        <v>COBRAR</v>
      </c>
      <c r="C830" s="19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90" t="str">
        <f>IF(Y829&lt;0,"NO PAGAR","COBRAR")</f>
        <v>COBRAR</v>
      </c>
      <c r="Y830" s="19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81" t="s">
        <v>9</v>
      </c>
      <c r="C831" s="182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81" t="s">
        <v>9</v>
      </c>
      <c r="Y831" s="182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9" t="str">
        <f>IF(C865&lt;0,"SALDO A FAVOR","SALDO ADELANTAD0'")</f>
        <v>SALDO ADELANTAD0'</v>
      </c>
      <c r="C832" s="10" t="b">
        <f>IF(Y776&lt;=0,Y776*-1)</f>
        <v>0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9" t="str">
        <f>IF(C829&lt;0,"SALDO ADELANTADO","SALDO A FAVOR'")</f>
        <v>SALDO A FAVOR'</v>
      </c>
      <c r="Y832" s="10" t="b">
        <f>IF(C829&lt;=0,C829*-1)</f>
        <v>0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10</v>
      </c>
      <c r="C833" s="10">
        <f>R842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10</v>
      </c>
      <c r="Y833" s="10">
        <f>AN842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11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11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12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12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13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13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14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14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11" t="s">
        <v>15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15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11" t="s">
        <v>16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16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1" t="s">
        <v>17</v>
      </c>
      <c r="C840" s="10"/>
      <c r="E840" s="183" t="s">
        <v>7</v>
      </c>
      <c r="F840" s="184"/>
      <c r="G840" s="185"/>
      <c r="H840" s="5">
        <f>SUM(H826:H839)</f>
        <v>0</v>
      </c>
      <c r="N840" s="3"/>
      <c r="O840" s="3"/>
      <c r="P840" s="3"/>
      <c r="Q840" s="3"/>
      <c r="R840" s="18"/>
      <c r="S840" s="3"/>
      <c r="V840" s="17"/>
      <c r="X840" s="11" t="s">
        <v>17</v>
      </c>
      <c r="Y840" s="10"/>
      <c r="AA840" s="183" t="s">
        <v>7</v>
      </c>
      <c r="AB840" s="184"/>
      <c r="AC840" s="185"/>
      <c r="AD840" s="5">
        <f>SUM(AD826:AD839)</f>
        <v>0</v>
      </c>
      <c r="AJ840" s="3"/>
      <c r="AK840" s="3"/>
      <c r="AL840" s="3"/>
      <c r="AM840" s="3"/>
      <c r="AN840" s="18"/>
      <c r="AO840" s="3"/>
    </row>
    <row r="841" spans="2:41" x14ac:dyDescent="0.25">
      <c r="B841" s="12"/>
      <c r="C841" s="10"/>
      <c r="E841" s="13"/>
      <c r="F841" s="13"/>
      <c r="G841" s="13"/>
      <c r="N841" s="3"/>
      <c r="O841" s="3"/>
      <c r="P841" s="3"/>
      <c r="Q841" s="3"/>
      <c r="R841" s="18"/>
      <c r="S841" s="3"/>
      <c r="V841" s="17"/>
      <c r="X841" s="12"/>
      <c r="Y841" s="10"/>
      <c r="AA841" s="13"/>
      <c r="AB841" s="13"/>
      <c r="AC841" s="13"/>
      <c r="AJ841" s="3"/>
      <c r="AK841" s="3"/>
      <c r="AL841" s="3"/>
      <c r="AM841" s="3"/>
      <c r="AN841" s="18"/>
      <c r="AO841" s="3"/>
    </row>
    <row r="842" spans="2:41" x14ac:dyDescent="0.25">
      <c r="B842" s="12"/>
      <c r="C842" s="10"/>
      <c r="N842" s="183" t="s">
        <v>7</v>
      </c>
      <c r="O842" s="184"/>
      <c r="P842" s="184"/>
      <c r="Q842" s="185"/>
      <c r="R842" s="18">
        <f>SUM(R826:R841)</f>
        <v>0</v>
      </c>
      <c r="S842" s="3"/>
      <c r="V842" s="17"/>
      <c r="X842" s="12"/>
      <c r="Y842" s="10"/>
      <c r="AJ842" s="183" t="s">
        <v>7</v>
      </c>
      <c r="AK842" s="184"/>
      <c r="AL842" s="184"/>
      <c r="AM842" s="185"/>
      <c r="AN842" s="18">
        <f>SUM(AN826:AN841)</f>
        <v>0</v>
      </c>
      <c r="AO842" s="3"/>
    </row>
    <row r="843" spans="2:41" x14ac:dyDescent="0.25">
      <c r="B843" s="12"/>
      <c r="C843" s="10"/>
      <c r="V843" s="17"/>
      <c r="X843" s="12"/>
      <c r="Y843" s="10"/>
    </row>
    <row r="844" spans="2:41" x14ac:dyDescent="0.25">
      <c r="B844" s="12"/>
      <c r="C844" s="10"/>
      <c r="V844" s="17"/>
      <c r="X844" s="12"/>
      <c r="Y844" s="10"/>
    </row>
    <row r="845" spans="2:41" x14ac:dyDescent="0.25">
      <c r="B845" s="12"/>
      <c r="C845" s="10"/>
      <c r="E845" s="14"/>
      <c r="V845" s="17"/>
      <c r="X845" s="12"/>
      <c r="Y845" s="10"/>
      <c r="AA845" s="14"/>
    </row>
    <row r="846" spans="2:41" x14ac:dyDescent="0.25">
      <c r="B846" s="12"/>
      <c r="C846" s="10"/>
      <c r="V846" s="17"/>
      <c r="X846" s="12"/>
      <c r="Y846" s="10"/>
    </row>
    <row r="847" spans="2:41" x14ac:dyDescent="0.25">
      <c r="B847" s="12"/>
      <c r="C847" s="10"/>
      <c r="V847" s="17"/>
      <c r="X847" s="12"/>
      <c r="Y847" s="10"/>
    </row>
    <row r="848" spans="2:41" x14ac:dyDescent="0.25">
      <c r="B848" s="12"/>
      <c r="C848" s="10"/>
      <c r="V848" s="17"/>
      <c r="X848" s="12"/>
      <c r="Y848" s="10"/>
    </row>
    <row r="849" spans="1:43" x14ac:dyDescent="0.25">
      <c r="B849" s="12"/>
      <c r="C849" s="10"/>
      <c r="V849" s="17"/>
      <c r="X849" s="12"/>
      <c r="Y849" s="10"/>
    </row>
    <row r="850" spans="1:43" x14ac:dyDescent="0.25">
      <c r="B850" s="11"/>
      <c r="C850" s="10"/>
      <c r="V850" s="17"/>
      <c r="X850" s="11"/>
      <c r="Y850" s="10"/>
    </row>
    <row r="851" spans="1:43" x14ac:dyDescent="0.25">
      <c r="B851" s="15" t="s">
        <v>18</v>
      </c>
      <c r="C851" s="16">
        <f>SUM(C832:C850)</f>
        <v>0</v>
      </c>
      <c r="V851" s="17"/>
      <c r="X851" s="15" t="s">
        <v>18</v>
      </c>
      <c r="Y851" s="16">
        <f>SUM(Y832:Y850)</f>
        <v>0</v>
      </c>
    </row>
    <row r="852" spans="1:43" x14ac:dyDescent="0.25">
      <c r="D852" t="s">
        <v>22</v>
      </c>
      <c r="E852" t="s">
        <v>21</v>
      </c>
      <c r="V852" s="17"/>
      <c r="Z852" t="s">
        <v>22</v>
      </c>
      <c r="AA852" t="s">
        <v>21</v>
      </c>
    </row>
    <row r="853" spans="1:43" x14ac:dyDescent="0.25">
      <c r="E853" s="1" t="s">
        <v>19</v>
      </c>
      <c r="V853" s="17"/>
      <c r="AA853" s="1" t="s">
        <v>19</v>
      </c>
    </row>
    <row r="854" spans="1:43" x14ac:dyDescent="0.25">
      <c r="V854" s="17"/>
    </row>
    <row r="855" spans="1:43" x14ac:dyDescent="0.25">
      <c r="V855" s="17"/>
    </row>
    <row r="856" spans="1:43" x14ac:dyDescent="0.25">
      <c r="V856" s="17"/>
    </row>
    <row r="857" spans="1:43" x14ac:dyDescent="0.25">
      <c r="V857" s="17"/>
    </row>
    <row r="858" spans="1:43" x14ac:dyDescent="0.25">
      <c r="V858" s="17"/>
    </row>
    <row r="859" spans="1:43" x14ac:dyDescent="0.25">
      <c r="V859" s="17"/>
    </row>
    <row r="860" spans="1:43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</row>
    <row r="861" spans="1:43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 x14ac:dyDescent="0.25">
      <c r="V863" s="17"/>
    </row>
    <row r="864" spans="1:43" x14ac:dyDescent="0.25">
      <c r="H864" s="186" t="s">
        <v>30</v>
      </c>
      <c r="I864" s="186"/>
      <c r="J864" s="186"/>
      <c r="V864" s="17"/>
      <c r="AA864" s="186" t="s">
        <v>31</v>
      </c>
      <c r="AB864" s="186"/>
      <c r="AC864" s="186"/>
    </row>
    <row r="865" spans="2:41" x14ac:dyDescent="0.25">
      <c r="H865" s="186"/>
      <c r="I865" s="186"/>
      <c r="J865" s="186"/>
      <c r="V865" s="17"/>
      <c r="AA865" s="186"/>
      <c r="AB865" s="186"/>
      <c r="AC865" s="186"/>
    </row>
    <row r="866" spans="2:41" x14ac:dyDescent="0.25">
      <c r="V866" s="17"/>
    </row>
    <row r="867" spans="2:41" x14ac:dyDescent="0.25">
      <c r="V867" s="17"/>
    </row>
    <row r="868" spans="2:41" ht="23.25" x14ac:dyDescent="0.35">
      <c r="B868" s="24" t="s">
        <v>70</v>
      </c>
      <c r="V868" s="17"/>
      <c r="X868" s="22" t="s">
        <v>70</v>
      </c>
    </row>
    <row r="869" spans="2:41" ht="23.25" x14ac:dyDescent="0.35">
      <c r="B869" s="23" t="s">
        <v>32</v>
      </c>
      <c r="C869" s="20">
        <f>IF(X824="PAGADO",0,C829)</f>
        <v>410</v>
      </c>
      <c r="E869" s="187" t="s">
        <v>20</v>
      </c>
      <c r="F869" s="187"/>
      <c r="G869" s="187"/>
      <c r="H869" s="187"/>
      <c r="V869" s="17"/>
      <c r="X869" s="23" t="s">
        <v>32</v>
      </c>
      <c r="Y869" s="20">
        <f>IF(B1669="PAGADO",0,C874)</f>
        <v>410</v>
      </c>
      <c r="AA869" s="187" t="s">
        <v>20</v>
      </c>
      <c r="AB869" s="187"/>
      <c r="AC869" s="187"/>
      <c r="AD869" s="187"/>
    </row>
    <row r="870" spans="2:41" x14ac:dyDescent="0.25">
      <c r="B870" s="1" t="s">
        <v>0</v>
      </c>
      <c r="C870" s="19">
        <f>H885</f>
        <v>0</v>
      </c>
      <c r="E870" s="2" t="s">
        <v>1</v>
      </c>
      <c r="F870" s="2" t="s">
        <v>2</v>
      </c>
      <c r="G870" s="2" t="s">
        <v>3</v>
      </c>
      <c r="H870" s="2" t="s">
        <v>4</v>
      </c>
      <c r="N870" s="2" t="s">
        <v>1</v>
      </c>
      <c r="O870" s="2" t="s">
        <v>5</v>
      </c>
      <c r="P870" s="2" t="s">
        <v>4</v>
      </c>
      <c r="Q870" s="2" t="s">
        <v>6</v>
      </c>
      <c r="R870" s="2" t="s">
        <v>7</v>
      </c>
      <c r="S870" s="3"/>
      <c r="V870" s="17"/>
      <c r="X870" s="1" t="s">
        <v>0</v>
      </c>
      <c r="Y870" s="19">
        <f>AD885</f>
        <v>0</v>
      </c>
      <c r="AA870" s="2" t="s">
        <v>1</v>
      </c>
      <c r="AB870" s="2" t="s">
        <v>2</v>
      </c>
      <c r="AC870" s="2" t="s">
        <v>3</v>
      </c>
      <c r="AD870" s="2" t="s">
        <v>4</v>
      </c>
      <c r="AJ870" s="2" t="s">
        <v>1</v>
      </c>
      <c r="AK870" s="2" t="s">
        <v>5</v>
      </c>
      <c r="AL870" s="2" t="s">
        <v>4</v>
      </c>
      <c r="AM870" s="2" t="s">
        <v>6</v>
      </c>
      <c r="AN870" s="2" t="s">
        <v>7</v>
      </c>
      <c r="AO870" s="3"/>
    </row>
    <row r="871" spans="2:41" x14ac:dyDescent="0.25">
      <c r="C871" s="2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Y871" s="2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x14ac:dyDescent="0.25">
      <c r="B872" s="1" t="s">
        <v>24</v>
      </c>
      <c r="C872" s="19">
        <f>IF(C869&gt;0,C869+C870,C870)</f>
        <v>410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" t="s">
        <v>24</v>
      </c>
      <c r="Y872" s="19">
        <f>IF(Y869&gt;0,Y869+Y870,Y870)</f>
        <v>410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" t="s">
        <v>9</v>
      </c>
      <c r="C873" s="20">
        <f>C897</f>
        <v>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9</v>
      </c>
      <c r="Y873" s="20">
        <f>Y897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6" t="s">
        <v>26</v>
      </c>
      <c r="C874" s="21">
        <f>C872-C873</f>
        <v>410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6" t="s">
        <v>27</v>
      </c>
      <c r="Y874" s="21">
        <f>Y872-Y873</f>
        <v>410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ht="23.25" x14ac:dyDescent="0.35">
      <c r="B875" s="6"/>
      <c r="C875" s="7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88" t="str">
        <f>IF(Y874&lt;0,"NO PAGAR","COBRAR'")</f>
        <v>COBRAR'</v>
      </c>
      <c r="Y875" s="188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 x14ac:dyDescent="0.35">
      <c r="B876" s="188" t="str">
        <f>IF(C874&lt;0,"NO PAGAR","COBRAR'")</f>
        <v>COBRAR'</v>
      </c>
      <c r="C876" s="188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6"/>
      <c r="Y876" s="8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181" t="s">
        <v>9</v>
      </c>
      <c r="C877" s="182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81" t="s">
        <v>9</v>
      </c>
      <c r="Y877" s="182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9" t="str">
        <f>IF(Y829&lt;0,"SALDO ADELANTADO","SALDO A FAVOR '")</f>
        <v>SALDO A FAVOR '</v>
      </c>
      <c r="C878" s="10" t="b">
        <f>IF(Y829&lt;=0,Y829*-1)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9" t="str">
        <f>IF(C874&lt;0,"SALDO ADELANTADO","SALDO A FAVOR'")</f>
        <v>SALDO A FAVOR'</v>
      </c>
      <c r="Y878" s="10" t="b">
        <f>IF(C874&lt;=0,C874*-1)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11" t="s">
        <v>10</v>
      </c>
      <c r="C879" s="10">
        <f>R887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AN887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11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16</v>
      </c>
      <c r="C885" s="10"/>
      <c r="E885" s="183" t="s">
        <v>7</v>
      </c>
      <c r="F885" s="184"/>
      <c r="G885" s="185"/>
      <c r="H885" s="5">
        <f>SUM(H871:H884)</f>
        <v>0</v>
      </c>
      <c r="N885" s="3"/>
      <c r="O885" s="3"/>
      <c r="P885" s="3"/>
      <c r="Q885" s="3"/>
      <c r="R885" s="18"/>
      <c r="S885" s="3"/>
      <c r="V885" s="17"/>
      <c r="X885" s="11" t="s">
        <v>16</v>
      </c>
      <c r="Y885" s="10"/>
      <c r="AA885" s="183" t="s">
        <v>7</v>
      </c>
      <c r="AB885" s="184"/>
      <c r="AC885" s="185"/>
      <c r="AD885" s="5">
        <f>SUM(AD871:AD884)</f>
        <v>0</v>
      </c>
      <c r="AJ885" s="3"/>
      <c r="AK885" s="3"/>
      <c r="AL885" s="3"/>
      <c r="AM885" s="3"/>
      <c r="AN885" s="18"/>
      <c r="AO885" s="3"/>
    </row>
    <row r="886" spans="2:41" x14ac:dyDescent="0.25">
      <c r="B886" s="11" t="s">
        <v>17</v>
      </c>
      <c r="C886" s="10"/>
      <c r="E886" s="13"/>
      <c r="F886" s="13"/>
      <c r="G886" s="13"/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13"/>
      <c r="AB886" s="13"/>
      <c r="AC886" s="13"/>
      <c r="AJ886" s="3"/>
      <c r="AK886" s="3"/>
      <c r="AL886" s="3"/>
      <c r="AM886" s="3"/>
      <c r="AN886" s="18"/>
      <c r="AO886" s="3"/>
    </row>
    <row r="887" spans="2:41" x14ac:dyDescent="0.25">
      <c r="B887" s="12"/>
      <c r="C887" s="10"/>
      <c r="N887" s="183" t="s">
        <v>7</v>
      </c>
      <c r="O887" s="184"/>
      <c r="P887" s="184"/>
      <c r="Q887" s="185"/>
      <c r="R887" s="18">
        <f>SUM(R871:R886)</f>
        <v>0</v>
      </c>
      <c r="S887" s="3"/>
      <c r="V887" s="17"/>
      <c r="X887" s="12"/>
      <c r="Y887" s="10"/>
      <c r="AJ887" s="183" t="s">
        <v>7</v>
      </c>
      <c r="AK887" s="184"/>
      <c r="AL887" s="184"/>
      <c r="AM887" s="185"/>
      <c r="AN887" s="18">
        <f>SUM(AN871:AN886)</f>
        <v>0</v>
      </c>
      <c r="AO887" s="3"/>
    </row>
    <row r="888" spans="2:41" x14ac:dyDescent="0.25">
      <c r="B888" s="12"/>
      <c r="C888" s="10"/>
      <c r="V888" s="17"/>
      <c r="X888" s="12"/>
      <c r="Y888" s="10"/>
    </row>
    <row r="889" spans="2:41" x14ac:dyDescent="0.25">
      <c r="B889" s="12"/>
      <c r="C889" s="10"/>
      <c r="V889" s="17"/>
      <c r="X889" s="12"/>
      <c r="Y889" s="10"/>
    </row>
    <row r="890" spans="2:41" x14ac:dyDescent="0.25">
      <c r="B890" s="12"/>
      <c r="C890" s="10"/>
      <c r="E890" s="14"/>
      <c r="V890" s="17"/>
      <c r="X890" s="12"/>
      <c r="Y890" s="10"/>
      <c r="AA890" s="14"/>
    </row>
    <row r="891" spans="2:41" x14ac:dyDescent="0.25">
      <c r="B891" s="12"/>
      <c r="C891" s="10"/>
      <c r="V891" s="17"/>
      <c r="X891" s="12"/>
      <c r="Y891" s="10"/>
    </row>
    <row r="892" spans="2:41" x14ac:dyDescent="0.25">
      <c r="B892" s="12"/>
      <c r="C892" s="10"/>
      <c r="V892" s="17"/>
      <c r="X892" s="12"/>
      <c r="Y892" s="10"/>
    </row>
    <row r="893" spans="2:41" x14ac:dyDescent="0.25">
      <c r="B893" s="12"/>
      <c r="C893" s="10"/>
      <c r="V893" s="17"/>
      <c r="X893" s="12"/>
      <c r="Y893" s="10"/>
    </row>
    <row r="894" spans="2:41" x14ac:dyDescent="0.25">
      <c r="B894" s="12"/>
      <c r="C894" s="10"/>
      <c r="V894" s="17"/>
      <c r="X894" s="12"/>
      <c r="Y894" s="10"/>
    </row>
    <row r="895" spans="2:41" x14ac:dyDescent="0.25">
      <c r="B895" s="12"/>
      <c r="C895" s="10"/>
      <c r="V895" s="17"/>
      <c r="X895" s="12"/>
      <c r="Y895" s="10"/>
    </row>
    <row r="896" spans="2:41" x14ac:dyDescent="0.25">
      <c r="B896" s="11"/>
      <c r="C896" s="10"/>
      <c r="V896" s="17"/>
      <c r="X896" s="11"/>
      <c r="Y896" s="10"/>
    </row>
    <row r="897" spans="2:31" x14ac:dyDescent="0.25">
      <c r="B897" s="15" t="s">
        <v>18</v>
      </c>
      <c r="C897" s="16">
        <f>SUM(C878:C896)</f>
        <v>0</v>
      </c>
      <c r="D897" t="s">
        <v>22</v>
      </c>
      <c r="E897" t="s">
        <v>21</v>
      </c>
      <c r="V897" s="17"/>
      <c r="X897" s="15" t="s">
        <v>18</v>
      </c>
      <c r="Y897" s="16">
        <f>SUM(Y878:Y896)</f>
        <v>0</v>
      </c>
      <c r="Z897" t="s">
        <v>22</v>
      </c>
      <c r="AA897" t="s">
        <v>21</v>
      </c>
    </row>
    <row r="898" spans="2:31" x14ac:dyDescent="0.25">
      <c r="E898" s="1" t="s">
        <v>19</v>
      </c>
      <c r="V898" s="17"/>
      <c r="AA898" s="1" t="s">
        <v>19</v>
      </c>
    </row>
    <row r="899" spans="2:31" x14ac:dyDescent="0.25">
      <c r="V899" s="17"/>
    </row>
    <row r="900" spans="2:31" x14ac:dyDescent="0.25">
      <c r="V900" s="17"/>
    </row>
    <row r="901" spans="2:31" x14ac:dyDescent="0.25">
      <c r="V901" s="17"/>
    </row>
    <row r="902" spans="2:31" x14ac:dyDescent="0.25">
      <c r="V902" s="17"/>
    </row>
    <row r="903" spans="2:31" x14ac:dyDescent="0.25">
      <c r="V903" s="17"/>
    </row>
    <row r="904" spans="2:31" x14ac:dyDescent="0.25">
      <c r="V904" s="17"/>
    </row>
    <row r="905" spans="2:31" x14ac:dyDescent="0.25">
      <c r="V905" s="17"/>
    </row>
    <row r="906" spans="2:31" x14ac:dyDescent="0.25">
      <c r="V906" s="17"/>
    </row>
    <row r="907" spans="2:31" x14ac:dyDescent="0.25">
      <c r="V907" s="17"/>
    </row>
    <row r="908" spans="2:31" x14ac:dyDescent="0.25">
      <c r="V908" s="17"/>
    </row>
    <row r="909" spans="2:31" x14ac:dyDescent="0.25">
      <c r="V909" s="17"/>
    </row>
    <row r="910" spans="2:31" x14ac:dyDescent="0.25">
      <c r="V910" s="17"/>
    </row>
    <row r="911" spans="2:31" x14ac:dyDescent="0.25">
      <c r="V911" s="17"/>
    </row>
    <row r="912" spans="2:31" x14ac:dyDescent="0.25">
      <c r="V912" s="17"/>
      <c r="AC912" s="189" t="s">
        <v>29</v>
      </c>
      <c r="AD912" s="189"/>
      <c r="AE912" s="189"/>
    </row>
    <row r="913" spans="2:41" x14ac:dyDescent="0.25">
      <c r="H913" s="186" t="s">
        <v>28</v>
      </c>
      <c r="I913" s="186"/>
      <c r="J913" s="186"/>
      <c r="V913" s="17"/>
      <c r="AC913" s="189"/>
      <c r="AD913" s="189"/>
      <c r="AE913" s="189"/>
    </row>
    <row r="914" spans="2:41" x14ac:dyDescent="0.25">
      <c r="H914" s="186"/>
      <c r="I914" s="186"/>
      <c r="J914" s="186"/>
      <c r="V914" s="17"/>
      <c r="AC914" s="189"/>
      <c r="AD914" s="189"/>
      <c r="AE914" s="189"/>
    </row>
    <row r="915" spans="2:41" x14ac:dyDescent="0.25">
      <c r="V915" s="17"/>
    </row>
    <row r="916" spans="2:41" x14ac:dyDescent="0.25">
      <c r="V916" s="17"/>
    </row>
    <row r="917" spans="2:41" ht="23.25" x14ac:dyDescent="0.35">
      <c r="B917" s="22" t="s">
        <v>71</v>
      </c>
      <c r="V917" s="17"/>
      <c r="X917" s="22" t="s">
        <v>71</v>
      </c>
    </row>
    <row r="918" spans="2:41" ht="23.25" x14ac:dyDescent="0.35">
      <c r="B918" s="23" t="s">
        <v>32</v>
      </c>
      <c r="C918" s="20">
        <f>IF(X869="PAGADO",0,Y874)</f>
        <v>410</v>
      </c>
      <c r="E918" s="187" t="s">
        <v>20</v>
      </c>
      <c r="F918" s="187"/>
      <c r="G918" s="187"/>
      <c r="H918" s="187"/>
      <c r="V918" s="17"/>
      <c r="X918" s="23" t="s">
        <v>32</v>
      </c>
      <c r="Y918" s="20">
        <f>IF(B918="PAGADO",0,C923)</f>
        <v>410</v>
      </c>
      <c r="AA918" s="187" t="s">
        <v>20</v>
      </c>
      <c r="AB918" s="187"/>
      <c r="AC918" s="187"/>
      <c r="AD918" s="187"/>
    </row>
    <row r="919" spans="2:41" x14ac:dyDescent="0.25">
      <c r="B919" s="1" t="s">
        <v>0</v>
      </c>
      <c r="C919" s="19">
        <f>H934</f>
        <v>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 x14ac:dyDescent="0.25">
      <c r="C920" s="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1" t="s">
        <v>24</v>
      </c>
      <c r="C921" s="19">
        <f>IF(C918&gt;0,C918+C919,C919)</f>
        <v>410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IF(Y918&gt;0,Y919+Y918,Y919)</f>
        <v>410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" t="s">
        <v>9</v>
      </c>
      <c r="C922" s="20">
        <f>C945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Y945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6" t="s">
        <v>25</v>
      </c>
      <c r="C923" s="21">
        <f>C921-C922</f>
        <v>410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 t="s">
        <v>8</v>
      </c>
      <c r="Y923" s="21">
        <f>Y921-Y922</f>
        <v>410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6.25" x14ac:dyDescent="0.4">
      <c r="B924" s="190" t="str">
        <f>IF(C923&lt;0,"NO PAGAR","COBRAR")</f>
        <v>COBRAR</v>
      </c>
      <c r="C924" s="19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90" t="str">
        <f>IF(Y923&lt;0,"NO PAGAR","COBRAR")</f>
        <v>COBRAR</v>
      </c>
      <c r="Y924" s="19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81" t="s">
        <v>9</v>
      </c>
      <c r="C925" s="182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81" t="s">
        <v>9</v>
      </c>
      <c r="Y925" s="182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9" t="str">
        <f>IF(C959&lt;0,"SALDO A FAVOR","SALDO ADELANTAD0'")</f>
        <v>SALDO ADELANTAD0'</v>
      </c>
      <c r="C926" s="10" t="b">
        <f>IF(Y874&lt;=0,Y874*-1)</f>
        <v>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9" t="str">
        <f>IF(C923&lt;0,"SALDO ADELANTADO","SALDO A FAVOR'")</f>
        <v>SALDO A FAVOR'</v>
      </c>
      <c r="Y926" s="10" t="b">
        <f>IF(C923&lt;=0,C923*-1)</f>
        <v>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10</v>
      </c>
      <c r="C927" s="10">
        <f>R936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10</v>
      </c>
      <c r="Y927" s="10">
        <f>AN936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11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11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12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12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13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13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14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14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15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15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1" t="s">
        <v>16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16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17</v>
      </c>
      <c r="C934" s="10"/>
      <c r="E934" s="183" t="s">
        <v>7</v>
      </c>
      <c r="F934" s="184"/>
      <c r="G934" s="185"/>
      <c r="H934" s="5">
        <f>SUM(H920:H933)</f>
        <v>0</v>
      </c>
      <c r="N934" s="3"/>
      <c r="O934" s="3"/>
      <c r="P934" s="3"/>
      <c r="Q934" s="3"/>
      <c r="R934" s="18"/>
      <c r="S934" s="3"/>
      <c r="V934" s="17"/>
      <c r="X934" s="11" t="s">
        <v>17</v>
      </c>
      <c r="Y934" s="10"/>
      <c r="AA934" s="183" t="s">
        <v>7</v>
      </c>
      <c r="AB934" s="184"/>
      <c r="AC934" s="185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 x14ac:dyDescent="0.25">
      <c r="B935" s="12"/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2"/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 x14ac:dyDescent="0.25">
      <c r="B936" s="12"/>
      <c r="C936" s="10"/>
      <c r="N936" s="183" t="s">
        <v>7</v>
      </c>
      <c r="O936" s="184"/>
      <c r="P936" s="184"/>
      <c r="Q936" s="185"/>
      <c r="R936" s="18">
        <f>SUM(R920:R935)</f>
        <v>0</v>
      </c>
      <c r="S936" s="3"/>
      <c r="V936" s="17"/>
      <c r="X936" s="12"/>
      <c r="Y936" s="10"/>
      <c r="AJ936" s="183" t="s">
        <v>7</v>
      </c>
      <c r="AK936" s="184"/>
      <c r="AL936" s="184"/>
      <c r="AM936" s="185"/>
      <c r="AN936" s="18">
        <f>SUM(AN920:AN935)</f>
        <v>0</v>
      </c>
      <c r="AO936" s="3"/>
    </row>
    <row r="937" spans="2:41" x14ac:dyDescent="0.25">
      <c r="B937" s="12"/>
      <c r="C937" s="10"/>
      <c r="V937" s="17"/>
      <c r="X937" s="12"/>
      <c r="Y937" s="10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E939" s="14"/>
      <c r="V939" s="17"/>
      <c r="X939" s="12"/>
      <c r="Y939" s="10"/>
      <c r="AA939" s="14"/>
    </row>
    <row r="940" spans="2:41" x14ac:dyDescent="0.25">
      <c r="B940" s="12"/>
      <c r="C940" s="10"/>
      <c r="V940" s="17"/>
      <c r="X940" s="12"/>
      <c r="Y940" s="10"/>
    </row>
    <row r="941" spans="2:41" x14ac:dyDescent="0.25">
      <c r="B941" s="12"/>
      <c r="C941" s="10"/>
      <c r="V941" s="17"/>
      <c r="X941" s="12"/>
      <c r="Y941" s="10"/>
    </row>
    <row r="942" spans="2:41" x14ac:dyDescent="0.25">
      <c r="B942" s="12"/>
      <c r="C942" s="10"/>
      <c r="V942" s="17"/>
      <c r="X942" s="12"/>
      <c r="Y942" s="10"/>
    </row>
    <row r="943" spans="2:41" x14ac:dyDescent="0.25">
      <c r="B943" s="12"/>
      <c r="C943" s="10"/>
      <c r="V943" s="17"/>
      <c r="X943" s="12"/>
      <c r="Y943" s="10"/>
    </row>
    <row r="944" spans="2:41" x14ac:dyDescent="0.25">
      <c r="B944" s="11"/>
      <c r="C944" s="10"/>
      <c r="V944" s="17"/>
      <c r="X944" s="11"/>
      <c r="Y944" s="10"/>
    </row>
    <row r="945" spans="1:43" x14ac:dyDescent="0.25">
      <c r="B945" s="15" t="s">
        <v>18</v>
      </c>
      <c r="C945" s="16">
        <f>SUM(C926:C944)</f>
        <v>0</v>
      </c>
      <c r="V945" s="17"/>
      <c r="X945" s="15" t="s">
        <v>18</v>
      </c>
      <c r="Y945" s="16">
        <f>SUM(Y926:Y944)</f>
        <v>0</v>
      </c>
    </row>
    <row r="946" spans="1:43" x14ac:dyDescent="0.25">
      <c r="D946" t="s">
        <v>22</v>
      </c>
      <c r="E946" t="s">
        <v>21</v>
      </c>
      <c r="V946" s="17"/>
      <c r="Z946" t="s">
        <v>22</v>
      </c>
      <c r="AA946" t="s">
        <v>21</v>
      </c>
    </row>
    <row r="947" spans="1:43" x14ac:dyDescent="0.25">
      <c r="E947" s="1" t="s">
        <v>19</v>
      </c>
      <c r="V947" s="17"/>
      <c r="AA947" s="1" t="s">
        <v>19</v>
      </c>
    </row>
    <row r="948" spans="1:43" x14ac:dyDescent="0.25">
      <c r="V948" s="17"/>
    </row>
    <row r="949" spans="1:43" x14ac:dyDescent="0.25">
      <c r="V949" s="17"/>
    </row>
    <row r="950" spans="1:43" x14ac:dyDescent="0.25">
      <c r="V950" s="17"/>
    </row>
    <row r="951" spans="1:43" x14ac:dyDescent="0.25">
      <c r="V951" s="17"/>
    </row>
    <row r="952" spans="1:43" x14ac:dyDescent="0.25">
      <c r="V952" s="17"/>
    </row>
    <row r="953" spans="1:43" x14ac:dyDescent="0.25">
      <c r="V953" s="17"/>
    </row>
    <row r="954" spans="1:43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</row>
    <row r="955" spans="1:43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 x14ac:dyDescent="0.25">
      <c r="V957" s="17"/>
    </row>
    <row r="958" spans="1:43" x14ac:dyDescent="0.25">
      <c r="H958" s="186" t="s">
        <v>30</v>
      </c>
      <c r="I958" s="186"/>
      <c r="J958" s="186"/>
      <c r="V958" s="17"/>
      <c r="AA958" s="186" t="s">
        <v>31</v>
      </c>
      <c r="AB958" s="186"/>
      <c r="AC958" s="186"/>
    </row>
    <row r="959" spans="1:43" x14ac:dyDescent="0.25">
      <c r="H959" s="186"/>
      <c r="I959" s="186"/>
      <c r="J959" s="186"/>
      <c r="V959" s="17"/>
      <c r="AA959" s="186"/>
      <c r="AB959" s="186"/>
      <c r="AC959" s="186"/>
    </row>
    <row r="960" spans="1:43" x14ac:dyDescent="0.25">
      <c r="V960" s="17"/>
    </row>
    <row r="961" spans="2:41" x14ac:dyDescent="0.25">
      <c r="V961" s="17"/>
    </row>
    <row r="962" spans="2:41" ht="23.25" x14ac:dyDescent="0.35">
      <c r="B962" s="24" t="s">
        <v>73</v>
      </c>
      <c r="V962" s="17"/>
      <c r="X962" s="22" t="s">
        <v>71</v>
      </c>
    </row>
    <row r="963" spans="2:41" ht="23.25" x14ac:dyDescent="0.35">
      <c r="B963" s="23" t="s">
        <v>32</v>
      </c>
      <c r="C963" s="20">
        <f>IF(X918="PAGADO",0,C923)</f>
        <v>410</v>
      </c>
      <c r="E963" s="187" t="s">
        <v>20</v>
      </c>
      <c r="F963" s="187"/>
      <c r="G963" s="187"/>
      <c r="H963" s="187"/>
      <c r="V963" s="17"/>
      <c r="X963" s="23" t="s">
        <v>32</v>
      </c>
      <c r="Y963" s="20">
        <f>IF(B1763="PAGADO",0,C968)</f>
        <v>410</v>
      </c>
      <c r="AA963" s="187" t="s">
        <v>20</v>
      </c>
      <c r="AB963" s="187"/>
      <c r="AC963" s="187"/>
      <c r="AD963" s="187"/>
    </row>
    <row r="964" spans="2:41" x14ac:dyDescent="0.25">
      <c r="B964" s="1" t="s">
        <v>0</v>
      </c>
      <c r="C964" s="19">
        <f>H979</f>
        <v>0</v>
      </c>
      <c r="E964" s="2" t="s">
        <v>1</v>
      </c>
      <c r="F964" s="2" t="s">
        <v>2</v>
      </c>
      <c r="G964" s="2" t="s">
        <v>3</v>
      </c>
      <c r="H964" s="2" t="s">
        <v>4</v>
      </c>
      <c r="N964" s="2" t="s">
        <v>1</v>
      </c>
      <c r="O964" s="2" t="s">
        <v>5</v>
      </c>
      <c r="P964" s="2" t="s">
        <v>4</v>
      </c>
      <c r="Q964" s="2" t="s">
        <v>6</v>
      </c>
      <c r="R964" s="2" t="s">
        <v>7</v>
      </c>
      <c r="S964" s="3"/>
      <c r="V964" s="17"/>
      <c r="X964" s="1" t="s">
        <v>0</v>
      </c>
      <c r="Y964" s="19">
        <f>AD979</f>
        <v>0</v>
      </c>
      <c r="AA964" s="2" t="s">
        <v>1</v>
      </c>
      <c r="AB964" s="2" t="s">
        <v>2</v>
      </c>
      <c r="AC964" s="2" t="s">
        <v>3</v>
      </c>
      <c r="AD964" s="2" t="s">
        <v>4</v>
      </c>
      <c r="AJ964" s="2" t="s">
        <v>1</v>
      </c>
      <c r="AK964" s="2" t="s">
        <v>5</v>
      </c>
      <c r="AL964" s="2" t="s">
        <v>4</v>
      </c>
      <c r="AM964" s="2" t="s">
        <v>6</v>
      </c>
      <c r="AN964" s="2" t="s">
        <v>7</v>
      </c>
      <c r="AO964" s="3"/>
    </row>
    <row r="965" spans="2:41" x14ac:dyDescent="0.25">
      <c r="C965" s="2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Y965" s="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1" t="s">
        <v>24</v>
      </c>
      <c r="C966" s="19">
        <f>IF(C963&gt;0,C963+C964,C964)</f>
        <v>410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24</v>
      </c>
      <c r="Y966" s="19">
        <f>IF(Y963&gt;0,Y963+Y964,Y964)</f>
        <v>410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" t="s">
        <v>9</v>
      </c>
      <c r="C967" s="20">
        <f>C991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9</v>
      </c>
      <c r="Y967" s="20">
        <f>Y991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6" t="s">
        <v>26</v>
      </c>
      <c r="C968" s="21">
        <f>C966-C967</f>
        <v>410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 t="s">
        <v>27</v>
      </c>
      <c r="Y968" s="21">
        <f>Y966-Y967</f>
        <v>410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3.25" x14ac:dyDescent="0.35">
      <c r="B969" s="6"/>
      <c r="C969" s="7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88" t="str">
        <f>IF(Y968&lt;0,"NO PAGAR","COBRAR'")</f>
        <v>COBRAR'</v>
      </c>
      <c r="Y969" s="188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 x14ac:dyDescent="0.35">
      <c r="B970" s="188" t="str">
        <f>IF(C968&lt;0,"NO PAGAR","COBRAR'")</f>
        <v>COBRAR'</v>
      </c>
      <c r="C970" s="188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6"/>
      <c r="Y970" s="8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81" t="s">
        <v>9</v>
      </c>
      <c r="C971" s="182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81" t="s">
        <v>9</v>
      </c>
      <c r="Y971" s="182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9" t="str">
        <f>IF(Y923&lt;0,"SALDO ADELANTADO","SALDO A FAVOR '")</f>
        <v>SALDO A FAVOR '</v>
      </c>
      <c r="C972" s="10" t="b">
        <f>IF(Y923&lt;=0,Y923*-1)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9" t="str">
        <f>IF(C968&lt;0,"SALDO ADELANTADO","SALDO A FAVOR'")</f>
        <v>SALDO A FAVOR'</v>
      </c>
      <c r="Y972" s="10" t="b">
        <f>IF(C968&lt;=0,C968*-1)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10</v>
      </c>
      <c r="C973" s="10">
        <f>R981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10</v>
      </c>
      <c r="Y973" s="10">
        <f>AN981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11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11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12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12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13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13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1" t="s">
        <v>14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14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1" t="s">
        <v>15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15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1" t="s">
        <v>16</v>
      </c>
      <c r="C979" s="10"/>
      <c r="E979" s="183" t="s">
        <v>7</v>
      </c>
      <c r="F979" s="184"/>
      <c r="G979" s="185"/>
      <c r="H979" s="5">
        <f>SUM(H965:H978)</f>
        <v>0</v>
      </c>
      <c r="N979" s="3"/>
      <c r="O979" s="3"/>
      <c r="P979" s="3"/>
      <c r="Q979" s="3"/>
      <c r="R979" s="18"/>
      <c r="S979" s="3"/>
      <c r="V979" s="17"/>
      <c r="X979" s="11" t="s">
        <v>16</v>
      </c>
      <c r="Y979" s="10"/>
      <c r="AA979" s="183" t="s">
        <v>7</v>
      </c>
      <c r="AB979" s="184"/>
      <c r="AC979" s="185"/>
      <c r="AD979" s="5">
        <f>SUM(AD965:AD978)</f>
        <v>0</v>
      </c>
      <c r="AJ979" s="3"/>
      <c r="AK979" s="3"/>
      <c r="AL979" s="3"/>
      <c r="AM979" s="3"/>
      <c r="AN979" s="18"/>
      <c r="AO979" s="3"/>
    </row>
    <row r="980" spans="2:41" x14ac:dyDescent="0.25">
      <c r="B980" s="11" t="s">
        <v>17</v>
      </c>
      <c r="C980" s="10"/>
      <c r="E980" s="13"/>
      <c r="F980" s="13"/>
      <c r="G980" s="13"/>
      <c r="N980" s="3"/>
      <c r="O980" s="3"/>
      <c r="P980" s="3"/>
      <c r="Q980" s="3"/>
      <c r="R980" s="18"/>
      <c r="S980" s="3"/>
      <c r="V980" s="17"/>
      <c r="X980" s="11" t="s">
        <v>17</v>
      </c>
      <c r="Y980" s="10"/>
      <c r="AA980" s="13"/>
      <c r="AB980" s="13"/>
      <c r="AC980" s="13"/>
      <c r="AJ980" s="3"/>
      <c r="AK980" s="3"/>
      <c r="AL980" s="3"/>
      <c r="AM980" s="3"/>
      <c r="AN980" s="18"/>
      <c r="AO980" s="3"/>
    </row>
    <row r="981" spans="2:41" x14ac:dyDescent="0.25">
      <c r="B981" s="12"/>
      <c r="C981" s="10"/>
      <c r="N981" s="183" t="s">
        <v>7</v>
      </c>
      <c r="O981" s="184"/>
      <c r="P981" s="184"/>
      <c r="Q981" s="185"/>
      <c r="R981" s="18">
        <f>SUM(R965:R980)</f>
        <v>0</v>
      </c>
      <c r="S981" s="3"/>
      <c r="V981" s="17"/>
      <c r="X981" s="12"/>
      <c r="Y981" s="10"/>
      <c r="AJ981" s="183" t="s">
        <v>7</v>
      </c>
      <c r="AK981" s="184"/>
      <c r="AL981" s="184"/>
      <c r="AM981" s="185"/>
      <c r="AN981" s="18">
        <f>SUM(AN965:AN980)</f>
        <v>0</v>
      </c>
      <c r="AO981" s="3"/>
    </row>
    <row r="982" spans="2:41" x14ac:dyDescent="0.25">
      <c r="B982" s="12"/>
      <c r="C982" s="10"/>
      <c r="V982" s="17"/>
      <c r="X982" s="12"/>
      <c r="Y982" s="10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E984" s="14"/>
      <c r="V984" s="17"/>
      <c r="X984" s="12"/>
      <c r="Y984" s="10"/>
      <c r="AA984" s="14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2"/>
      <c r="C986" s="10"/>
      <c r="V986" s="17"/>
      <c r="X986" s="12"/>
      <c r="Y986" s="10"/>
    </row>
    <row r="987" spans="2:41" x14ac:dyDescent="0.25">
      <c r="B987" s="12"/>
      <c r="C987" s="10"/>
      <c r="V987" s="17"/>
      <c r="X987" s="12"/>
      <c r="Y987" s="10"/>
    </row>
    <row r="988" spans="2:41" x14ac:dyDescent="0.25">
      <c r="B988" s="12"/>
      <c r="C988" s="10"/>
      <c r="V988" s="17"/>
      <c r="X988" s="12"/>
      <c r="Y988" s="10"/>
    </row>
    <row r="989" spans="2:41" x14ac:dyDescent="0.25">
      <c r="B989" s="12"/>
      <c r="C989" s="10"/>
      <c r="V989" s="17"/>
      <c r="X989" s="12"/>
      <c r="Y989" s="10"/>
    </row>
    <row r="990" spans="2:41" x14ac:dyDescent="0.25">
      <c r="B990" s="11"/>
      <c r="C990" s="10"/>
      <c r="V990" s="17"/>
      <c r="X990" s="11"/>
      <c r="Y990" s="10"/>
    </row>
    <row r="991" spans="2:41" x14ac:dyDescent="0.25">
      <c r="B991" s="15" t="s">
        <v>18</v>
      </c>
      <c r="C991" s="16">
        <f>SUM(C972:C990)</f>
        <v>0</v>
      </c>
      <c r="D991" t="s">
        <v>22</v>
      </c>
      <c r="E991" t="s">
        <v>21</v>
      </c>
      <c r="V991" s="17"/>
      <c r="X991" s="15" t="s">
        <v>18</v>
      </c>
      <c r="Y991" s="16">
        <f>SUM(Y972:Y990)</f>
        <v>0</v>
      </c>
      <c r="Z991" t="s">
        <v>22</v>
      </c>
      <c r="AA991" t="s">
        <v>21</v>
      </c>
    </row>
    <row r="992" spans="2:41" x14ac:dyDescent="0.25">
      <c r="E992" s="1" t="s">
        <v>19</v>
      </c>
      <c r="V992" s="17"/>
      <c r="AA992" s="1" t="s">
        <v>19</v>
      </c>
    </row>
    <row r="993" spans="8:31" x14ac:dyDescent="0.25">
      <c r="V993" s="17"/>
    </row>
    <row r="994" spans="8:31" x14ac:dyDescent="0.25">
      <c r="V994" s="17"/>
    </row>
    <row r="995" spans="8:31" x14ac:dyDescent="0.25">
      <c r="V995" s="17"/>
    </row>
    <row r="996" spans="8:31" x14ac:dyDescent="0.25">
      <c r="V996" s="17"/>
    </row>
    <row r="997" spans="8:31" x14ac:dyDescent="0.25">
      <c r="V997" s="17"/>
    </row>
    <row r="998" spans="8:31" x14ac:dyDescent="0.25">
      <c r="V998" s="17"/>
    </row>
    <row r="999" spans="8:31" x14ac:dyDescent="0.25">
      <c r="V999" s="17"/>
    </row>
    <row r="1000" spans="8:31" x14ac:dyDescent="0.25">
      <c r="V1000" s="17"/>
    </row>
    <row r="1001" spans="8:31" x14ac:dyDescent="0.25">
      <c r="V1001" s="17"/>
    </row>
    <row r="1002" spans="8:31" x14ac:dyDescent="0.25">
      <c r="V1002" s="17"/>
    </row>
    <row r="1003" spans="8:31" x14ac:dyDescent="0.25">
      <c r="V1003" s="17"/>
    </row>
    <row r="1004" spans="8:31" x14ac:dyDescent="0.25">
      <c r="V1004" s="17"/>
    </row>
    <row r="1005" spans="8:31" x14ac:dyDescent="0.25">
      <c r="V1005" s="17"/>
      <c r="AC1005" s="189" t="s">
        <v>29</v>
      </c>
      <c r="AD1005" s="189"/>
      <c r="AE1005" s="189"/>
    </row>
    <row r="1006" spans="8:31" x14ac:dyDescent="0.25">
      <c r="H1006" s="186" t="s">
        <v>28</v>
      </c>
      <c r="I1006" s="186"/>
      <c r="J1006" s="186"/>
      <c r="V1006" s="17"/>
      <c r="AC1006" s="189"/>
      <c r="AD1006" s="189"/>
      <c r="AE1006" s="189"/>
    </row>
    <row r="1007" spans="8:31" x14ac:dyDescent="0.25">
      <c r="H1007" s="186"/>
      <c r="I1007" s="186"/>
      <c r="J1007" s="186"/>
      <c r="V1007" s="17"/>
      <c r="AC1007" s="189"/>
      <c r="AD1007" s="189"/>
      <c r="AE1007" s="189"/>
    </row>
    <row r="1008" spans="8:31" x14ac:dyDescent="0.25">
      <c r="V1008" s="17"/>
    </row>
    <row r="1009" spans="2:41" x14ac:dyDescent="0.25">
      <c r="V1009" s="17"/>
    </row>
    <row r="1010" spans="2:41" ht="23.25" x14ac:dyDescent="0.35">
      <c r="B1010" s="22" t="s">
        <v>72</v>
      </c>
      <c r="V1010" s="17"/>
      <c r="X1010" s="22" t="s">
        <v>74</v>
      </c>
    </row>
    <row r="1011" spans="2:41" ht="23.25" x14ac:dyDescent="0.35">
      <c r="B1011" s="23" t="s">
        <v>32</v>
      </c>
      <c r="C1011" s="20">
        <f>IF(X963="PAGADO",0,Y968)</f>
        <v>410</v>
      </c>
      <c r="E1011" s="187" t="s">
        <v>20</v>
      </c>
      <c r="F1011" s="187"/>
      <c r="G1011" s="187"/>
      <c r="H1011" s="187"/>
      <c r="V1011" s="17"/>
      <c r="X1011" s="23" t="s">
        <v>32</v>
      </c>
      <c r="Y1011" s="20">
        <f>IF(B1011="PAGADO",0,C1016)</f>
        <v>410</v>
      </c>
      <c r="AA1011" s="187" t="s">
        <v>20</v>
      </c>
      <c r="AB1011" s="187"/>
      <c r="AC1011" s="187"/>
      <c r="AD1011" s="187"/>
    </row>
    <row r="1012" spans="2:41" x14ac:dyDescent="0.25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 x14ac:dyDescent="0.25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" t="s">
        <v>24</v>
      </c>
      <c r="C1014" s="19">
        <f>IF(C1011&gt;0,C1011+C1012,C1012)</f>
        <v>410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410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" t="s">
        <v>9</v>
      </c>
      <c r="C1015" s="20">
        <f>C1038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Y1038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6" t="s">
        <v>25</v>
      </c>
      <c r="C1016" s="21">
        <f>C1014-C1015</f>
        <v>410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8</v>
      </c>
      <c r="Y1016" s="21">
        <f>Y1014-Y1015</f>
        <v>410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6.25" x14ac:dyDescent="0.4">
      <c r="B1017" s="190" t="str">
        <f>IF(C1016&lt;0,"NO PAGAR","COBRAR")</f>
        <v>COBRAR</v>
      </c>
      <c r="C1017" s="19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90" t="str">
        <f>IF(Y1016&lt;0,"NO PAGAR","COBRAR")</f>
        <v>COBRAR</v>
      </c>
      <c r="Y1017" s="19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81" t="s">
        <v>9</v>
      </c>
      <c r="C1018" s="182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81" t="s">
        <v>9</v>
      </c>
      <c r="Y1018" s="182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9" t="str">
        <f>IF(C1052&lt;0,"SALDO A FAVOR","SALDO ADELANTAD0'")</f>
        <v>SALDO ADELANTAD0'</v>
      </c>
      <c r="C1019" s="10" t="b">
        <f>IF(Y963&lt;=0,Y963*-1)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9" t="str">
        <f>IF(C1016&lt;0,"SALDO ADELANTADO","SALDO A FAVOR'")</f>
        <v>SALDO A FAVOR'</v>
      </c>
      <c r="Y1019" s="10" t="b">
        <f>IF(C1016&lt;=0,C1016*-1)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10</v>
      </c>
      <c r="C1020" s="10">
        <f>R1029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10</v>
      </c>
      <c r="Y1020" s="10">
        <f>AN1029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11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11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12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12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13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13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1" t="s">
        <v>14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14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1" t="s">
        <v>15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15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11" t="s">
        <v>16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16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1" t="s">
        <v>17</v>
      </c>
      <c r="C1027" s="10"/>
      <c r="E1027" s="183" t="s">
        <v>7</v>
      </c>
      <c r="F1027" s="184"/>
      <c r="G1027" s="185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17</v>
      </c>
      <c r="Y1027" s="10"/>
      <c r="AA1027" s="183" t="s">
        <v>7</v>
      </c>
      <c r="AB1027" s="184"/>
      <c r="AC1027" s="185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 x14ac:dyDescent="0.25">
      <c r="B1028" s="12"/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2"/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 x14ac:dyDescent="0.25">
      <c r="B1029" s="12"/>
      <c r="C1029" s="10"/>
      <c r="N1029" s="183" t="s">
        <v>7</v>
      </c>
      <c r="O1029" s="184"/>
      <c r="P1029" s="184"/>
      <c r="Q1029" s="185"/>
      <c r="R1029" s="18">
        <f>SUM(R1013:R1028)</f>
        <v>0</v>
      </c>
      <c r="S1029" s="3"/>
      <c r="V1029" s="17"/>
      <c r="X1029" s="12"/>
      <c r="Y1029" s="10"/>
      <c r="AJ1029" s="183" t="s">
        <v>7</v>
      </c>
      <c r="AK1029" s="184"/>
      <c r="AL1029" s="184"/>
      <c r="AM1029" s="185"/>
      <c r="AN1029" s="18">
        <f>SUM(AN1013:AN1028)</f>
        <v>0</v>
      </c>
      <c r="AO1029" s="3"/>
    </row>
    <row r="1030" spans="2:41" x14ac:dyDescent="0.25">
      <c r="B1030" s="12"/>
      <c r="C1030" s="10"/>
      <c r="V1030" s="17"/>
      <c r="X1030" s="12"/>
      <c r="Y1030" s="10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E1032" s="14"/>
      <c r="V1032" s="17"/>
      <c r="X1032" s="12"/>
      <c r="Y1032" s="10"/>
      <c r="AA1032" s="14"/>
    </row>
    <row r="1033" spans="2:41" x14ac:dyDescent="0.25">
      <c r="B1033" s="12"/>
      <c r="C1033" s="10"/>
      <c r="V1033" s="17"/>
      <c r="X1033" s="12"/>
      <c r="Y1033" s="10"/>
    </row>
    <row r="1034" spans="2:41" x14ac:dyDescent="0.25">
      <c r="B1034" s="12"/>
      <c r="C1034" s="10"/>
      <c r="V1034" s="17"/>
      <c r="X1034" s="12"/>
      <c r="Y1034" s="10"/>
    </row>
    <row r="1035" spans="2:41" x14ac:dyDescent="0.25">
      <c r="B1035" s="12"/>
      <c r="C1035" s="10"/>
      <c r="V1035" s="17"/>
      <c r="X1035" s="12"/>
      <c r="Y1035" s="10"/>
    </row>
    <row r="1036" spans="2:41" x14ac:dyDescent="0.25">
      <c r="B1036" s="12"/>
      <c r="C1036" s="10"/>
      <c r="V1036" s="17"/>
      <c r="X1036" s="12"/>
      <c r="Y1036" s="10"/>
    </row>
    <row r="1037" spans="2:41" x14ac:dyDescent="0.25">
      <c r="B1037" s="11"/>
      <c r="C1037" s="10"/>
      <c r="V1037" s="17"/>
      <c r="X1037" s="11"/>
      <c r="Y1037" s="10"/>
    </row>
    <row r="1038" spans="2:41" x14ac:dyDescent="0.25">
      <c r="B1038" s="15" t="s">
        <v>18</v>
      </c>
      <c r="C1038" s="16">
        <f>SUM(C1019:C1037)</f>
        <v>0</v>
      </c>
      <c r="V1038" s="17"/>
      <c r="X1038" s="15" t="s">
        <v>18</v>
      </c>
      <c r="Y1038" s="16">
        <f>SUM(Y1019:Y1037)</f>
        <v>0</v>
      </c>
    </row>
    <row r="1039" spans="2:41" x14ac:dyDescent="0.25">
      <c r="D1039" t="s">
        <v>22</v>
      </c>
      <c r="E1039" t="s">
        <v>21</v>
      </c>
      <c r="V1039" s="17"/>
      <c r="Z1039" t="s">
        <v>22</v>
      </c>
      <c r="AA1039" t="s">
        <v>21</v>
      </c>
    </row>
    <row r="1040" spans="2:41" x14ac:dyDescent="0.25">
      <c r="E1040" s="1" t="s">
        <v>19</v>
      </c>
      <c r="V1040" s="17"/>
      <c r="AA1040" s="1" t="s">
        <v>19</v>
      </c>
    </row>
    <row r="1041" spans="1:43" x14ac:dyDescent="0.25">
      <c r="V1041" s="17"/>
    </row>
    <row r="1042" spans="1:43" x14ac:dyDescent="0.25">
      <c r="V1042" s="17"/>
    </row>
    <row r="1043" spans="1:43" x14ac:dyDescent="0.25">
      <c r="V1043" s="17"/>
    </row>
    <row r="1044" spans="1:43" x14ac:dyDescent="0.25">
      <c r="V1044" s="17"/>
    </row>
    <row r="1045" spans="1:43" x14ac:dyDescent="0.25">
      <c r="V1045" s="17"/>
    </row>
    <row r="1046" spans="1:43" x14ac:dyDescent="0.25">
      <c r="V1046" s="17"/>
    </row>
    <row r="1047" spans="1:43" x14ac:dyDescent="0.25">
      <c r="A1047" s="17"/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</row>
    <row r="1048" spans="1:43" x14ac:dyDescent="0.25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 x14ac:dyDescent="0.25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 x14ac:dyDescent="0.25">
      <c r="V1050" s="17"/>
    </row>
    <row r="1051" spans="1:43" x14ac:dyDescent="0.25">
      <c r="H1051" s="186" t="s">
        <v>30</v>
      </c>
      <c r="I1051" s="186"/>
      <c r="J1051" s="186"/>
      <c r="V1051" s="17"/>
      <c r="AA1051" s="186" t="s">
        <v>31</v>
      </c>
      <c r="AB1051" s="186"/>
      <c r="AC1051" s="186"/>
    </row>
    <row r="1052" spans="1:43" x14ac:dyDescent="0.25">
      <c r="H1052" s="186"/>
      <c r="I1052" s="186"/>
      <c r="J1052" s="186"/>
      <c r="V1052" s="17"/>
      <c r="AA1052" s="186"/>
      <c r="AB1052" s="186"/>
      <c r="AC1052" s="186"/>
    </row>
    <row r="1053" spans="1:43" x14ac:dyDescent="0.25">
      <c r="V1053" s="17"/>
    </row>
    <row r="1054" spans="1:43" x14ac:dyDescent="0.25">
      <c r="V1054" s="17"/>
    </row>
    <row r="1055" spans="1:43" ht="23.25" x14ac:dyDescent="0.35">
      <c r="B1055" s="24" t="s">
        <v>72</v>
      </c>
      <c r="V1055" s="17"/>
      <c r="X1055" s="22" t="s">
        <v>72</v>
      </c>
    </row>
    <row r="1056" spans="1:43" ht="23.25" x14ac:dyDescent="0.35">
      <c r="B1056" s="23" t="s">
        <v>32</v>
      </c>
      <c r="C1056" s="20">
        <f>IF(X1011="PAGADO",0,C1016)</f>
        <v>410</v>
      </c>
      <c r="E1056" s="187" t="s">
        <v>20</v>
      </c>
      <c r="F1056" s="187"/>
      <c r="G1056" s="187"/>
      <c r="H1056" s="187"/>
      <c r="V1056" s="17"/>
      <c r="X1056" s="23" t="s">
        <v>32</v>
      </c>
      <c r="Y1056" s="20">
        <f>IF(B1856="PAGADO",0,C1061)</f>
        <v>410</v>
      </c>
      <c r="AA1056" s="187" t="s">
        <v>20</v>
      </c>
      <c r="AB1056" s="187"/>
      <c r="AC1056" s="187"/>
      <c r="AD1056" s="187"/>
    </row>
    <row r="1057" spans="2:41" x14ac:dyDescent="0.25">
      <c r="B1057" s="1" t="s">
        <v>0</v>
      </c>
      <c r="C1057" s="19">
        <f>H1072</f>
        <v>0</v>
      </c>
      <c r="E1057" s="2" t="s">
        <v>1</v>
      </c>
      <c r="F1057" s="2" t="s">
        <v>2</v>
      </c>
      <c r="G1057" s="2" t="s">
        <v>3</v>
      </c>
      <c r="H1057" s="2" t="s">
        <v>4</v>
      </c>
      <c r="N1057" s="2" t="s">
        <v>1</v>
      </c>
      <c r="O1057" s="2" t="s">
        <v>5</v>
      </c>
      <c r="P1057" s="2" t="s">
        <v>4</v>
      </c>
      <c r="Q1057" s="2" t="s">
        <v>6</v>
      </c>
      <c r="R1057" s="2" t="s">
        <v>7</v>
      </c>
      <c r="S1057" s="3"/>
      <c r="V1057" s="17"/>
      <c r="X1057" s="1" t="s">
        <v>0</v>
      </c>
      <c r="Y1057" s="19">
        <f>AD1072</f>
        <v>0</v>
      </c>
      <c r="AA1057" s="2" t="s">
        <v>1</v>
      </c>
      <c r="AB1057" s="2" t="s">
        <v>2</v>
      </c>
      <c r="AC1057" s="2" t="s">
        <v>3</v>
      </c>
      <c r="AD1057" s="2" t="s">
        <v>4</v>
      </c>
      <c r="AJ1057" s="2" t="s">
        <v>1</v>
      </c>
      <c r="AK1057" s="2" t="s">
        <v>5</v>
      </c>
      <c r="AL1057" s="2" t="s">
        <v>4</v>
      </c>
      <c r="AM1057" s="2" t="s">
        <v>6</v>
      </c>
      <c r="AN1057" s="2" t="s">
        <v>7</v>
      </c>
      <c r="AO1057" s="3"/>
    </row>
    <row r="1058" spans="2:41" x14ac:dyDescent="0.25">
      <c r="C1058" s="2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Y1058" s="2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x14ac:dyDescent="0.25">
      <c r="B1059" s="1" t="s">
        <v>24</v>
      </c>
      <c r="C1059" s="19">
        <f>IF(C1056&gt;0,C1056+C1057,C1057)</f>
        <v>410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" t="s">
        <v>24</v>
      </c>
      <c r="Y1059" s="19">
        <f>IF(Y1056&gt;0,Y1056+Y1057,Y1057)</f>
        <v>410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1" t="s">
        <v>9</v>
      </c>
      <c r="C1060" s="20">
        <f>C1084</f>
        <v>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9</v>
      </c>
      <c r="Y1060" s="20">
        <f>Y1084</f>
        <v>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6" t="s">
        <v>26</v>
      </c>
      <c r="C1061" s="21">
        <f>C1059-C1060</f>
        <v>410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6" t="s">
        <v>27</v>
      </c>
      <c r="Y1061" s="21">
        <f>Y1059-Y1060</f>
        <v>410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ht="23.25" x14ac:dyDescent="0.35">
      <c r="B1062" s="6"/>
      <c r="C1062" s="7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88" t="str">
        <f>IF(Y1061&lt;0,"NO PAGAR","COBRAR'")</f>
        <v>COBRAR'</v>
      </c>
      <c r="Y1062" s="188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 x14ac:dyDescent="0.35">
      <c r="B1063" s="188" t="str">
        <f>IF(C1061&lt;0,"NO PAGAR","COBRAR'")</f>
        <v>COBRAR'</v>
      </c>
      <c r="C1063" s="188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6"/>
      <c r="Y1063" s="8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x14ac:dyDescent="0.25">
      <c r="B1064" s="181" t="s">
        <v>9</v>
      </c>
      <c r="C1064" s="182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81" t="s">
        <v>9</v>
      </c>
      <c r="Y1064" s="182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x14ac:dyDescent="0.25">
      <c r="B1065" s="9" t="str">
        <f>IF(Y1016&lt;0,"SALDO ADELANTADO","SALDO A FAVOR '")</f>
        <v>SALDO A FAVOR '</v>
      </c>
      <c r="C1065" s="10" t="b">
        <f>IF(Y1016&lt;=0,Y1016*-1)</f>
        <v>0</v>
      </c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9" t="str">
        <f>IF(C1061&lt;0,"SALDO ADELANTADO","SALDO A FAVOR'")</f>
        <v>SALDO A FAVOR'</v>
      </c>
      <c r="Y1065" s="10" t="b">
        <f>IF(C1061&lt;=0,C1061*-1)</f>
        <v>0</v>
      </c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x14ac:dyDescent="0.25">
      <c r="B1066" s="11" t="s">
        <v>10</v>
      </c>
      <c r="C1066" s="10">
        <f>R1074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10</v>
      </c>
      <c r="Y1066" s="10">
        <f>AN1074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 x14ac:dyDescent="0.25">
      <c r="B1067" s="11" t="s">
        <v>11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11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x14ac:dyDescent="0.25">
      <c r="B1068" s="11" t="s">
        <v>12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12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x14ac:dyDescent="0.25">
      <c r="B1069" s="11" t="s">
        <v>13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13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x14ac:dyDescent="0.25">
      <c r="B1070" s="11" t="s">
        <v>14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14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 x14ac:dyDescent="0.25">
      <c r="B1071" s="11" t="s">
        <v>15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15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 x14ac:dyDescent="0.25">
      <c r="B1072" s="11" t="s">
        <v>16</v>
      </c>
      <c r="C1072" s="10"/>
      <c r="E1072" s="183" t="s">
        <v>7</v>
      </c>
      <c r="F1072" s="184"/>
      <c r="G1072" s="185"/>
      <c r="H1072" s="5">
        <f>SUM(H1058:H1071)</f>
        <v>0</v>
      </c>
      <c r="N1072" s="3"/>
      <c r="O1072" s="3"/>
      <c r="P1072" s="3"/>
      <c r="Q1072" s="3"/>
      <c r="R1072" s="18"/>
      <c r="S1072" s="3"/>
      <c r="V1072" s="17"/>
      <c r="X1072" s="11" t="s">
        <v>16</v>
      </c>
      <c r="Y1072" s="10"/>
      <c r="AA1072" s="183" t="s">
        <v>7</v>
      </c>
      <c r="AB1072" s="184"/>
      <c r="AC1072" s="185"/>
      <c r="AD1072" s="5">
        <f>SUM(AD1058:AD1071)</f>
        <v>0</v>
      </c>
      <c r="AJ1072" s="3"/>
      <c r="AK1072" s="3"/>
      <c r="AL1072" s="3"/>
      <c r="AM1072" s="3"/>
      <c r="AN1072" s="18"/>
      <c r="AO1072" s="3"/>
    </row>
    <row r="1073" spans="2:41" x14ac:dyDescent="0.25">
      <c r="B1073" s="11" t="s">
        <v>17</v>
      </c>
      <c r="C1073" s="10"/>
      <c r="E1073" s="13"/>
      <c r="F1073" s="13"/>
      <c r="G1073" s="13"/>
      <c r="N1073" s="3"/>
      <c r="O1073" s="3"/>
      <c r="P1073" s="3"/>
      <c r="Q1073" s="3"/>
      <c r="R1073" s="18"/>
      <c r="S1073" s="3"/>
      <c r="V1073" s="17"/>
      <c r="X1073" s="11" t="s">
        <v>17</v>
      </c>
      <c r="Y1073" s="10"/>
      <c r="AA1073" s="13"/>
      <c r="AB1073" s="13"/>
      <c r="AC1073" s="13"/>
      <c r="AJ1073" s="3"/>
      <c r="AK1073" s="3"/>
      <c r="AL1073" s="3"/>
      <c r="AM1073" s="3"/>
      <c r="AN1073" s="18"/>
      <c r="AO1073" s="3"/>
    </row>
    <row r="1074" spans="2:41" x14ac:dyDescent="0.25">
      <c r="B1074" s="12"/>
      <c r="C1074" s="10"/>
      <c r="N1074" s="183" t="s">
        <v>7</v>
      </c>
      <c r="O1074" s="184"/>
      <c r="P1074" s="184"/>
      <c r="Q1074" s="185"/>
      <c r="R1074" s="18">
        <f>SUM(R1058:R1073)</f>
        <v>0</v>
      </c>
      <c r="S1074" s="3"/>
      <c r="V1074" s="17"/>
      <c r="X1074" s="12"/>
      <c r="Y1074" s="10"/>
      <c r="AJ1074" s="183" t="s">
        <v>7</v>
      </c>
      <c r="AK1074" s="184"/>
      <c r="AL1074" s="184"/>
      <c r="AM1074" s="185"/>
      <c r="AN1074" s="18">
        <f>SUM(AN1058:AN1073)</f>
        <v>0</v>
      </c>
      <c r="AO1074" s="3"/>
    </row>
    <row r="1075" spans="2:41" x14ac:dyDescent="0.25">
      <c r="B1075" s="12"/>
      <c r="C1075" s="10"/>
      <c r="V1075" s="17"/>
      <c r="X1075" s="12"/>
      <c r="Y1075" s="10"/>
    </row>
    <row r="1076" spans="2:41" x14ac:dyDescent="0.25">
      <c r="B1076" s="12"/>
      <c r="C1076" s="10"/>
      <c r="V1076" s="17"/>
      <c r="X1076" s="12"/>
      <c r="Y1076" s="10"/>
    </row>
    <row r="1077" spans="2:41" x14ac:dyDescent="0.25">
      <c r="B1077" s="12"/>
      <c r="C1077" s="10"/>
      <c r="E1077" s="14"/>
      <c r="V1077" s="17"/>
      <c r="X1077" s="12"/>
      <c r="Y1077" s="10"/>
      <c r="AA1077" s="14"/>
    </row>
    <row r="1078" spans="2:41" x14ac:dyDescent="0.25">
      <c r="B1078" s="12"/>
      <c r="C1078" s="10"/>
      <c r="V1078" s="17"/>
      <c r="X1078" s="12"/>
      <c r="Y1078" s="10"/>
    </row>
    <row r="1079" spans="2:41" x14ac:dyDescent="0.25">
      <c r="B1079" s="12"/>
      <c r="C1079" s="10"/>
      <c r="V1079" s="17"/>
      <c r="X1079" s="12"/>
      <c r="Y1079" s="10"/>
    </row>
    <row r="1080" spans="2:41" x14ac:dyDescent="0.25">
      <c r="B1080" s="12"/>
      <c r="C1080" s="10"/>
      <c r="V1080" s="17"/>
      <c r="X1080" s="12"/>
      <c r="Y1080" s="10"/>
    </row>
    <row r="1081" spans="2:41" x14ac:dyDescent="0.25">
      <c r="B1081" s="12"/>
      <c r="C1081" s="10"/>
      <c r="V1081" s="17"/>
      <c r="X1081" s="12"/>
      <c r="Y1081" s="10"/>
    </row>
    <row r="1082" spans="2:41" x14ac:dyDescent="0.25">
      <c r="B1082" s="12"/>
      <c r="C1082" s="10"/>
      <c r="V1082" s="17"/>
      <c r="X1082" s="12"/>
      <c r="Y1082" s="10"/>
    </row>
    <row r="1083" spans="2:41" x14ac:dyDescent="0.25">
      <c r="B1083" s="11"/>
      <c r="C1083" s="10"/>
      <c r="V1083" s="17"/>
      <c r="X1083" s="11"/>
      <c r="Y1083" s="10"/>
    </row>
    <row r="1084" spans="2:41" x14ac:dyDescent="0.25">
      <c r="B1084" s="15" t="s">
        <v>18</v>
      </c>
      <c r="C1084" s="16">
        <f>SUM(C1065:C1083)</f>
        <v>0</v>
      </c>
      <c r="D1084" t="s">
        <v>22</v>
      </c>
      <c r="E1084" t="s">
        <v>21</v>
      </c>
      <c r="V1084" s="17"/>
      <c r="X1084" s="15" t="s">
        <v>18</v>
      </c>
      <c r="Y1084" s="16">
        <f>SUM(Y1065:Y1083)</f>
        <v>0</v>
      </c>
      <c r="Z1084" t="s">
        <v>22</v>
      </c>
      <c r="AA1084" t="s">
        <v>21</v>
      </c>
    </row>
    <row r="1085" spans="2:41" x14ac:dyDescent="0.25">
      <c r="E1085" s="1" t="s">
        <v>19</v>
      </c>
      <c r="V1085" s="17"/>
      <c r="AA1085" s="1" t="s">
        <v>19</v>
      </c>
    </row>
    <row r="1086" spans="2:41" x14ac:dyDescent="0.25">
      <c r="V1086" s="17"/>
    </row>
    <row r="1087" spans="2:41" x14ac:dyDescent="0.25">
      <c r="V1087" s="17"/>
    </row>
    <row r="1088" spans="2:41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85:J686"/>
    <mergeCell ref="AA685:AC686"/>
    <mergeCell ref="E645:H645"/>
    <mergeCell ref="AA645:AD645"/>
    <mergeCell ref="B651:C651"/>
    <mergeCell ref="X651:Y651"/>
    <mergeCell ref="B652:C652"/>
    <mergeCell ref="X652:Y652"/>
    <mergeCell ref="AJ708:AM708"/>
    <mergeCell ref="AC725:AE727"/>
    <mergeCell ref="H726:J727"/>
    <mergeCell ref="E690:H690"/>
    <mergeCell ref="AA690:AD690"/>
    <mergeCell ref="X696:Y696"/>
    <mergeCell ref="B697:C697"/>
    <mergeCell ref="B698:C698"/>
    <mergeCell ref="X698:Y698"/>
    <mergeCell ref="E731:H731"/>
    <mergeCell ref="AA731:AD731"/>
    <mergeCell ref="B737:C737"/>
    <mergeCell ref="X737:Y737"/>
    <mergeCell ref="B738:C738"/>
    <mergeCell ref="X738:Y738"/>
    <mergeCell ref="E706:G706"/>
    <mergeCell ref="AA706:AC706"/>
    <mergeCell ref="N708:Q708"/>
    <mergeCell ref="B783:C783"/>
    <mergeCell ref="B784:C784"/>
    <mergeCell ref="X784:Y784"/>
    <mergeCell ref="E747:G747"/>
    <mergeCell ref="AA747:AC747"/>
    <mergeCell ref="N749:Q749"/>
    <mergeCell ref="AJ749:AM749"/>
    <mergeCell ref="H771:J772"/>
    <mergeCell ref="AA771:AC772"/>
    <mergeCell ref="E792:G792"/>
    <mergeCell ref="AA792:AC792"/>
    <mergeCell ref="N794:Q794"/>
    <mergeCell ref="AJ794:AM794"/>
    <mergeCell ref="AC818:AE820"/>
    <mergeCell ref="H819:J820"/>
    <mergeCell ref="E776:H776"/>
    <mergeCell ref="AA776:AD776"/>
    <mergeCell ref="X782:Y782"/>
    <mergeCell ref="E840:G840"/>
    <mergeCell ref="AA840:AC840"/>
    <mergeCell ref="N842:Q842"/>
    <mergeCell ref="AJ842:AM842"/>
    <mergeCell ref="H864:J865"/>
    <mergeCell ref="AA864:AC865"/>
    <mergeCell ref="E824:H824"/>
    <mergeCell ref="AA824:AD824"/>
    <mergeCell ref="B830:C830"/>
    <mergeCell ref="X830:Y830"/>
    <mergeCell ref="B831:C831"/>
    <mergeCell ref="X831:Y831"/>
    <mergeCell ref="AJ887:AM887"/>
    <mergeCell ref="AC912:AE914"/>
    <mergeCell ref="H913:J914"/>
    <mergeCell ref="E869:H869"/>
    <mergeCell ref="AA869:AD869"/>
    <mergeCell ref="X875:Y875"/>
    <mergeCell ref="B876:C876"/>
    <mergeCell ref="B877:C877"/>
    <mergeCell ref="X877:Y877"/>
    <mergeCell ref="E918:H918"/>
    <mergeCell ref="AA918:AD918"/>
    <mergeCell ref="B924:C924"/>
    <mergeCell ref="X924:Y924"/>
    <mergeCell ref="B925:C925"/>
    <mergeCell ref="X925:Y925"/>
    <mergeCell ref="E885:G885"/>
    <mergeCell ref="AA885:AC885"/>
    <mergeCell ref="N887:Q887"/>
    <mergeCell ref="B970:C970"/>
    <mergeCell ref="B971:C971"/>
    <mergeCell ref="X971:Y971"/>
    <mergeCell ref="E934:G934"/>
    <mergeCell ref="AA934:AC934"/>
    <mergeCell ref="N936:Q936"/>
    <mergeCell ref="AJ936:AM936"/>
    <mergeCell ref="H958:J959"/>
    <mergeCell ref="AA958:AC959"/>
    <mergeCell ref="E979:G979"/>
    <mergeCell ref="AA979:AC979"/>
    <mergeCell ref="N981:Q981"/>
    <mergeCell ref="AJ981:AM981"/>
    <mergeCell ref="AC1005:AE1007"/>
    <mergeCell ref="H1006:J1007"/>
    <mergeCell ref="E963:H963"/>
    <mergeCell ref="AA963:AD963"/>
    <mergeCell ref="X969:Y969"/>
    <mergeCell ref="E1027:G1027"/>
    <mergeCell ref="AA1027:AC1027"/>
    <mergeCell ref="N1029:Q1029"/>
    <mergeCell ref="AJ1029:AM1029"/>
    <mergeCell ref="H1051:J1052"/>
    <mergeCell ref="AA1051:AC1052"/>
    <mergeCell ref="E1011:H1011"/>
    <mergeCell ref="AA1011:AD1011"/>
    <mergeCell ref="B1017:C1017"/>
    <mergeCell ref="X1017:Y1017"/>
    <mergeCell ref="B1018:C1018"/>
    <mergeCell ref="X1018:Y1018"/>
    <mergeCell ref="E1072:G1072"/>
    <mergeCell ref="AA1072:AC1072"/>
    <mergeCell ref="N1074:Q1074"/>
    <mergeCell ref="AJ1074:AM1074"/>
    <mergeCell ref="E1056:H1056"/>
    <mergeCell ref="AA1056:AD1056"/>
    <mergeCell ref="X1062:Y1062"/>
    <mergeCell ref="B1063:C1063"/>
    <mergeCell ref="B1064:C1064"/>
    <mergeCell ref="X1064:Y1064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02"/>
  <sheetViews>
    <sheetView topLeftCell="A631" zoomScaleNormal="100" workbookViewId="0">
      <selection activeCell="J646" sqref="J646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189" t="s">
        <v>29</v>
      </c>
      <c r="AD2" s="189"/>
      <c r="AE2" s="189"/>
    </row>
    <row r="3" spans="2:41" x14ac:dyDescent="0.25">
      <c r="H3" s="186" t="s">
        <v>28</v>
      </c>
      <c r="I3" s="186"/>
      <c r="J3" s="186"/>
      <c r="V3" s="17"/>
      <c r="AC3" s="189"/>
      <c r="AD3" s="189"/>
      <c r="AE3" s="189"/>
    </row>
    <row r="4" spans="2:41" x14ac:dyDescent="0.25">
      <c r="H4" s="186"/>
      <c r="I4" s="186"/>
      <c r="J4" s="186"/>
      <c r="V4" s="17"/>
      <c r="AC4" s="189"/>
      <c r="AD4" s="189"/>
      <c r="AE4" s="18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87" t="s">
        <v>20</v>
      </c>
      <c r="F8" s="187"/>
      <c r="G8" s="187"/>
      <c r="H8" s="187"/>
      <c r="V8" s="17"/>
      <c r="X8" s="23" t="s">
        <v>82</v>
      </c>
      <c r="Y8" s="20">
        <f>IF(B8="PAGADO",0,C13)</f>
        <v>0</v>
      </c>
      <c r="AA8" s="187" t="s">
        <v>62</v>
      </c>
      <c r="AB8" s="187"/>
      <c r="AC8" s="187"/>
      <c r="AD8" s="187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 x14ac:dyDescent="0.4">
      <c r="B14" s="190" t="str">
        <f>IF(C13&lt;0,"NO PAGAR","COBRAR")</f>
        <v>COBRAR</v>
      </c>
      <c r="C14" s="19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0" t="str">
        <f>IF(Y13&lt;0,"NO PAGAR","COBRAR")</f>
        <v>COBRAR</v>
      </c>
      <c r="Y14" s="190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 x14ac:dyDescent="0.25">
      <c r="B15" s="181" t="s">
        <v>9</v>
      </c>
      <c r="C15" s="18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1" t="s">
        <v>9</v>
      </c>
      <c r="Y15" s="182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3" t="s">
        <v>7</v>
      </c>
      <c r="F24" s="184"/>
      <c r="G24" s="18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3" t="s">
        <v>7</v>
      </c>
      <c r="AB24" s="184"/>
      <c r="AC24" s="185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3" t="s">
        <v>7</v>
      </c>
      <c r="O26" s="184"/>
      <c r="P26" s="184"/>
      <c r="Q26" s="185"/>
      <c r="R26" s="18">
        <f>SUM(R10:R25)</f>
        <v>0</v>
      </c>
      <c r="S26" s="3"/>
      <c r="V26" s="17"/>
      <c r="X26" s="12"/>
      <c r="Y26" s="10"/>
      <c r="AJ26" s="183" t="s">
        <v>7</v>
      </c>
      <c r="AK26" s="184"/>
      <c r="AL26" s="184"/>
      <c r="AM26" s="18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 x14ac:dyDescent="0.25">
      <c r="H49" s="186"/>
      <c r="I49" s="186"/>
      <c r="J49" s="186"/>
      <c r="V49" s="17"/>
      <c r="AA49" s="186"/>
      <c r="AB49" s="186"/>
      <c r="AC49" s="18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187" t="s">
        <v>206</v>
      </c>
      <c r="F53" s="187"/>
      <c r="G53" s="187"/>
      <c r="H53" s="187"/>
      <c r="V53" s="17"/>
      <c r="X53" s="23" t="s">
        <v>32</v>
      </c>
      <c r="Y53" s="20">
        <f>IF(B53="PAGADO",0,C58)</f>
        <v>0</v>
      </c>
      <c r="AA53" s="187" t="s">
        <v>20</v>
      </c>
      <c r="AB53" s="187"/>
      <c r="AC53" s="187"/>
      <c r="AD53" s="187"/>
    </row>
    <row r="54" spans="2:41" x14ac:dyDescent="0.25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8" t="str">
        <f>IF(Y58&lt;0,"NO PAGAR","COBRAR'")</f>
        <v>COBRAR'</v>
      </c>
      <c r="Y59" s="18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8" t="str">
        <f>IF(C58&lt;0,"NO PAGAR","COBRAR'")</f>
        <v>COBRAR'</v>
      </c>
      <c r="C60" s="18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1" t="s">
        <v>9</v>
      </c>
      <c r="C61" s="18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1" t="s">
        <v>9</v>
      </c>
      <c r="Y61" s="18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3" t="s">
        <v>7</v>
      </c>
      <c r="F69" s="184"/>
      <c r="G69" s="185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3" t="s">
        <v>7</v>
      </c>
      <c r="AB69" s="184"/>
      <c r="AC69" s="18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3" t="s">
        <v>7</v>
      </c>
      <c r="O71" s="184"/>
      <c r="P71" s="184"/>
      <c r="Q71" s="185"/>
      <c r="R71" s="18">
        <f>SUM(R55:R70)</f>
        <v>0</v>
      </c>
      <c r="S71" s="3"/>
      <c r="V71" s="17"/>
      <c r="X71" s="12"/>
      <c r="Y71" s="10"/>
      <c r="AJ71" s="183" t="s">
        <v>7</v>
      </c>
      <c r="AK71" s="184"/>
      <c r="AL71" s="184"/>
      <c r="AM71" s="18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89" t="s">
        <v>29</v>
      </c>
      <c r="AD100" s="189"/>
      <c r="AE100" s="189"/>
    </row>
    <row r="101" spans="2:41" x14ac:dyDescent="0.25">
      <c r="H101" s="186" t="s">
        <v>28</v>
      </c>
      <c r="I101" s="186"/>
      <c r="J101" s="186"/>
      <c r="V101" s="17"/>
      <c r="AC101" s="189"/>
      <c r="AD101" s="189"/>
      <c r="AE101" s="189"/>
    </row>
    <row r="102" spans="2:41" x14ac:dyDescent="0.25">
      <c r="H102" s="186"/>
      <c r="I102" s="186"/>
      <c r="J102" s="186"/>
      <c r="V102" s="17"/>
      <c r="AC102" s="189"/>
      <c r="AD102" s="189"/>
      <c r="AE102" s="189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187"/>
      <c r="F106" s="187"/>
      <c r="G106" s="187"/>
      <c r="H106" s="187"/>
      <c r="V106" s="17"/>
      <c r="X106" s="23" t="s">
        <v>32</v>
      </c>
      <c r="Y106" s="20">
        <f>IF(B106="PAGADO",0,C111)</f>
        <v>0</v>
      </c>
      <c r="AA106" s="187" t="s">
        <v>20</v>
      </c>
      <c r="AB106" s="187"/>
      <c r="AC106" s="187"/>
      <c r="AD106" s="187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90" t="str">
        <f>IF(C111&lt;0,"NO PAGAR","COBRAR")</f>
        <v>COBRAR</v>
      </c>
      <c r="C112" s="19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0" t="str">
        <f>IF(Y111&lt;0,"NO PAGAR","COBRAR")</f>
        <v>COBRAR</v>
      </c>
      <c r="Y112" s="19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81" t="s">
        <v>9</v>
      </c>
      <c r="C113" s="18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1" t="s">
        <v>9</v>
      </c>
      <c r="Y113" s="18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83" t="s">
        <v>7</v>
      </c>
      <c r="F122" s="184"/>
      <c r="G122" s="18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3" t="s">
        <v>7</v>
      </c>
      <c r="AB122" s="184"/>
      <c r="AC122" s="18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83" t="s">
        <v>7</v>
      </c>
      <c r="O124" s="184"/>
      <c r="P124" s="184"/>
      <c r="Q124" s="185"/>
      <c r="R124" s="18">
        <f>SUM(R108:R123)</f>
        <v>0</v>
      </c>
      <c r="S124" s="3"/>
      <c r="V124" s="17"/>
      <c r="X124" s="12"/>
      <c r="Y124" s="10"/>
      <c r="AJ124" s="183" t="s">
        <v>7</v>
      </c>
      <c r="AK124" s="184"/>
      <c r="AL124" s="184"/>
      <c r="AM124" s="18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86" t="s">
        <v>30</v>
      </c>
      <c r="I146" s="186"/>
      <c r="J146" s="186"/>
      <c r="V146" s="17"/>
      <c r="AA146" s="186" t="s">
        <v>31</v>
      </c>
      <c r="AB146" s="186"/>
      <c r="AC146" s="186"/>
    </row>
    <row r="147" spans="2:41" x14ac:dyDescent="0.25">
      <c r="H147" s="186"/>
      <c r="I147" s="186"/>
      <c r="J147" s="186"/>
      <c r="V147" s="17"/>
      <c r="AA147" s="186"/>
      <c r="AB147" s="186"/>
      <c r="AC147" s="186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IF(X106="PAGADO",0,C111)</f>
        <v>0</v>
      </c>
      <c r="E151" s="187" t="s">
        <v>343</v>
      </c>
      <c r="F151" s="187"/>
      <c r="G151" s="187"/>
      <c r="H151" s="187"/>
      <c r="V151" s="17"/>
      <c r="X151" s="23" t="s">
        <v>32</v>
      </c>
      <c r="Y151" s="20">
        <f>IF(B151="PAGADO",0,C156)</f>
        <v>0</v>
      </c>
      <c r="AA151" s="187" t="s">
        <v>20</v>
      </c>
      <c r="AB151" s="187"/>
      <c r="AC151" s="187"/>
      <c r="AD151" s="187"/>
    </row>
    <row r="152" spans="2:41" x14ac:dyDescent="0.25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44884</v>
      </c>
      <c r="F153" s="3" t="s">
        <v>345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215</v>
      </c>
      <c r="E154" s="4">
        <v>44904</v>
      </c>
      <c r="F154" s="3" t="s">
        <v>345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44915</v>
      </c>
      <c r="F155" s="3" t="s">
        <v>345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215</v>
      </c>
      <c r="E156" s="4">
        <v>44923</v>
      </c>
      <c r="F156" s="3" t="s">
        <v>345</v>
      </c>
      <c r="G156" s="3" t="s">
        <v>169</v>
      </c>
      <c r="H156" s="5">
        <v>10</v>
      </c>
      <c r="I156" t="s">
        <v>351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>
        <v>44924</v>
      </c>
      <c r="F157" s="3" t="s">
        <v>345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88" t="str">
        <f>IF(Y156&lt;0,"NO PAGAR","COBRAR'")</f>
        <v>COBRAR'</v>
      </c>
      <c r="Y157" s="18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88" t="str">
        <f>IF(C156&lt;0,"NO PAGAR","COBRAR'")</f>
        <v>COBRAR'</v>
      </c>
      <c r="C158" s="188"/>
      <c r="E158" s="4">
        <v>44921</v>
      </c>
      <c r="F158" s="3" t="s">
        <v>345</v>
      </c>
      <c r="G158" s="3" t="s">
        <v>169</v>
      </c>
      <c r="H158" s="5">
        <v>10</v>
      </c>
      <c r="I158" t="s">
        <v>351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81" t="s">
        <v>9</v>
      </c>
      <c r="C159" s="182"/>
      <c r="E159" s="4">
        <v>44908</v>
      </c>
      <c r="F159" s="3" t="s">
        <v>345</v>
      </c>
      <c r="G159" s="3" t="s">
        <v>169</v>
      </c>
      <c r="H159" s="5">
        <v>10</v>
      </c>
      <c r="I159" t="s">
        <v>346</v>
      </c>
      <c r="N159" s="3"/>
      <c r="O159" s="3"/>
      <c r="P159" s="3"/>
      <c r="Q159" s="3"/>
      <c r="R159" s="18"/>
      <c r="S159" s="3"/>
      <c r="V159" s="17"/>
      <c r="X159" s="181" t="s">
        <v>9</v>
      </c>
      <c r="Y159" s="18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 t="s">
        <v>350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>
        <v>44965</v>
      </c>
      <c r="F162" s="3" t="s">
        <v>349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>
        <v>44600</v>
      </c>
      <c r="F163" s="3" t="s">
        <v>348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83" t="s">
        <v>7</v>
      </c>
      <c r="F167" s="184"/>
      <c r="G167" s="185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3" t="s">
        <v>7</v>
      </c>
      <c r="AB167" s="184"/>
      <c r="AC167" s="18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83" t="s">
        <v>7</v>
      </c>
      <c r="O169" s="184"/>
      <c r="P169" s="184"/>
      <c r="Q169" s="185"/>
      <c r="R169" s="18">
        <f>SUM(R153:R168)</f>
        <v>0</v>
      </c>
      <c r="S169" s="3"/>
      <c r="V169" s="17"/>
      <c r="X169" s="12"/>
      <c r="Y169" s="10"/>
      <c r="AJ169" s="183" t="s">
        <v>7</v>
      </c>
      <c r="AK169" s="184"/>
      <c r="AL169" s="184"/>
      <c r="AM169" s="185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189" t="s">
        <v>29</v>
      </c>
      <c r="AD185" s="189"/>
      <c r="AE185" s="189"/>
    </row>
    <row r="186" spans="2:41" x14ac:dyDescent="0.25">
      <c r="H186" s="186" t="s">
        <v>28</v>
      </c>
      <c r="I186" s="186"/>
      <c r="J186" s="186"/>
      <c r="V186" s="17"/>
      <c r="AC186" s="189"/>
      <c r="AD186" s="189"/>
      <c r="AE186" s="189"/>
    </row>
    <row r="187" spans="2:41" x14ac:dyDescent="0.25">
      <c r="H187" s="186"/>
      <c r="I187" s="186"/>
      <c r="J187" s="186"/>
      <c r="V187" s="17"/>
      <c r="AC187" s="189"/>
      <c r="AD187" s="189"/>
      <c r="AE187" s="189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156</v>
      </c>
      <c r="C191" s="20">
        <f>IF(X151="PAGADO",0,Y156)</f>
        <v>0</v>
      </c>
      <c r="E191" s="187" t="s">
        <v>309</v>
      </c>
      <c r="F191" s="187"/>
      <c r="G191" s="187"/>
      <c r="H191" s="187"/>
      <c r="V191" s="17"/>
      <c r="X191" s="23" t="s">
        <v>32</v>
      </c>
      <c r="Y191" s="20">
        <f>IF(B191="PAGADO",0,C196)</f>
        <v>0</v>
      </c>
      <c r="AA191" s="187" t="s">
        <v>20</v>
      </c>
      <c r="AB191" s="187"/>
      <c r="AC191" s="187"/>
      <c r="AD191" s="187"/>
    </row>
    <row r="192" spans="2:41" x14ac:dyDescent="0.25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44967</v>
      </c>
      <c r="F193" s="3" t="s">
        <v>399</v>
      </c>
      <c r="G193" s="3" t="s">
        <v>424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190.45</v>
      </c>
      <c r="E196" s="4"/>
      <c r="F196" s="3" t="s">
        <v>425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190" t="str">
        <f>IF(C196&lt;0,"NO PAGAR","COBRAR")</f>
        <v>COBRAR</v>
      </c>
      <c r="C197" s="190"/>
      <c r="E197" s="4">
        <v>44986</v>
      </c>
      <c r="F197" s="3" t="s">
        <v>427</v>
      </c>
      <c r="G197" s="3" t="s">
        <v>428</v>
      </c>
      <c r="H197" s="5">
        <v>60.45</v>
      </c>
      <c r="N197" s="3"/>
      <c r="O197" s="3"/>
      <c r="P197" s="3"/>
      <c r="Q197" s="3"/>
      <c r="R197" s="18"/>
      <c r="S197" s="3"/>
      <c r="V197" s="17"/>
      <c r="X197" s="190" t="str">
        <f>IF(Y196&lt;0,"NO PAGAR","COBRAR")</f>
        <v>COBRAR</v>
      </c>
      <c r="Y197" s="19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81" t="s">
        <v>9</v>
      </c>
      <c r="C198" s="18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81" t="s">
        <v>9</v>
      </c>
      <c r="Y198" s="18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183" t="s">
        <v>7</v>
      </c>
      <c r="F207" s="184"/>
      <c r="G207" s="185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83" t="s">
        <v>7</v>
      </c>
      <c r="AB207" s="184"/>
      <c r="AC207" s="18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183" t="s">
        <v>7</v>
      </c>
      <c r="O209" s="184"/>
      <c r="P209" s="184"/>
      <c r="Q209" s="185"/>
      <c r="R209" s="18">
        <f>SUM(R193:R208)</f>
        <v>0</v>
      </c>
      <c r="S209" s="3"/>
      <c r="V209" s="17"/>
      <c r="X209" s="12"/>
      <c r="Y209" s="10"/>
      <c r="AJ209" s="183" t="s">
        <v>7</v>
      </c>
      <c r="AK209" s="184"/>
      <c r="AL209" s="184"/>
      <c r="AM209" s="185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186" t="s">
        <v>30</v>
      </c>
      <c r="I231" s="186"/>
      <c r="J231" s="186"/>
      <c r="V231" s="17"/>
      <c r="AA231" s="186" t="s">
        <v>31</v>
      </c>
      <c r="AB231" s="186"/>
      <c r="AC231" s="186"/>
    </row>
    <row r="232" spans="1:43" x14ac:dyDescent="0.25">
      <c r="H232" s="186"/>
      <c r="I232" s="186"/>
      <c r="J232" s="186"/>
      <c r="V232" s="17"/>
      <c r="AA232" s="186"/>
      <c r="AB232" s="186"/>
      <c r="AC232" s="186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0</v>
      </c>
      <c r="E236" s="187" t="s">
        <v>20</v>
      </c>
      <c r="F236" s="187"/>
      <c r="G236" s="187"/>
      <c r="H236" s="187"/>
      <c r="V236" s="17"/>
      <c r="X236" s="23" t="s">
        <v>82</v>
      </c>
      <c r="Y236" s="20">
        <f>IF(B1010="PAGADO",0,C241)</f>
        <v>0</v>
      </c>
      <c r="AA236" s="187" t="s">
        <v>253</v>
      </c>
      <c r="AB236" s="187"/>
      <c r="AC236" s="187"/>
      <c r="AD236" s="187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580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88" t="str">
        <f>IF(Y241&lt;0,"NO PAGAR","COBRAR'")</f>
        <v>COBRAR'</v>
      </c>
      <c r="Y242" s="188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 x14ac:dyDescent="0.35">
      <c r="B243" s="188" t="str">
        <f>IF(C241&lt;0,"NO PAGAR","COBRAR'")</f>
        <v>COBRAR'</v>
      </c>
      <c r="C243" s="18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605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 x14ac:dyDescent="0.25">
      <c r="B244" s="181" t="s">
        <v>9</v>
      </c>
      <c r="C244" s="18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1" t="s">
        <v>9</v>
      </c>
      <c r="Y244" s="182"/>
      <c r="AA244" s="4" t="s">
        <v>606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183" t="s">
        <v>7</v>
      </c>
      <c r="F252" s="184"/>
      <c r="G252" s="18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3" t="s">
        <v>7</v>
      </c>
      <c r="AB252" s="184"/>
      <c r="AC252" s="185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183" t="s">
        <v>7</v>
      </c>
      <c r="O254" s="184"/>
      <c r="P254" s="184"/>
      <c r="Q254" s="185"/>
      <c r="R254" s="18">
        <f>SUM(R238:R253)</f>
        <v>0</v>
      </c>
      <c r="S254" s="3"/>
      <c r="V254" s="17"/>
      <c r="X254" s="12"/>
      <c r="Y254" s="10"/>
      <c r="AJ254" s="183" t="s">
        <v>7</v>
      </c>
      <c r="AK254" s="184"/>
      <c r="AL254" s="184"/>
      <c r="AM254" s="185"/>
      <c r="AN254" s="18">
        <f>SUM(AN238:AN253)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E257" s="14"/>
      <c r="V257" s="17"/>
      <c r="X257" s="12"/>
      <c r="Y257" s="10"/>
      <c r="AA257" s="14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189" t="s">
        <v>29</v>
      </c>
      <c r="AD277" s="189"/>
      <c r="AE277" s="189"/>
    </row>
    <row r="278" spans="2:41" x14ac:dyDescent="0.25">
      <c r="H278" s="186" t="s">
        <v>28</v>
      </c>
      <c r="I278" s="186"/>
      <c r="J278" s="186"/>
      <c r="V278" s="17"/>
      <c r="AC278" s="189"/>
      <c r="AD278" s="189"/>
      <c r="AE278" s="189"/>
    </row>
    <row r="279" spans="2:41" x14ac:dyDescent="0.25">
      <c r="H279" s="186"/>
      <c r="I279" s="186"/>
      <c r="J279" s="186"/>
      <c r="V279" s="17"/>
      <c r="AC279" s="189"/>
      <c r="AD279" s="189"/>
      <c r="AE279" s="189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32</v>
      </c>
      <c r="C283" s="20">
        <f>IF(X236="PAGADO",0,Y241)</f>
        <v>0</v>
      </c>
      <c r="E283" s="187" t="s">
        <v>20</v>
      </c>
      <c r="F283" s="187"/>
      <c r="G283" s="187"/>
      <c r="H283" s="187"/>
      <c r="V283" s="17"/>
      <c r="X283" s="23" t="s">
        <v>32</v>
      </c>
      <c r="Y283" s="20">
        <f>IF(B283="PAGADO",0,C288)</f>
        <v>0</v>
      </c>
      <c r="AA283" s="187" t="s">
        <v>20</v>
      </c>
      <c r="AB283" s="187"/>
      <c r="AC283" s="187"/>
      <c r="AD283" s="187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190" t="str">
        <f>IF(C288&lt;0,"NO PAGAR","COBRAR")</f>
        <v>COBRAR</v>
      </c>
      <c r="C289" s="19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90" t="str">
        <f>IF(Y288&lt;0,"NO PAGAR","COBRAR")</f>
        <v>COBRAR</v>
      </c>
      <c r="Y289" s="19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81" t="s">
        <v>9</v>
      </c>
      <c r="C290" s="18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81" t="s">
        <v>9</v>
      </c>
      <c r="Y290" s="18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183" t="s">
        <v>7</v>
      </c>
      <c r="F299" s="184"/>
      <c r="G299" s="18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3" t="s">
        <v>7</v>
      </c>
      <c r="AB299" s="184"/>
      <c r="AC299" s="18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183" t="s">
        <v>7</v>
      </c>
      <c r="O301" s="184"/>
      <c r="P301" s="184"/>
      <c r="Q301" s="185"/>
      <c r="R301" s="18">
        <f>SUM(R285:R300)</f>
        <v>0</v>
      </c>
      <c r="S301" s="3"/>
      <c r="V301" s="17"/>
      <c r="X301" s="12"/>
      <c r="Y301" s="10"/>
      <c r="AJ301" s="183" t="s">
        <v>7</v>
      </c>
      <c r="AK301" s="184"/>
      <c r="AL301" s="184"/>
      <c r="AM301" s="185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186" t="s">
        <v>30</v>
      </c>
      <c r="I323" s="186"/>
      <c r="J323" s="186"/>
      <c r="V323" s="17"/>
      <c r="AA323" s="186" t="s">
        <v>31</v>
      </c>
      <c r="AB323" s="186"/>
      <c r="AC323" s="186"/>
    </row>
    <row r="324" spans="1:43" x14ac:dyDescent="0.25">
      <c r="H324" s="186"/>
      <c r="I324" s="186"/>
      <c r="J324" s="186"/>
      <c r="V324" s="17"/>
      <c r="AA324" s="186"/>
      <c r="AB324" s="186"/>
      <c r="AC324" s="186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IF(X283="PAGADO",0,C288)</f>
        <v>0</v>
      </c>
      <c r="E328" s="187" t="s">
        <v>20</v>
      </c>
      <c r="F328" s="187"/>
      <c r="G328" s="187"/>
      <c r="H328" s="187"/>
      <c r="V328" s="17"/>
      <c r="X328" s="23" t="s">
        <v>82</v>
      </c>
      <c r="Y328" s="20">
        <f>IF(B1102="PAGADO",0,C333)</f>
        <v>0</v>
      </c>
      <c r="AA328" s="187" t="s">
        <v>699</v>
      </c>
      <c r="AB328" s="187"/>
      <c r="AC328" s="187"/>
      <c r="AD328" s="187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396</v>
      </c>
      <c r="AC330" s="3" t="s">
        <v>150</v>
      </c>
      <c r="AD330" s="5">
        <v>10</v>
      </c>
      <c r="AE330" t="s">
        <v>472</v>
      </c>
      <c r="AJ330" s="3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396</v>
      </c>
      <c r="AC331" s="3" t="s">
        <v>150</v>
      </c>
      <c r="AD331" s="5">
        <v>10</v>
      </c>
      <c r="AE331" t="s">
        <v>675</v>
      </c>
      <c r="AJ331" s="3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396</v>
      </c>
      <c r="AC332" s="3" t="s">
        <v>698</v>
      </c>
      <c r="AD332" s="5">
        <v>10</v>
      </c>
      <c r="AE332" t="s">
        <v>558</v>
      </c>
      <c r="AJ332" s="3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396</v>
      </c>
      <c r="AC333" s="3" t="s">
        <v>698</v>
      </c>
      <c r="AD333" s="5">
        <v>10</v>
      </c>
      <c r="AE333" t="s">
        <v>697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88" t="str">
        <f>IF(Y333&lt;0,"NO PAGAR","COBRAR'")</f>
        <v>COBRAR'</v>
      </c>
      <c r="Y334" s="188"/>
      <c r="AA334" s="4">
        <v>44979</v>
      </c>
      <c r="AB334" s="3" t="s">
        <v>396</v>
      </c>
      <c r="AC334" s="3" t="s">
        <v>150</v>
      </c>
      <c r="AD334" s="5">
        <v>10</v>
      </c>
      <c r="AE334" t="s">
        <v>475</v>
      </c>
      <c r="AJ334" s="3"/>
      <c r="AK334" s="3"/>
      <c r="AL334" s="3"/>
      <c r="AM334" s="3"/>
      <c r="AN334" s="18"/>
      <c r="AO334" s="3"/>
    </row>
    <row r="335" spans="1:43" ht="23.25" x14ac:dyDescent="0.35">
      <c r="B335" s="188" t="str">
        <f>IF(C333&lt;0,"NO PAGAR","COBRAR'")</f>
        <v>COBRAR'</v>
      </c>
      <c r="C335" s="188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396</v>
      </c>
      <c r="AC335" s="3" t="s">
        <v>150</v>
      </c>
      <c r="AD335" s="5">
        <v>10</v>
      </c>
      <c r="AE335" t="s">
        <v>471</v>
      </c>
      <c r="AJ335" s="3"/>
      <c r="AK335" s="3"/>
      <c r="AL335" s="3"/>
      <c r="AM335" s="3"/>
      <c r="AN335" s="18"/>
      <c r="AO335" s="3"/>
    </row>
    <row r="336" spans="1:43" x14ac:dyDescent="0.25">
      <c r="B336" s="181" t="s">
        <v>9</v>
      </c>
      <c r="C336" s="18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81" t="s">
        <v>9</v>
      </c>
      <c r="Y336" s="182"/>
      <c r="AA336" s="4">
        <v>44987</v>
      </c>
      <c r="AB336" s="3" t="s">
        <v>396</v>
      </c>
      <c r="AC336" s="3" t="s">
        <v>698</v>
      </c>
      <c r="AD336" s="5">
        <v>10</v>
      </c>
      <c r="AE336" t="s">
        <v>466</v>
      </c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396</v>
      </c>
      <c r="AC337" s="3" t="s">
        <v>150</v>
      </c>
      <c r="AD337" s="5">
        <v>10</v>
      </c>
      <c r="AE337" t="s">
        <v>468</v>
      </c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396</v>
      </c>
      <c r="AC338" s="3" t="s">
        <v>169</v>
      </c>
      <c r="AD338" s="5">
        <v>10</v>
      </c>
      <c r="AE338" t="s">
        <v>469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723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16</v>
      </c>
      <c r="C344" s="10"/>
      <c r="E344" s="183" t="s">
        <v>7</v>
      </c>
      <c r="F344" s="184"/>
      <c r="G344" s="18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3" t="s">
        <v>7</v>
      </c>
      <c r="AB344" s="184"/>
      <c r="AC344" s="185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183" t="s">
        <v>7</v>
      </c>
      <c r="O346" s="184"/>
      <c r="P346" s="184"/>
      <c r="Q346" s="185"/>
      <c r="R346" s="18">
        <f>SUM(R330:R345)</f>
        <v>0</v>
      </c>
      <c r="S346" s="3"/>
      <c r="V346" s="17"/>
      <c r="X346" s="12"/>
      <c r="Y346" s="10"/>
      <c r="AJ346" s="183" t="s">
        <v>7</v>
      </c>
      <c r="AK346" s="184"/>
      <c r="AL346" s="184"/>
      <c r="AM346" s="185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1"/>
      <c r="C348" s="10"/>
      <c r="V348" s="17"/>
      <c r="X348" s="11"/>
      <c r="Y348" s="10"/>
    </row>
    <row r="349" spans="2:41" x14ac:dyDescent="0.25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 x14ac:dyDescent="0.25">
      <c r="E350" s="1" t="s">
        <v>19</v>
      </c>
      <c r="V350" s="17"/>
      <c r="AA350" s="1" t="s">
        <v>19</v>
      </c>
    </row>
    <row r="351" spans="2:41" x14ac:dyDescent="0.25">
      <c r="V351" s="17"/>
    </row>
    <row r="352" spans="2:41" x14ac:dyDescent="0.25">
      <c r="V352" s="17"/>
    </row>
    <row r="353" spans="2:31" x14ac:dyDescent="0.25">
      <c r="V353" s="17"/>
    </row>
    <row r="354" spans="2:31" x14ac:dyDescent="0.25">
      <c r="V354" s="17"/>
    </row>
    <row r="355" spans="2:31" x14ac:dyDescent="0.25">
      <c r="V355" s="17"/>
    </row>
    <row r="356" spans="2:31" x14ac:dyDescent="0.25">
      <c r="V356" s="17"/>
    </row>
    <row r="357" spans="2:31" x14ac:dyDescent="0.25">
      <c r="V357" s="17"/>
    </row>
    <row r="358" spans="2:31" x14ac:dyDescent="0.25">
      <c r="V358" s="17"/>
    </row>
    <row r="359" spans="2:31" x14ac:dyDescent="0.25">
      <c r="V359" s="17"/>
    </row>
    <row r="360" spans="2:31" x14ac:dyDescent="0.25">
      <c r="V360" s="17"/>
    </row>
    <row r="361" spans="2:31" x14ac:dyDescent="0.25">
      <c r="V361" s="17"/>
    </row>
    <row r="362" spans="2:31" x14ac:dyDescent="0.25">
      <c r="V362" s="17"/>
    </row>
    <row r="363" spans="2:31" x14ac:dyDescent="0.25">
      <c r="V363" s="17"/>
      <c r="AC363" s="189" t="s">
        <v>29</v>
      </c>
      <c r="AD363" s="189"/>
      <c r="AE363" s="189"/>
    </row>
    <row r="364" spans="2:31" x14ac:dyDescent="0.25">
      <c r="H364" s="186" t="s">
        <v>28</v>
      </c>
      <c r="I364" s="186"/>
      <c r="J364" s="186"/>
      <c r="V364" s="17"/>
      <c r="AC364" s="189"/>
      <c r="AD364" s="189"/>
      <c r="AE364" s="189"/>
    </row>
    <row r="365" spans="2:31" x14ac:dyDescent="0.25">
      <c r="H365" s="186"/>
      <c r="I365" s="186"/>
      <c r="J365" s="186"/>
      <c r="V365" s="17"/>
      <c r="AC365" s="189"/>
      <c r="AD365" s="189"/>
      <c r="AE365" s="189"/>
    </row>
    <row r="366" spans="2:31" x14ac:dyDescent="0.25">
      <c r="V366" s="17"/>
    </row>
    <row r="367" spans="2:31" x14ac:dyDescent="0.25">
      <c r="V367" s="17"/>
    </row>
    <row r="368" spans="2:31" ht="23.25" x14ac:dyDescent="0.35">
      <c r="B368" s="22" t="s">
        <v>64</v>
      </c>
      <c r="V368" s="17"/>
      <c r="X368" s="22" t="s">
        <v>64</v>
      </c>
    </row>
    <row r="369" spans="2:41" ht="23.25" x14ac:dyDescent="0.35">
      <c r="B369" s="23" t="s">
        <v>32</v>
      </c>
      <c r="C369" s="20">
        <f>IF(X328="PAGADO",0,Y333)</f>
        <v>0</v>
      </c>
      <c r="E369" s="187" t="s">
        <v>20</v>
      </c>
      <c r="F369" s="187"/>
      <c r="G369" s="187"/>
      <c r="H369" s="187"/>
      <c r="V369" s="17"/>
      <c r="X369" s="23" t="s">
        <v>32</v>
      </c>
      <c r="Y369" s="20">
        <f>IF(B369="PAGADO",0,C374)</f>
        <v>0</v>
      </c>
      <c r="AA369" s="187" t="s">
        <v>20</v>
      </c>
      <c r="AB369" s="187"/>
      <c r="AC369" s="187"/>
      <c r="AD369" s="187"/>
    </row>
    <row r="370" spans="2:41" x14ac:dyDescent="0.25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 x14ac:dyDescent="0.25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 x14ac:dyDescent="0.25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 x14ac:dyDescent="0.4">
      <c r="B375" s="190" t="str">
        <f>IF(C374&lt;0,"NO PAGAR","COBRAR")</f>
        <v>COBRAR</v>
      </c>
      <c r="C375" s="19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90" t="str">
        <f>IF(Y374&lt;0,"NO PAGAR","COBRAR")</f>
        <v>COBRAR</v>
      </c>
      <c r="Y375" s="190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181" t="s">
        <v>9</v>
      </c>
      <c r="C376" s="182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81" t="s">
        <v>9</v>
      </c>
      <c r="Y376" s="182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17</v>
      </c>
      <c r="C385" s="10"/>
      <c r="E385" s="183" t="s">
        <v>7</v>
      </c>
      <c r="F385" s="184"/>
      <c r="G385" s="185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83" t="s">
        <v>7</v>
      </c>
      <c r="AB385" s="184"/>
      <c r="AC385" s="185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 x14ac:dyDescent="0.25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N387" s="183" t="s">
        <v>7</v>
      </c>
      <c r="O387" s="184"/>
      <c r="P387" s="184"/>
      <c r="Q387" s="185"/>
      <c r="R387" s="18">
        <f>SUM(R371:R386)</f>
        <v>0</v>
      </c>
      <c r="S387" s="3"/>
      <c r="V387" s="17"/>
      <c r="X387" s="12"/>
      <c r="Y387" s="10"/>
      <c r="AJ387" s="183" t="s">
        <v>7</v>
      </c>
      <c r="AK387" s="184"/>
      <c r="AL387" s="184"/>
      <c r="AM387" s="185"/>
      <c r="AN387" s="18">
        <f>SUM(AN371:AN386)</f>
        <v>0</v>
      </c>
      <c r="AO387" s="3"/>
    </row>
    <row r="388" spans="2:41" x14ac:dyDescent="0.25">
      <c r="B388" s="12"/>
      <c r="C388" s="10"/>
      <c r="V388" s="17"/>
      <c r="X388" s="12"/>
      <c r="Y388" s="10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E390" s="14"/>
      <c r="V390" s="17"/>
      <c r="X390" s="12"/>
      <c r="Y390" s="10"/>
      <c r="AA390" s="14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1"/>
      <c r="C395" s="10"/>
      <c r="V395" s="17"/>
      <c r="X395" s="11"/>
      <c r="Y395" s="10"/>
    </row>
    <row r="396" spans="2:41" x14ac:dyDescent="0.25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 x14ac:dyDescent="0.25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 x14ac:dyDescent="0.25">
      <c r="E398" s="1" t="s">
        <v>19</v>
      </c>
      <c r="V398" s="17"/>
      <c r="AA398" s="1" t="s">
        <v>19</v>
      </c>
    </row>
    <row r="399" spans="2:41" x14ac:dyDescent="0.25">
      <c r="V399" s="17"/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V408" s="17"/>
    </row>
    <row r="409" spans="1:43" x14ac:dyDescent="0.25">
      <c r="H409" s="186" t="s">
        <v>30</v>
      </c>
      <c r="I409" s="186"/>
      <c r="J409" s="186"/>
      <c r="V409" s="17"/>
      <c r="AA409" s="186" t="s">
        <v>31</v>
      </c>
      <c r="AB409" s="186"/>
      <c r="AC409" s="186"/>
    </row>
    <row r="410" spans="1:43" x14ac:dyDescent="0.25">
      <c r="H410" s="186"/>
      <c r="I410" s="186"/>
      <c r="J410" s="186"/>
      <c r="V410" s="17"/>
      <c r="AA410" s="186"/>
      <c r="AB410" s="186"/>
      <c r="AC410" s="186"/>
    </row>
    <row r="411" spans="1:43" x14ac:dyDescent="0.25">
      <c r="V411" s="17"/>
    </row>
    <row r="412" spans="1:43" x14ac:dyDescent="0.25">
      <c r="V412" s="17"/>
    </row>
    <row r="413" spans="1:43" ht="23.25" x14ac:dyDescent="0.35">
      <c r="B413" s="24" t="s">
        <v>64</v>
      </c>
      <c r="V413" s="17"/>
      <c r="X413" s="22" t="s">
        <v>64</v>
      </c>
    </row>
    <row r="414" spans="1:43" ht="23.25" x14ac:dyDescent="0.35">
      <c r="B414" s="23" t="s">
        <v>130</v>
      </c>
      <c r="C414" s="20">
        <f>IF(X369="PAGADO",0,C374)</f>
        <v>0</v>
      </c>
      <c r="E414" s="187" t="s">
        <v>309</v>
      </c>
      <c r="F414" s="187"/>
      <c r="G414" s="187"/>
      <c r="H414" s="187"/>
      <c r="V414" s="17"/>
      <c r="X414" s="23" t="s">
        <v>32</v>
      </c>
      <c r="Y414" s="20">
        <f>IF(B414="PAGADO",0,C419)</f>
        <v>0</v>
      </c>
      <c r="AA414" s="187" t="s">
        <v>20</v>
      </c>
      <c r="AB414" s="187"/>
      <c r="AC414" s="187"/>
      <c r="AD414" s="187"/>
    </row>
    <row r="415" spans="1:43" x14ac:dyDescent="0.25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 x14ac:dyDescent="0.25">
      <c r="C416" s="20"/>
      <c r="E416" s="4">
        <v>45035</v>
      </c>
      <c r="F416" s="3" t="s">
        <v>500</v>
      </c>
      <c r="G416" s="3" t="s">
        <v>97</v>
      </c>
      <c r="H416" s="5">
        <v>40</v>
      </c>
      <c r="I416" t="s">
        <v>650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 x14ac:dyDescent="0.25">
      <c r="B417" s="1" t="s">
        <v>24</v>
      </c>
      <c r="C417" s="19">
        <f>IF(C414&gt;0,C414+C415,C415)</f>
        <v>170</v>
      </c>
      <c r="E417" s="4">
        <v>45001</v>
      </c>
      <c r="F417" s="3" t="s">
        <v>793</v>
      </c>
      <c r="G417" s="3" t="s">
        <v>794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 x14ac:dyDescent="0.25">
      <c r="B418" s="1" t="s">
        <v>9</v>
      </c>
      <c r="C418" s="20">
        <f>C435</f>
        <v>0</v>
      </c>
      <c r="E418" s="4">
        <v>45008</v>
      </c>
      <c r="F418" s="3" t="s">
        <v>793</v>
      </c>
      <c r="G418" s="3" t="s">
        <v>794</v>
      </c>
      <c r="H418" s="5">
        <v>10</v>
      </c>
      <c r="I418" t="s">
        <v>378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6" t="s">
        <v>26</v>
      </c>
      <c r="C419" s="21">
        <f>C417-C418</f>
        <v>170</v>
      </c>
      <c r="E419" s="4">
        <v>45008</v>
      </c>
      <c r="F419" s="3" t="s">
        <v>793</v>
      </c>
      <c r="G419" s="3" t="s">
        <v>794</v>
      </c>
      <c r="H419" s="5">
        <v>10</v>
      </c>
      <c r="I419" t="s">
        <v>642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 x14ac:dyDescent="0.35">
      <c r="B420" s="6"/>
      <c r="C420" s="7"/>
      <c r="E420" s="4">
        <v>45015</v>
      </c>
      <c r="F420" s="3" t="s">
        <v>793</v>
      </c>
      <c r="G420" s="3" t="s">
        <v>794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88" t="str">
        <f>IF(Y419&lt;0,"NO PAGAR","COBRAR'")</f>
        <v>COBRAR'</v>
      </c>
      <c r="Y420" s="188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188" t="str">
        <f>IF(C419&lt;0,"NO PAGAR","COBRAR'")</f>
        <v>COBRAR'</v>
      </c>
      <c r="C421" s="188"/>
      <c r="E421" s="4">
        <v>45015</v>
      </c>
      <c r="F421" s="3" t="s">
        <v>793</v>
      </c>
      <c r="G421" s="3" t="s">
        <v>794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181" t="s">
        <v>9</v>
      </c>
      <c r="C422" s="182"/>
      <c r="E422" s="4">
        <v>45017</v>
      </c>
      <c r="F422" s="3" t="s">
        <v>793</v>
      </c>
      <c r="G422" s="3" t="s">
        <v>141</v>
      </c>
      <c r="H422" s="5">
        <v>10</v>
      </c>
      <c r="I422" t="s">
        <v>392</v>
      </c>
      <c r="N422" s="3"/>
      <c r="O422" s="3"/>
      <c r="P422" s="3"/>
      <c r="Q422" s="3"/>
      <c r="R422" s="18"/>
      <c r="S422" s="3"/>
      <c r="V422" s="17"/>
      <c r="X422" s="181" t="s">
        <v>9</v>
      </c>
      <c r="Y422" s="182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793</v>
      </c>
      <c r="G423" s="3" t="s">
        <v>794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11" t="s">
        <v>10</v>
      </c>
      <c r="C424" s="10">
        <f>R432</f>
        <v>0</v>
      </c>
      <c r="E424" s="4">
        <v>45019</v>
      </c>
      <c r="F424" s="3" t="s">
        <v>793</v>
      </c>
      <c r="G424" s="3" t="s">
        <v>141</v>
      </c>
      <c r="H424" s="5">
        <v>10</v>
      </c>
      <c r="I424" t="s">
        <v>650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11</v>
      </c>
      <c r="C425" s="10"/>
      <c r="E425" s="4">
        <v>45019</v>
      </c>
      <c r="F425" s="3" t="s">
        <v>793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12</v>
      </c>
      <c r="C426" s="10"/>
      <c r="E426" s="4">
        <v>45020</v>
      </c>
      <c r="F426" s="3" t="s">
        <v>793</v>
      </c>
      <c r="G426" s="3" t="s">
        <v>141</v>
      </c>
      <c r="H426" s="5">
        <v>10</v>
      </c>
      <c r="I426" t="s">
        <v>864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13</v>
      </c>
      <c r="C427" s="10"/>
      <c r="E427" s="4">
        <v>45022</v>
      </c>
      <c r="F427" s="3" t="s">
        <v>793</v>
      </c>
      <c r="G427" s="3" t="s">
        <v>794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14</v>
      </c>
      <c r="C428" s="10"/>
      <c r="E428" s="4">
        <v>45022</v>
      </c>
      <c r="F428" s="3" t="s">
        <v>793</v>
      </c>
      <c r="G428" s="3" t="s">
        <v>794</v>
      </c>
      <c r="H428" s="5">
        <v>10</v>
      </c>
      <c r="I428" t="s">
        <v>650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15</v>
      </c>
      <c r="C429" s="10"/>
      <c r="E429" s="4">
        <v>45029</v>
      </c>
      <c r="F429" s="3" t="s">
        <v>793</v>
      </c>
      <c r="G429" s="3" t="s">
        <v>794</v>
      </c>
      <c r="H429" s="5">
        <v>10</v>
      </c>
      <c r="I429" t="s">
        <v>650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16</v>
      </c>
      <c r="C430" s="10"/>
      <c r="E430" s="183" t="s">
        <v>7</v>
      </c>
      <c r="F430" s="184"/>
      <c r="G430" s="185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83" t="s">
        <v>7</v>
      </c>
      <c r="AB430" s="184"/>
      <c r="AC430" s="185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 x14ac:dyDescent="0.25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 x14ac:dyDescent="0.25">
      <c r="B432" s="12"/>
      <c r="C432" s="10"/>
      <c r="N432" s="183" t="s">
        <v>7</v>
      </c>
      <c r="O432" s="184"/>
      <c r="P432" s="184"/>
      <c r="Q432" s="185"/>
      <c r="R432" s="18">
        <f>SUM(R416:R431)</f>
        <v>0</v>
      </c>
      <c r="S432" s="3"/>
      <c r="V432" s="17"/>
      <c r="X432" s="12"/>
      <c r="Y432" s="10"/>
      <c r="AJ432" s="183" t="s">
        <v>7</v>
      </c>
      <c r="AK432" s="184"/>
      <c r="AL432" s="184"/>
      <c r="AM432" s="185"/>
      <c r="AN432" s="18">
        <f>SUM(AN416:AN431)</f>
        <v>0</v>
      </c>
      <c r="AO432" s="3"/>
    </row>
    <row r="433" spans="2:27" x14ac:dyDescent="0.25">
      <c r="B433" s="12"/>
      <c r="C433" s="10"/>
      <c r="V433" s="17"/>
      <c r="X433" s="12"/>
      <c r="Y433" s="10"/>
    </row>
    <row r="434" spans="2:27" x14ac:dyDescent="0.25">
      <c r="B434" s="11"/>
      <c r="C434" s="10"/>
      <c r="V434" s="17"/>
      <c r="X434" s="11"/>
      <c r="Y434" s="10"/>
    </row>
    <row r="435" spans="2:27" x14ac:dyDescent="0.25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 x14ac:dyDescent="0.25">
      <c r="E436" s="1" t="s">
        <v>19</v>
      </c>
      <c r="V436" s="17"/>
      <c r="AA436" s="1" t="s">
        <v>19</v>
      </c>
    </row>
    <row r="437" spans="2:27" x14ac:dyDescent="0.25">
      <c r="V437" s="17"/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x14ac:dyDescent="0.25">
      <c r="V447" s="17"/>
    </row>
    <row r="448" spans="2:27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  <c r="AC453" s="189" t="s">
        <v>29</v>
      </c>
      <c r="AD453" s="189"/>
      <c r="AE453" s="189"/>
    </row>
    <row r="454" spans="2:41" x14ac:dyDescent="0.25">
      <c r="H454" s="186" t="s">
        <v>28</v>
      </c>
      <c r="I454" s="186"/>
      <c r="J454" s="186"/>
      <c r="V454" s="17"/>
      <c r="AC454" s="189"/>
      <c r="AD454" s="189"/>
      <c r="AE454" s="189"/>
    </row>
    <row r="455" spans="2:41" x14ac:dyDescent="0.25">
      <c r="H455" s="186"/>
      <c r="I455" s="186"/>
      <c r="J455" s="186"/>
      <c r="V455" s="17"/>
      <c r="AC455" s="189"/>
      <c r="AD455" s="189"/>
      <c r="AE455" s="189"/>
    </row>
    <row r="456" spans="2:41" x14ac:dyDescent="0.25">
      <c r="V456" s="17"/>
    </row>
    <row r="457" spans="2:41" x14ac:dyDescent="0.25">
      <c r="V457" s="17"/>
    </row>
    <row r="458" spans="2:41" ht="23.25" x14ac:dyDescent="0.35">
      <c r="B458" s="22" t="s">
        <v>66</v>
      </c>
      <c r="V458" s="17"/>
      <c r="X458" s="22" t="s">
        <v>66</v>
      </c>
    </row>
    <row r="459" spans="2:41" ht="23.25" x14ac:dyDescent="0.35">
      <c r="B459" s="23" t="s">
        <v>32</v>
      </c>
      <c r="C459" s="20">
        <f>IF(X414="PAGADO",0,Y419)</f>
        <v>0</v>
      </c>
      <c r="E459" s="187" t="s">
        <v>20</v>
      </c>
      <c r="F459" s="187"/>
      <c r="G459" s="187"/>
      <c r="H459" s="187"/>
      <c r="V459" s="17"/>
      <c r="X459" s="23" t="s">
        <v>32</v>
      </c>
      <c r="Y459" s="20">
        <f>IF(B459="PAGADO",0,C464)</f>
        <v>0</v>
      </c>
      <c r="AA459" s="187" t="s">
        <v>20</v>
      </c>
      <c r="AB459" s="187"/>
      <c r="AC459" s="187"/>
      <c r="AD459" s="187"/>
    </row>
    <row r="460" spans="2:41" x14ac:dyDescent="0.25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 x14ac:dyDescent="0.25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 x14ac:dyDescent="0.4">
      <c r="B465" s="190" t="str">
        <f>IF(C464&lt;0,"NO PAGAR","COBRAR")</f>
        <v>COBRAR</v>
      </c>
      <c r="C465" s="19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90" t="str">
        <f>IF(Y464&lt;0,"NO PAGAR","COBRAR")</f>
        <v>COBRAR</v>
      </c>
      <c r="Y465" s="190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x14ac:dyDescent="0.25">
      <c r="B466" s="181" t="s">
        <v>9</v>
      </c>
      <c r="C466" s="182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81" t="s">
        <v>9</v>
      </c>
      <c r="Y466" s="182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17</v>
      </c>
      <c r="C475" s="10"/>
      <c r="E475" s="183" t="s">
        <v>7</v>
      </c>
      <c r="F475" s="184"/>
      <c r="G475" s="185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83" t="s">
        <v>7</v>
      </c>
      <c r="AB475" s="184"/>
      <c r="AC475" s="185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 x14ac:dyDescent="0.25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N477" s="183" t="s">
        <v>7</v>
      </c>
      <c r="O477" s="184"/>
      <c r="P477" s="184"/>
      <c r="Q477" s="185"/>
      <c r="R477" s="18">
        <f>SUM(R461:R476)</f>
        <v>0</v>
      </c>
      <c r="S477" s="3"/>
      <c r="V477" s="17"/>
      <c r="X477" s="12"/>
      <c r="Y477" s="10"/>
      <c r="AJ477" s="183" t="s">
        <v>7</v>
      </c>
      <c r="AK477" s="184"/>
      <c r="AL477" s="184"/>
      <c r="AM477" s="185"/>
      <c r="AN477" s="18">
        <f>SUM(AN461:AN476)</f>
        <v>0</v>
      </c>
      <c r="AO477" s="3"/>
    </row>
    <row r="478" spans="2:41" x14ac:dyDescent="0.25">
      <c r="B478" s="12"/>
      <c r="C478" s="10"/>
      <c r="V478" s="17"/>
      <c r="X478" s="12"/>
      <c r="Y478" s="10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E480" s="14"/>
      <c r="V480" s="17"/>
      <c r="X480" s="12"/>
      <c r="Y480" s="10"/>
      <c r="AA480" s="14"/>
    </row>
    <row r="481" spans="1:43" x14ac:dyDescent="0.25">
      <c r="B481" s="12"/>
      <c r="C481" s="10"/>
      <c r="V481" s="17"/>
      <c r="X481" s="12"/>
      <c r="Y481" s="10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1"/>
      <c r="C485" s="10"/>
      <c r="V485" s="17"/>
      <c r="X485" s="11"/>
      <c r="Y485" s="10"/>
    </row>
    <row r="486" spans="1:43" x14ac:dyDescent="0.25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 x14ac:dyDescent="0.25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 x14ac:dyDescent="0.25">
      <c r="E488" s="1" t="s">
        <v>19</v>
      </c>
      <c r="V488" s="17"/>
      <c r="AA488" s="1" t="s">
        <v>19</v>
      </c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V498" s="17"/>
    </row>
    <row r="499" spans="1:43" x14ac:dyDescent="0.25">
      <c r="H499" s="186" t="s">
        <v>30</v>
      </c>
      <c r="I499" s="186"/>
      <c r="J499" s="186"/>
      <c r="V499" s="17"/>
      <c r="AA499" s="186" t="s">
        <v>31</v>
      </c>
      <c r="AB499" s="186"/>
      <c r="AC499" s="186"/>
    </row>
    <row r="500" spans="1:43" x14ac:dyDescent="0.25">
      <c r="H500" s="186"/>
      <c r="I500" s="186"/>
      <c r="J500" s="186"/>
      <c r="V500" s="17"/>
      <c r="AA500" s="186"/>
      <c r="AB500" s="186"/>
      <c r="AC500" s="186"/>
    </row>
    <row r="501" spans="1:43" x14ac:dyDescent="0.25">
      <c r="V501" s="17"/>
    </row>
    <row r="502" spans="1:43" x14ac:dyDescent="0.25">
      <c r="V502" s="17"/>
    </row>
    <row r="503" spans="1:43" ht="23.25" x14ac:dyDescent="0.35">
      <c r="B503" s="24" t="s">
        <v>66</v>
      </c>
      <c r="V503" s="17"/>
      <c r="X503" s="22" t="s">
        <v>66</v>
      </c>
    </row>
    <row r="504" spans="1:43" ht="23.25" x14ac:dyDescent="0.35">
      <c r="B504" s="23" t="s">
        <v>130</v>
      </c>
      <c r="C504" s="20">
        <f>IF(X459="PAGADO",0,C464)</f>
        <v>0</v>
      </c>
      <c r="E504" s="187" t="s">
        <v>253</v>
      </c>
      <c r="F504" s="187"/>
      <c r="G504" s="187"/>
      <c r="H504" s="187"/>
      <c r="V504" s="17"/>
      <c r="X504" s="23" t="s">
        <v>32</v>
      </c>
      <c r="Y504" s="20">
        <f>IF(B504="PAGADO",0,C509)</f>
        <v>0</v>
      </c>
      <c r="AA504" s="187" t="s">
        <v>1005</v>
      </c>
      <c r="AB504" s="187"/>
      <c r="AC504" s="187"/>
      <c r="AD504" s="187"/>
    </row>
    <row r="505" spans="1:43" x14ac:dyDescent="0.25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 x14ac:dyDescent="0.25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967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 x14ac:dyDescent="0.25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966</v>
      </c>
      <c r="H507" s="5">
        <v>10</v>
      </c>
      <c r="I507" t="s">
        <v>968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 x14ac:dyDescent="0.25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966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6" t="s">
        <v>26</v>
      </c>
      <c r="C509" s="21">
        <f>C507-C508</f>
        <v>170</v>
      </c>
      <c r="E509" s="4">
        <v>45061</v>
      </c>
      <c r="F509" s="3" t="s">
        <v>500</v>
      </c>
      <c r="G509" s="3" t="s">
        <v>99</v>
      </c>
      <c r="H509" s="5">
        <v>40</v>
      </c>
      <c r="I509" t="s">
        <v>969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 x14ac:dyDescent="0.35">
      <c r="B510" s="6"/>
      <c r="C510" s="7"/>
      <c r="E510" s="4">
        <v>45092</v>
      </c>
      <c r="F510" s="3" t="s">
        <v>970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188" t="str">
        <f>IF(Y509&lt;0,"NO PAGAR","COBRAR'")</f>
        <v>COBRAR'</v>
      </c>
      <c r="Y510" s="188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188" t="str">
        <f>IF(C509&lt;0,"NO PAGAR","COBRAR'")</f>
        <v>COBRAR'</v>
      </c>
      <c r="C511" s="188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x14ac:dyDescent="0.25">
      <c r="B512" s="181" t="s">
        <v>9</v>
      </c>
      <c r="C512" s="182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81" t="s">
        <v>9</v>
      </c>
      <c r="Y512" s="182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16</v>
      </c>
      <c r="C520" s="10"/>
      <c r="E520" s="183" t="s">
        <v>7</v>
      </c>
      <c r="F520" s="184"/>
      <c r="G520" s="185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83" t="s">
        <v>7</v>
      </c>
      <c r="AB520" s="184"/>
      <c r="AC520" s="185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 x14ac:dyDescent="0.25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 x14ac:dyDescent="0.25">
      <c r="B522" s="12"/>
      <c r="C522" s="10"/>
      <c r="N522" s="183" t="s">
        <v>7</v>
      </c>
      <c r="O522" s="184"/>
      <c r="P522" s="184"/>
      <c r="Q522" s="185"/>
      <c r="R522" s="18">
        <f>SUM(R506:R521)</f>
        <v>0</v>
      </c>
      <c r="S522" s="3"/>
      <c r="V522" s="17"/>
      <c r="X522" s="12"/>
      <c r="Y522" s="10"/>
      <c r="AJ522" s="183" t="s">
        <v>7</v>
      </c>
      <c r="AK522" s="184"/>
      <c r="AL522" s="184"/>
      <c r="AM522" s="185"/>
      <c r="AN522" s="18">
        <f>SUM(AN506:AN521)</f>
        <v>0</v>
      </c>
      <c r="AO522" s="3"/>
    </row>
    <row r="523" spans="2:41" x14ac:dyDescent="0.25">
      <c r="B523" s="12"/>
      <c r="C523" s="10"/>
      <c r="V523" s="17"/>
      <c r="X523" s="12"/>
      <c r="Y523" s="10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1"/>
      <c r="C525" s="10"/>
      <c r="V525" s="17"/>
      <c r="X525" s="11"/>
      <c r="Y525" s="10"/>
    </row>
    <row r="526" spans="2:41" x14ac:dyDescent="0.25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 x14ac:dyDescent="0.25">
      <c r="E527" s="1" t="s">
        <v>19</v>
      </c>
      <c r="V527" s="17"/>
      <c r="AA527" s="1" t="s">
        <v>19</v>
      </c>
    </row>
    <row r="528" spans="2:41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189" t="s">
        <v>29</v>
      </c>
      <c r="AD546" s="189"/>
      <c r="AE546" s="189"/>
    </row>
    <row r="547" spans="2:41" x14ac:dyDescent="0.25">
      <c r="H547" s="186" t="s">
        <v>28</v>
      </c>
      <c r="I547" s="186"/>
      <c r="J547" s="186"/>
      <c r="V547" s="17"/>
      <c r="AC547" s="189"/>
      <c r="AD547" s="189"/>
      <c r="AE547" s="189"/>
    </row>
    <row r="548" spans="2:41" x14ac:dyDescent="0.25">
      <c r="H548" s="186"/>
      <c r="I548" s="186"/>
      <c r="J548" s="186"/>
      <c r="V548" s="17"/>
      <c r="AC548" s="189"/>
      <c r="AD548" s="189"/>
      <c r="AE548" s="189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67</v>
      </c>
      <c r="V551" s="17"/>
      <c r="X551" s="22" t="s">
        <v>67</v>
      </c>
    </row>
    <row r="552" spans="2:41" ht="23.25" x14ac:dyDescent="0.35">
      <c r="B552" s="23" t="s">
        <v>130</v>
      </c>
      <c r="C552" s="20">
        <f>IF(X504="PAGADO",0,Y509)</f>
        <v>0</v>
      </c>
      <c r="E552" s="187" t="s">
        <v>253</v>
      </c>
      <c r="F552" s="187"/>
      <c r="G552" s="187"/>
      <c r="H552" s="187"/>
      <c r="V552" s="17"/>
      <c r="X552" s="23" t="s">
        <v>32</v>
      </c>
      <c r="Y552" s="20">
        <f>IF(B552="PAGADO",0,C557)</f>
        <v>0</v>
      </c>
      <c r="AA552" s="187" t="s">
        <v>20</v>
      </c>
      <c r="AB552" s="187"/>
      <c r="AC552" s="187"/>
      <c r="AD552" s="187"/>
    </row>
    <row r="553" spans="2:41" x14ac:dyDescent="0.25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394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>
        <f>C572</f>
        <v>0</v>
      </c>
      <c r="E556" s="4">
        <v>24.4</v>
      </c>
      <c r="F556" s="3" t="s">
        <v>1025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>
        <f>C555-C556</f>
        <v>290</v>
      </c>
      <c r="E557" s="4">
        <v>45041</v>
      </c>
      <c r="F557" s="3" t="s">
        <v>1025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190" t="str">
        <f>IF(C557&lt;0,"NO PAGAR","COBRAR")</f>
        <v>COBRAR</v>
      </c>
      <c r="C558" s="190"/>
      <c r="E558" s="4">
        <v>45041</v>
      </c>
      <c r="F558" s="3" t="s">
        <v>1025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190" t="str">
        <f>IF(Y557&lt;0,"NO PAGAR","COBRAR")</f>
        <v>COBRAR</v>
      </c>
      <c r="Y558" s="19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81" t="s">
        <v>9</v>
      </c>
      <c r="C559" s="182"/>
      <c r="E559" s="4">
        <v>45042</v>
      </c>
      <c r="F559" s="3" t="s">
        <v>1025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81" t="s">
        <v>9</v>
      </c>
      <c r="Y559" s="182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643</v>
      </c>
      <c r="G560" s="3" t="s">
        <v>1065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1068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530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>
        <v>45057</v>
      </c>
      <c r="F564" s="3" t="s">
        <v>149</v>
      </c>
      <c r="G564" s="3" t="s">
        <v>794</v>
      </c>
      <c r="H564" s="5">
        <v>10</v>
      </c>
      <c r="I564" t="s">
        <v>530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530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394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530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83" t="s">
        <v>7</v>
      </c>
      <c r="AB568" s="184"/>
      <c r="AC568" s="185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50">
        <v>45073</v>
      </c>
      <c r="F569" s="149" t="s">
        <v>149</v>
      </c>
      <c r="G569" s="149" t="s">
        <v>150</v>
      </c>
      <c r="H569" s="168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183" t="s">
        <v>7</v>
      </c>
      <c r="O570" s="184"/>
      <c r="P570" s="184"/>
      <c r="Q570" s="185"/>
      <c r="R570" s="18">
        <f>SUM(R554:R569)</f>
        <v>0</v>
      </c>
      <c r="S570" s="3"/>
      <c r="V570" s="17"/>
      <c r="X570" s="12"/>
      <c r="Y570" s="10"/>
      <c r="AJ570" s="183" t="s">
        <v>7</v>
      </c>
      <c r="AK570" s="184"/>
      <c r="AL570" s="184"/>
      <c r="AM570" s="185"/>
      <c r="AN570" s="18">
        <f>SUM(AN554:AN569)</f>
        <v>0</v>
      </c>
      <c r="AO570" s="3"/>
    </row>
    <row r="571" spans="2:41" x14ac:dyDescent="0.25">
      <c r="B571" s="12"/>
      <c r="C571" s="10"/>
      <c r="E571" s="25">
        <v>45134</v>
      </c>
      <c r="F571" s="3" t="s">
        <v>87</v>
      </c>
      <c r="G571" s="173" t="s">
        <v>150</v>
      </c>
      <c r="H571" s="18">
        <v>10</v>
      </c>
      <c r="I571" t="s">
        <v>174</v>
      </c>
      <c r="V571" s="17"/>
      <c r="X571" s="12"/>
      <c r="Y571" s="10"/>
    </row>
    <row r="572" spans="2:41" x14ac:dyDescent="0.25">
      <c r="B572" s="15" t="s">
        <v>18</v>
      </c>
      <c r="C572" s="16">
        <f>SUM(C560:C571)</f>
        <v>0</v>
      </c>
      <c r="E572" s="25">
        <v>45127</v>
      </c>
      <c r="F572" s="3" t="s">
        <v>1084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 x14ac:dyDescent="0.25">
      <c r="B573" s="174"/>
      <c r="C573" s="175"/>
      <c r="E573" s="25"/>
      <c r="F573" s="183" t="s">
        <v>7</v>
      </c>
      <c r="G573" s="185"/>
      <c r="H573" s="151">
        <f>SUM(H554:H572)</f>
        <v>290</v>
      </c>
      <c r="V573" s="17"/>
      <c r="X573" s="174"/>
      <c r="Y573" s="175"/>
    </row>
    <row r="574" spans="2:41" x14ac:dyDescent="0.25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 x14ac:dyDescent="0.25">
      <c r="E575" s="1" t="s">
        <v>19</v>
      </c>
      <c r="V575" s="17"/>
      <c r="AA575" s="1" t="s">
        <v>19</v>
      </c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V580" s="17"/>
    </row>
    <row r="581" spans="1:43" x14ac:dyDescent="0.25">
      <c r="V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 x14ac:dyDescent="0.25">
      <c r="V585" s="17"/>
    </row>
    <row r="586" spans="1:43" x14ac:dyDescent="0.25">
      <c r="H586" s="186" t="s">
        <v>30</v>
      </c>
      <c r="I586" s="186"/>
      <c r="J586" s="186"/>
      <c r="V586" s="17"/>
      <c r="AA586" s="186" t="s">
        <v>31</v>
      </c>
      <c r="AB586" s="186"/>
      <c r="AC586" s="186"/>
    </row>
    <row r="587" spans="1:43" x14ac:dyDescent="0.25">
      <c r="H587" s="186"/>
      <c r="I587" s="186"/>
      <c r="J587" s="186"/>
      <c r="V587" s="17"/>
      <c r="AA587" s="186"/>
      <c r="AB587" s="186"/>
      <c r="AC587" s="186"/>
    </row>
    <row r="588" spans="1:43" x14ac:dyDescent="0.25">
      <c r="V588" s="17"/>
    </row>
    <row r="589" spans="1:43" x14ac:dyDescent="0.25">
      <c r="V589" s="17"/>
    </row>
    <row r="590" spans="1:43" ht="23.25" x14ac:dyDescent="0.35">
      <c r="B590" s="24" t="s">
        <v>67</v>
      </c>
      <c r="V590" s="17"/>
      <c r="X590" s="22" t="s">
        <v>67</v>
      </c>
    </row>
    <row r="591" spans="1:43" ht="23.25" x14ac:dyDescent="0.35">
      <c r="B591" s="23" t="s">
        <v>32</v>
      </c>
      <c r="C591" s="20">
        <f>IF(X552="PAGADO",0,Y557)</f>
        <v>0</v>
      </c>
      <c r="E591" s="187" t="s">
        <v>20</v>
      </c>
      <c r="F591" s="187"/>
      <c r="G591" s="187"/>
      <c r="H591" s="187"/>
      <c r="V591" s="17"/>
      <c r="X591" s="23" t="s">
        <v>32</v>
      </c>
      <c r="Y591" s="20">
        <f>IF(B1391="PAGADO",0,C596)</f>
        <v>0</v>
      </c>
      <c r="AA591" s="187" t="s">
        <v>20</v>
      </c>
      <c r="AB591" s="187"/>
      <c r="AC591" s="187"/>
      <c r="AD591" s="187"/>
    </row>
    <row r="592" spans="1:43" x14ac:dyDescent="0.25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 x14ac:dyDescent="0.25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 x14ac:dyDescent="0.3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88" t="str">
        <f>IF(Y596&lt;0,"NO PAGAR","COBRAR'")</f>
        <v>COBRAR'</v>
      </c>
      <c r="Y597" s="188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 x14ac:dyDescent="0.35">
      <c r="B598" s="188" t="str">
        <f>IF(C596&lt;0,"NO PAGAR","COBRAR'")</f>
        <v>COBRAR'</v>
      </c>
      <c r="C598" s="188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81" t="s">
        <v>9</v>
      </c>
      <c r="C599" s="182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81" t="s">
        <v>9</v>
      </c>
      <c r="Y599" s="182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x14ac:dyDescent="0.25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16</v>
      </c>
      <c r="C607" s="10"/>
      <c r="E607" s="183" t="s">
        <v>7</v>
      </c>
      <c r="F607" s="184"/>
      <c r="G607" s="185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83" t="s">
        <v>7</v>
      </c>
      <c r="AB607" s="184"/>
      <c r="AC607" s="185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 x14ac:dyDescent="0.25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 x14ac:dyDescent="0.25">
      <c r="B609" s="12"/>
      <c r="C609" s="10"/>
      <c r="N609" s="183" t="s">
        <v>7</v>
      </c>
      <c r="O609" s="184"/>
      <c r="P609" s="184"/>
      <c r="Q609" s="185"/>
      <c r="R609" s="18">
        <f>SUM(R593:R608)</f>
        <v>0</v>
      </c>
      <c r="S609" s="3"/>
      <c r="V609" s="17"/>
      <c r="X609" s="12"/>
      <c r="Y609" s="10"/>
      <c r="AJ609" s="183" t="s">
        <v>7</v>
      </c>
      <c r="AK609" s="184"/>
      <c r="AL609" s="184"/>
      <c r="AM609" s="185"/>
      <c r="AN609" s="18">
        <f>SUM(AN593:AN608)</f>
        <v>0</v>
      </c>
      <c r="AO609" s="3"/>
    </row>
    <row r="610" spans="2:41" x14ac:dyDescent="0.25">
      <c r="B610" s="12"/>
      <c r="C610" s="10"/>
      <c r="V610" s="17"/>
      <c r="X610" s="12"/>
      <c r="Y610" s="10"/>
    </row>
    <row r="611" spans="2:41" x14ac:dyDescent="0.25">
      <c r="B611" s="12"/>
      <c r="C611" s="10"/>
      <c r="V611" s="17"/>
      <c r="X611" s="12"/>
      <c r="Y611" s="10"/>
    </row>
    <row r="612" spans="2:41" x14ac:dyDescent="0.25">
      <c r="B612" s="12"/>
      <c r="C612" s="10"/>
      <c r="E612" s="14"/>
      <c r="V612" s="17"/>
      <c r="X612" s="12"/>
      <c r="Y612" s="10"/>
      <c r="AA612" s="14"/>
    </row>
    <row r="613" spans="2:41" x14ac:dyDescent="0.25">
      <c r="B613" s="12"/>
      <c r="C613" s="10"/>
      <c r="V613" s="17"/>
      <c r="X613" s="12"/>
      <c r="Y613" s="10"/>
    </row>
    <row r="614" spans="2:41" x14ac:dyDescent="0.25">
      <c r="B614" s="12"/>
      <c r="C614" s="10"/>
      <c r="V614" s="17"/>
      <c r="X614" s="12"/>
      <c r="Y614" s="10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1"/>
      <c r="C618" s="10"/>
      <c r="V618" s="17"/>
      <c r="X618" s="11"/>
      <c r="Y618" s="10"/>
    </row>
    <row r="619" spans="2:41" x14ac:dyDescent="0.25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 x14ac:dyDescent="0.25">
      <c r="E620" s="1" t="s">
        <v>19</v>
      </c>
      <c r="V620" s="17"/>
      <c r="AA620" s="1" t="s">
        <v>19</v>
      </c>
    </row>
    <row r="621" spans="2:41" x14ac:dyDescent="0.25">
      <c r="V621" s="17"/>
    </row>
    <row r="622" spans="2:41" x14ac:dyDescent="0.25">
      <c r="V622" s="17"/>
    </row>
    <row r="623" spans="2:41" x14ac:dyDescent="0.25">
      <c r="V623" s="17"/>
    </row>
    <row r="624" spans="2:41" x14ac:dyDescent="0.25">
      <c r="V624" s="17"/>
    </row>
    <row r="625" spans="2:41" x14ac:dyDescent="0.25">
      <c r="V625" s="17"/>
    </row>
    <row r="626" spans="2:41" x14ac:dyDescent="0.25">
      <c r="V626" s="17"/>
    </row>
    <row r="627" spans="2:41" x14ac:dyDescent="0.25">
      <c r="V627" s="17"/>
    </row>
    <row r="628" spans="2:41" x14ac:dyDescent="0.25">
      <c r="V628" s="17"/>
    </row>
    <row r="629" spans="2:41" x14ac:dyDescent="0.25">
      <c r="V629" s="17"/>
    </row>
    <row r="630" spans="2:41" x14ac:dyDescent="0.25">
      <c r="V630" s="17"/>
    </row>
    <row r="631" spans="2:41" x14ac:dyDescent="0.25">
      <c r="V631" s="17"/>
    </row>
    <row r="632" spans="2:41" x14ac:dyDescent="0.25">
      <c r="V632" s="17"/>
    </row>
    <row r="633" spans="2:41" x14ac:dyDescent="0.25">
      <c r="V633" s="17"/>
      <c r="AC633" s="189" t="s">
        <v>29</v>
      </c>
      <c r="AD633" s="189"/>
      <c r="AE633" s="189"/>
    </row>
    <row r="634" spans="2:41" x14ac:dyDescent="0.25">
      <c r="H634" s="186" t="s">
        <v>28</v>
      </c>
      <c r="I634" s="186"/>
      <c r="J634" s="186"/>
      <c r="V634" s="17"/>
      <c r="AC634" s="189"/>
      <c r="AD634" s="189"/>
      <c r="AE634" s="189"/>
    </row>
    <row r="635" spans="2:41" x14ac:dyDescent="0.25">
      <c r="H635" s="186"/>
      <c r="I635" s="186"/>
      <c r="J635" s="186"/>
      <c r="V635" s="17"/>
      <c r="AC635" s="189"/>
      <c r="AD635" s="189"/>
      <c r="AE635" s="189"/>
    </row>
    <row r="636" spans="2:41" x14ac:dyDescent="0.25">
      <c r="V636" s="17"/>
    </row>
    <row r="637" spans="2:41" x14ac:dyDescent="0.25">
      <c r="V637" s="17"/>
    </row>
    <row r="638" spans="2:41" ht="23.25" x14ac:dyDescent="0.35">
      <c r="B638" s="22" t="s">
        <v>68</v>
      </c>
      <c r="V638" s="17"/>
      <c r="X638" s="22" t="s">
        <v>68</v>
      </c>
    </row>
    <row r="639" spans="2:41" ht="23.25" x14ac:dyDescent="0.35">
      <c r="B639" s="23" t="s">
        <v>32</v>
      </c>
      <c r="C639" s="20">
        <f>IF(X591="PAGADO",0,Y596)</f>
        <v>0</v>
      </c>
      <c r="E639" s="187" t="s">
        <v>309</v>
      </c>
      <c r="F639" s="187"/>
      <c r="G639" s="187"/>
      <c r="H639" s="187"/>
      <c r="V639" s="17"/>
      <c r="X639" s="23" t="s">
        <v>32</v>
      </c>
      <c r="Y639" s="20">
        <f>IF(B639="PAGADO",0,C644)</f>
        <v>60</v>
      </c>
      <c r="AA639" s="187" t="s">
        <v>20</v>
      </c>
      <c r="AB639" s="187"/>
      <c r="AC639" s="187"/>
      <c r="AD639" s="187"/>
    </row>
    <row r="640" spans="2:41" x14ac:dyDescent="0.25">
      <c r="B640" s="1" t="s">
        <v>0</v>
      </c>
      <c r="C640" s="19">
        <f>H655</f>
        <v>60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 x14ac:dyDescent="0.25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1109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" t="s">
        <v>24</v>
      </c>
      <c r="C642" s="19">
        <f>IF(C639&gt;0,C639+C640,C640)</f>
        <v>60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378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60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" t="s">
        <v>9</v>
      </c>
      <c r="C643" s="20">
        <f>C666</f>
        <v>0</v>
      </c>
      <c r="E643" s="4">
        <v>45078</v>
      </c>
      <c r="F643" s="3" t="s">
        <v>138</v>
      </c>
      <c r="G643" s="3" t="s">
        <v>326</v>
      </c>
      <c r="H643" s="5">
        <v>10</v>
      </c>
      <c r="I643" t="s">
        <v>524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Y666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6" t="s">
        <v>25</v>
      </c>
      <c r="C644" s="21">
        <f>C642-C643</f>
        <v>60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60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 x14ac:dyDescent="0.4">
      <c r="B645" s="190" t="str">
        <f>IF(C644&lt;0,"NO PAGAR","COBRAR")</f>
        <v>COBRAR</v>
      </c>
      <c r="C645" s="190"/>
      <c r="E645" s="4">
        <v>45085</v>
      </c>
      <c r="F645" s="3" t="s">
        <v>138</v>
      </c>
      <c r="G645" s="3" t="s">
        <v>326</v>
      </c>
      <c r="H645" s="5">
        <v>10</v>
      </c>
      <c r="I645" t="s">
        <v>378</v>
      </c>
      <c r="N645" s="3"/>
      <c r="O645" s="3"/>
      <c r="P645" s="3"/>
      <c r="Q645" s="3"/>
      <c r="R645" s="18"/>
      <c r="S645" s="3"/>
      <c r="V645" s="17"/>
      <c r="X645" s="190" t="str">
        <f>IF(Y644&lt;0,"NO PAGAR","COBRAR")</f>
        <v>COBRAR</v>
      </c>
      <c r="Y645" s="19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81" t="s">
        <v>9</v>
      </c>
      <c r="C646" s="182"/>
      <c r="E646" s="4">
        <v>45085</v>
      </c>
      <c r="F646" s="3" t="s">
        <v>138</v>
      </c>
      <c r="G646" s="3" t="s">
        <v>326</v>
      </c>
      <c r="H646" s="5">
        <v>10</v>
      </c>
      <c r="I646" t="s">
        <v>642</v>
      </c>
      <c r="N646" s="3"/>
      <c r="O646" s="3"/>
      <c r="P646" s="3"/>
      <c r="Q646" s="3"/>
      <c r="R646" s="18"/>
      <c r="S646" s="3"/>
      <c r="V646" s="17"/>
      <c r="X646" s="181" t="s">
        <v>9</v>
      </c>
      <c r="Y646" s="182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9" t="str">
        <f>IF(C680&lt;0,"SALDO A FAVOR","SALDO ADELANTAD0'")</f>
        <v>SALDO ADELANTAD0'</v>
      </c>
      <c r="C647" s="10">
        <f>IF(Y591&lt;=0,Y591*-1)</f>
        <v>0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1" t="s">
        <v>10</v>
      </c>
      <c r="C648" s="10">
        <f>R657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1" t="s">
        <v>11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11" t="s">
        <v>12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11" t="s">
        <v>13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17</v>
      </c>
      <c r="C655" s="10"/>
      <c r="E655" s="183" t="s">
        <v>7</v>
      </c>
      <c r="F655" s="184"/>
      <c r="G655" s="185"/>
      <c r="H655" s="5">
        <f>SUM(H641:H654)</f>
        <v>60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83" t="s">
        <v>7</v>
      </c>
      <c r="AB655" s="184"/>
      <c r="AC655" s="185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 x14ac:dyDescent="0.25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2:41" x14ac:dyDescent="0.25">
      <c r="B657" s="12"/>
      <c r="C657" s="10"/>
      <c r="N657" s="183" t="s">
        <v>7</v>
      </c>
      <c r="O657" s="184"/>
      <c r="P657" s="184"/>
      <c r="Q657" s="185"/>
      <c r="R657" s="18">
        <f>SUM(R641:R656)</f>
        <v>0</v>
      </c>
      <c r="S657" s="3"/>
      <c r="V657" s="17"/>
      <c r="X657" s="12"/>
      <c r="Y657" s="10"/>
      <c r="AJ657" s="183" t="s">
        <v>7</v>
      </c>
      <c r="AK657" s="184"/>
      <c r="AL657" s="184"/>
      <c r="AM657" s="185"/>
      <c r="AN657" s="18">
        <f>SUM(AN641:AN656)</f>
        <v>0</v>
      </c>
      <c r="AO657" s="3"/>
    </row>
    <row r="658" spans="2:41" x14ac:dyDescent="0.25">
      <c r="B658" s="12"/>
      <c r="C658" s="10"/>
      <c r="V658" s="17"/>
      <c r="X658" s="12"/>
      <c r="Y658" s="10"/>
    </row>
    <row r="659" spans="2:41" x14ac:dyDescent="0.25">
      <c r="B659" s="12"/>
      <c r="C659" s="10"/>
      <c r="V659" s="17"/>
      <c r="X659" s="12"/>
      <c r="Y659" s="10"/>
    </row>
    <row r="660" spans="2:41" x14ac:dyDescent="0.25">
      <c r="B660" s="12"/>
      <c r="C660" s="10"/>
      <c r="E660" s="14"/>
      <c r="V660" s="17"/>
      <c r="X660" s="12"/>
      <c r="Y660" s="10"/>
      <c r="AA660" s="14"/>
    </row>
    <row r="661" spans="2:41" x14ac:dyDescent="0.25">
      <c r="B661" s="12"/>
      <c r="C661" s="10"/>
      <c r="V661" s="17"/>
      <c r="X661" s="12"/>
      <c r="Y661" s="10"/>
    </row>
    <row r="662" spans="2:41" x14ac:dyDescent="0.25">
      <c r="B662" s="12"/>
      <c r="C662" s="10"/>
      <c r="V662" s="17"/>
      <c r="X662" s="12"/>
      <c r="Y662" s="10"/>
    </row>
    <row r="663" spans="2:41" x14ac:dyDescent="0.25">
      <c r="B663" s="12"/>
      <c r="C663" s="10"/>
      <c r="V663" s="17"/>
      <c r="X663" s="12"/>
      <c r="Y663" s="10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1"/>
      <c r="C665" s="10"/>
      <c r="V665" s="17"/>
      <c r="X665" s="11"/>
      <c r="Y665" s="10"/>
    </row>
    <row r="666" spans="2:41" x14ac:dyDescent="0.25">
      <c r="B666" s="15" t="s">
        <v>18</v>
      </c>
      <c r="C666" s="16">
        <f>SUM(C647:C665)</f>
        <v>0</v>
      </c>
      <c r="V666" s="17"/>
      <c r="X666" s="15" t="s">
        <v>18</v>
      </c>
      <c r="Y666" s="16">
        <f>SUM(Y647:Y665)</f>
        <v>0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186" t="s">
        <v>30</v>
      </c>
      <c r="I679" s="186"/>
      <c r="J679" s="186"/>
      <c r="V679" s="17"/>
      <c r="AA679" s="186" t="s">
        <v>31</v>
      </c>
      <c r="AB679" s="186"/>
      <c r="AC679" s="186"/>
    </row>
    <row r="680" spans="1:43" x14ac:dyDescent="0.25">
      <c r="H680" s="186"/>
      <c r="I680" s="186"/>
      <c r="J680" s="186"/>
      <c r="V680" s="17"/>
      <c r="AA680" s="186"/>
      <c r="AB680" s="186"/>
      <c r="AC680" s="186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68</v>
      </c>
      <c r="V683" s="17"/>
      <c r="X683" s="22" t="s">
        <v>68</v>
      </c>
    </row>
    <row r="684" spans="1:43" ht="23.25" x14ac:dyDescent="0.35">
      <c r="B684" s="23" t="s">
        <v>32</v>
      </c>
      <c r="C684" s="20">
        <f>IF(X639="PAGADO",0,C644)</f>
        <v>60</v>
      </c>
      <c r="E684" s="187" t="s">
        <v>20</v>
      </c>
      <c r="F684" s="187"/>
      <c r="G684" s="187"/>
      <c r="H684" s="187"/>
      <c r="V684" s="17"/>
      <c r="X684" s="23" t="s">
        <v>32</v>
      </c>
      <c r="Y684" s="20">
        <f>IF(B1484="PAGADO",0,C689)</f>
        <v>60</v>
      </c>
      <c r="AA684" s="187" t="s">
        <v>20</v>
      </c>
      <c r="AB684" s="187"/>
      <c r="AC684" s="187"/>
      <c r="AD684" s="187"/>
    </row>
    <row r="685" spans="1:43" x14ac:dyDescent="0.25">
      <c r="B685" s="1" t="s">
        <v>0</v>
      </c>
      <c r="C685" s="19">
        <f>H700</f>
        <v>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Y686" s="2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60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C712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Y712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60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88" t="str">
        <f>IF(Y689&lt;0,"NO PAGAR","COBRAR'")</f>
        <v>COBRAR'</v>
      </c>
      <c r="Y690" s="18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188" t="str">
        <f>IF(C689&lt;0,"NO PAGAR","COBRAR'")</f>
        <v>COBRAR'</v>
      </c>
      <c r="C691" s="188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181" t="s">
        <v>9</v>
      </c>
      <c r="C692" s="18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81" t="s">
        <v>9</v>
      </c>
      <c r="Y692" s="18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IF(Y644&lt;0,"SALDO ADELANTADO","SALDO A FAVOR '")</f>
        <v>SALDO A FAVOR '</v>
      </c>
      <c r="C693" s="10" t="b">
        <f>IF(Y644&lt;=0,Y644*-1)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183" t="s">
        <v>7</v>
      </c>
      <c r="F700" s="184"/>
      <c r="G700" s="185"/>
      <c r="H700" s="5">
        <f>SUM(H686:H699)</f>
        <v>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83" t="s">
        <v>7</v>
      </c>
      <c r="AB700" s="184"/>
      <c r="AC700" s="185"/>
      <c r="AD700" s="5">
        <f>SUM(AD686:AD699)</f>
        <v>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183" t="s">
        <v>7</v>
      </c>
      <c r="O702" s="184"/>
      <c r="P702" s="184"/>
      <c r="Q702" s="185"/>
      <c r="R702" s="18">
        <f>SUM(R686:R701)</f>
        <v>0</v>
      </c>
      <c r="S702" s="3"/>
      <c r="V702" s="17"/>
      <c r="X702" s="12"/>
      <c r="Y702" s="10"/>
      <c r="AJ702" s="183" t="s">
        <v>7</v>
      </c>
      <c r="AK702" s="184"/>
      <c r="AL702" s="184"/>
      <c r="AM702" s="185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E705" s="14"/>
      <c r="V705" s="17"/>
      <c r="X705" s="12"/>
      <c r="Y705" s="10"/>
      <c r="AA705" s="14"/>
    </row>
    <row r="706" spans="2:27" x14ac:dyDescent="0.25">
      <c r="B706" s="12"/>
      <c r="C706" s="10"/>
      <c r="V706" s="17"/>
      <c r="X706" s="12"/>
      <c r="Y706" s="10"/>
    </row>
    <row r="707" spans="2:27" x14ac:dyDescent="0.25">
      <c r="B707" s="12"/>
      <c r="C707" s="10"/>
      <c r="V707" s="17"/>
      <c r="X707" s="12"/>
      <c r="Y707" s="10"/>
    </row>
    <row r="708" spans="2:27" x14ac:dyDescent="0.25">
      <c r="B708" s="12"/>
      <c r="C708" s="10"/>
      <c r="V708" s="17"/>
      <c r="X708" s="12"/>
      <c r="Y708" s="10"/>
    </row>
    <row r="709" spans="2:27" x14ac:dyDescent="0.25">
      <c r="B709" s="12"/>
      <c r="C709" s="10"/>
      <c r="V709" s="17"/>
      <c r="X709" s="12"/>
      <c r="Y709" s="10"/>
    </row>
    <row r="710" spans="2:27" x14ac:dyDescent="0.25">
      <c r="B710" s="12"/>
      <c r="C710" s="10"/>
      <c r="V710" s="17"/>
      <c r="X710" s="12"/>
      <c r="Y710" s="10"/>
    </row>
    <row r="711" spans="2:27" x14ac:dyDescent="0.25">
      <c r="B711" s="11"/>
      <c r="C711" s="10"/>
      <c r="V711" s="17"/>
      <c r="X711" s="11"/>
      <c r="Y711" s="10"/>
    </row>
    <row r="712" spans="2:27" x14ac:dyDescent="0.25">
      <c r="B712" s="15" t="s">
        <v>18</v>
      </c>
      <c r="C712" s="16">
        <f>SUM(C693:C711)</f>
        <v>0</v>
      </c>
      <c r="D712" t="s">
        <v>22</v>
      </c>
      <c r="E712" t="s">
        <v>21</v>
      </c>
      <c r="V712" s="17"/>
      <c r="X712" s="15" t="s">
        <v>18</v>
      </c>
      <c r="Y712" s="16">
        <f>SUM(Y693:Y711)</f>
        <v>0</v>
      </c>
      <c r="Z712" t="s">
        <v>22</v>
      </c>
      <c r="AA712" t="s">
        <v>21</v>
      </c>
    </row>
    <row r="713" spans="2:27" x14ac:dyDescent="0.25">
      <c r="E713" s="1" t="s">
        <v>19</v>
      </c>
      <c r="V713" s="17"/>
      <c r="AA713" s="1" t="s">
        <v>19</v>
      </c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</row>
    <row r="722" spans="2:41" x14ac:dyDescent="0.25">
      <c r="V722" s="17"/>
    </row>
    <row r="723" spans="2:41" x14ac:dyDescent="0.25">
      <c r="V723" s="17"/>
    </row>
    <row r="724" spans="2:41" x14ac:dyDescent="0.25">
      <c r="V724" s="17"/>
    </row>
    <row r="725" spans="2:41" x14ac:dyDescent="0.25">
      <c r="V725" s="17"/>
    </row>
    <row r="726" spans="2:41" x14ac:dyDescent="0.25">
      <c r="V726" s="17"/>
      <c r="AC726" s="189" t="s">
        <v>29</v>
      </c>
      <c r="AD726" s="189"/>
      <c r="AE726" s="189"/>
    </row>
    <row r="727" spans="2:41" x14ac:dyDescent="0.25">
      <c r="H727" s="186" t="s">
        <v>28</v>
      </c>
      <c r="I727" s="186"/>
      <c r="J727" s="186"/>
      <c r="V727" s="17"/>
      <c r="AC727" s="189"/>
      <c r="AD727" s="189"/>
      <c r="AE727" s="189"/>
    </row>
    <row r="728" spans="2:41" x14ac:dyDescent="0.25">
      <c r="H728" s="186"/>
      <c r="I728" s="186"/>
      <c r="J728" s="186"/>
      <c r="V728" s="17"/>
      <c r="AC728" s="189"/>
      <c r="AD728" s="189"/>
      <c r="AE728" s="189"/>
    </row>
    <row r="729" spans="2:41" x14ac:dyDescent="0.25">
      <c r="V729" s="17"/>
    </row>
    <row r="730" spans="2:41" x14ac:dyDescent="0.25">
      <c r="V730" s="17"/>
    </row>
    <row r="731" spans="2:41" ht="23.25" x14ac:dyDescent="0.35">
      <c r="B731" s="22" t="s">
        <v>69</v>
      </c>
      <c r="V731" s="17"/>
      <c r="X731" s="22" t="s">
        <v>69</v>
      </c>
    </row>
    <row r="732" spans="2:41" ht="23.25" x14ac:dyDescent="0.35">
      <c r="B732" s="23" t="s">
        <v>32</v>
      </c>
      <c r="C732" s="20">
        <f>IF(X684="PAGADO",0,Y689)</f>
        <v>60</v>
      </c>
      <c r="E732" s="187" t="s">
        <v>20</v>
      </c>
      <c r="F732" s="187"/>
      <c r="G732" s="187"/>
      <c r="H732" s="187"/>
      <c r="V732" s="17"/>
      <c r="X732" s="23" t="s">
        <v>32</v>
      </c>
      <c r="Y732" s="20">
        <f>IF(B732="PAGADO",0,C737)</f>
        <v>60</v>
      </c>
      <c r="AA732" s="187" t="s">
        <v>20</v>
      </c>
      <c r="AB732" s="187"/>
      <c r="AC732" s="187"/>
      <c r="AD732" s="187"/>
    </row>
    <row r="733" spans="2:41" x14ac:dyDescent="0.25">
      <c r="B733" s="1" t="s">
        <v>0</v>
      </c>
      <c r="C733" s="19">
        <f>H748</f>
        <v>0</v>
      </c>
      <c r="E733" s="2" t="s">
        <v>1</v>
      </c>
      <c r="F733" s="2" t="s">
        <v>2</v>
      </c>
      <c r="G733" s="2" t="s">
        <v>3</v>
      </c>
      <c r="H733" s="2" t="s">
        <v>4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2" t="s">
        <v>1</v>
      </c>
      <c r="AK733" s="2" t="s">
        <v>5</v>
      </c>
      <c r="AL733" s="2" t="s">
        <v>4</v>
      </c>
      <c r="AM733" s="2" t="s">
        <v>6</v>
      </c>
      <c r="AN733" s="2" t="s">
        <v>7</v>
      </c>
      <c r="AO733" s="3"/>
    </row>
    <row r="734" spans="2:41" x14ac:dyDescent="0.25">
      <c r="C734" s="2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" t="s">
        <v>24</v>
      </c>
      <c r="C735" s="19">
        <f>IF(C732&gt;0,C732+C733,C733)</f>
        <v>60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24</v>
      </c>
      <c r="Y735" s="19">
        <f>IF(Y732&gt;0,Y732+Y733,Y733)</f>
        <v>60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" t="s">
        <v>9</v>
      </c>
      <c r="C736" s="20">
        <f>C759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Y759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6" t="s">
        <v>25</v>
      </c>
      <c r="C737" s="21">
        <f>C735-C736</f>
        <v>60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6" t="s">
        <v>8</v>
      </c>
      <c r="Y737" s="21">
        <f>Y735-Y736</f>
        <v>60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6.25" x14ac:dyDescent="0.4">
      <c r="B738" s="190" t="str">
        <f>IF(C737&lt;0,"NO PAGAR","COBRAR")</f>
        <v>COBRAR</v>
      </c>
      <c r="C738" s="19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90" t="str">
        <f>IF(Y737&lt;0,"NO PAGAR","COBRAR")</f>
        <v>COBRAR</v>
      </c>
      <c r="Y738" s="19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81" t="s">
        <v>9</v>
      </c>
      <c r="C739" s="182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81" t="s">
        <v>9</v>
      </c>
      <c r="Y739" s="182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9" t="str">
        <f>IF(C773&lt;0,"SALDO A FAVOR","SALDO ADELANTAD0'")</f>
        <v>SALDO ADELANTAD0'</v>
      </c>
      <c r="C740" s="10" t="b">
        <f>IF(Y684&lt;=0,Y684*-1)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9" t="str">
        <f>IF(C737&lt;0,"SALDO ADELANTADO","SALDO A FAVOR'")</f>
        <v>SALDO A FAVOR'</v>
      </c>
      <c r="Y740" s="10" t="b">
        <f>IF(C737&lt;=0,C737*-1)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10</v>
      </c>
      <c r="C741" s="10">
        <f>R750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10</v>
      </c>
      <c r="Y741" s="10">
        <f>AN750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11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11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12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12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13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13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14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14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15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15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16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16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17</v>
      </c>
      <c r="C748" s="10"/>
      <c r="E748" s="183" t="s">
        <v>7</v>
      </c>
      <c r="F748" s="184"/>
      <c r="G748" s="185"/>
      <c r="H748" s="5">
        <f>SUM(H734:H747)</f>
        <v>0</v>
      </c>
      <c r="N748" s="3"/>
      <c r="O748" s="3"/>
      <c r="P748" s="3"/>
      <c r="Q748" s="3"/>
      <c r="R748" s="18"/>
      <c r="S748" s="3"/>
      <c r="V748" s="17"/>
      <c r="X748" s="11" t="s">
        <v>17</v>
      </c>
      <c r="Y748" s="10"/>
      <c r="AA748" s="183" t="s">
        <v>7</v>
      </c>
      <c r="AB748" s="184"/>
      <c r="AC748" s="185"/>
      <c r="AD748" s="5">
        <f>SUM(AD734:AD747)</f>
        <v>0</v>
      </c>
      <c r="AJ748" s="3"/>
      <c r="AK748" s="3"/>
      <c r="AL748" s="3"/>
      <c r="AM748" s="3"/>
      <c r="AN748" s="18"/>
      <c r="AO748" s="3"/>
    </row>
    <row r="749" spans="2:41" x14ac:dyDescent="0.25">
      <c r="B749" s="12"/>
      <c r="C749" s="10"/>
      <c r="E749" s="13"/>
      <c r="F749" s="13"/>
      <c r="G749" s="13"/>
      <c r="N749" s="3"/>
      <c r="O749" s="3"/>
      <c r="P749" s="3"/>
      <c r="Q749" s="3"/>
      <c r="R749" s="18"/>
      <c r="S749" s="3"/>
      <c r="V749" s="17"/>
      <c r="X749" s="12"/>
      <c r="Y749" s="10"/>
      <c r="AA749" s="13"/>
      <c r="AB749" s="13"/>
      <c r="AC749" s="13"/>
      <c r="AJ749" s="3"/>
      <c r="AK749" s="3"/>
      <c r="AL749" s="3"/>
      <c r="AM749" s="3"/>
      <c r="AN749" s="18"/>
      <c r="AO749" s="3"/>
    </row>
    <row r="750" spans="2:41" x14ac:dyDescent="0.25">
      <c r="B750" s="12"/>
      <c r="C750" s="10"/>
      <c r="N750" s="183" t="s">
        <v>7</v>
      </c>
      <c r="O750" s="184"/>
      <c r="P750" s="184"/>
      <c r="Q750" s="185"/>
      <c r="R750" s="18">
        <f>SUM(R734:R749)</f>
        <v>0</v>
      </c>
      <c r="S750" s="3"/>
      <c r="V750" s="17"/>
      <c r="X750" s="12"/>
      <c r="Y750" s="10"/>
      <c r="AJ750" s="183" t="s">
        <v>7</v>
      </c>
      <c r="AK750" s="184"/>
      <c r="AL750" s="184"/>
      <c r="AM750" s="185"/>
      <c r="AN750" s="18">
        <f>SUM(AN734:AN749)</f>
        <v>0</v>
      </c>
      <c r="AO750" s="3"/>
    </row>
    <row r="751" spans="2:41" x14ac:dyDescent="0.25">
      <c r="B751" s="12"/>
      <c r="C751" s="10"/>
      <c r="V751" s="17"/>
      <c r="X751" s="12"/>
      <c r="Y751" s="10"/>
    </row>
    <row r="752" spans="2:41" x14ac:dyDescent="0.25">
      <c r="B752" s="12"/>
      <c r="C752" s="10"/>
      <c r="V752" s="17"/>
      <c r="X752" s="12"/>
      <c r="Y752" s="10"/>
    </row>
    <row r="753" spans="1:43" x14ac:dyDescent="0.25">
      <c r="B753" s="12"/>
      <c r="C753" s="10"/>
      <c r="E753" s="14"/>
      <c r="V753" s="17"/>
      <c r="X753" s="12"/>
      <c r="Y753" s="10"/>
      <c r="AA753" s="14"/>
    </row>
    <row r="754" spans="1:43" x14ac:dyDescent="0.25">
      <c r="B754" s="12"/>
      <c r="C754" s="10"/>
      <c r="V754" s="17"/>
      <c r="X754" s="12"/>
      <c r="Y754" s="10"/>
    </row>
    <row r="755" spans="1:43" x14ac:dyDescent="0.25">
      <c r="B755" s="12"/>
      <c r="C755" s="10"/>
      <c r="V755" s="17"/>
      <c r="X755" s="12"/>
      <c r="Y755" s="10"/>
    </row>
    <row r="756" spans="1:43" x14ac:dyDescent="0.25">
      <c r="B756" s="12"/>
      <c r="C756" s="10"/>
      <c r="V756" s="17"/>
      <c r="X756" s="12"/>
      <c r="Y756" s="10"/>
    </row>
    <row r="757" spans="1:43" x14ac:dyDescent="0.25">
      <c r="B757" s="12"/>
      <c r="C757" s="10"/>
      <c r="V757" s="17"/>
      <c r="X757" s="12"/>
      <c r="Y757" s="10"/>
    </row>
    <row r="758" spans="1:43" x14ac:dyDescent="0.25">
      <c r="B758" s="11"/>
      <c r="C758" s="10"/>
      <c r="V758" s="17"/>
      <c r="X758" s="11"/>
      <c r="Y758" s="10"/>
    </row>
    <row r="759" spans="1:43" x14ac:dyDescent="0.25">
      <c r="B759" s="15" t="s">
        <v>18</v>
      </c>
      <c r="C759" s="16">
        <f>SUM(C740:C758)</f>
        <v>0</v>
      </c>
      <c r="V759" s="17"/>
      <c r="X759" s="15" t="s">
        <v>18</v>
      </c>
      <c r="Y759" s="16">
        <f>SUM(Y740:Y758)</f>
        <v>0</v>
      </c>
    </row>
    <row r="760" spans="1:43" x14ac:dyDescent="0.25">
      <c r="D760" t="s">
        <v>22</v>
      </c>
      <c r="E760" t="s">
        <v>21</v>
      </c>
      <c r="V760" s="17"/>
      <c r="Z760" t="s">
        <v>22</v>
      </c>
      <c r="AA760" t="s">
        <v>21</v>
      </c>
    </row>
    <row r="761" spans="1:43" x14ac:dyDescent="0.25">
      <c r="E761" s="1" t="s">
        <v>19</v>
      </c>
      <c r="V761" s="17"/>
      <c r="AA761" s="1" t="s">
        <v>19</v>
      </c>
    </row>
    <row r="762" spans="1:43" x14ac:dyDescent="0.25">
      <c r="V762" s="17"/>
    </row>
    <row r="763" spans="1:43" x14ac:dyDescent="0.25">
      <c r="V763" s="17"/>
    </row>
    <row r="764" spans="1:43" x14ac:dyDescent="0.25">
      <c r="V764" s="17"/>
    </row>
    <row r="765" spans="1:43" x14ac:dyDescent="0.25">
      <c r="V765" s="17"/>
    </row>
    <row r="766" spans="1:43" x14ac:dyDescent="0.25">
      <c r="V766" s="17"/>
    </row>
    <row r="767" spans="1:43" x14ac:dyDescent="0.25">
      <c r="V767" s="17"/>
    </row>
    <row r="768" spans="1:43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</row>
    <row r="771" spans="1:43" x14ac:dyDescent="0.25">
      <c r="V771" s="17"/>
    </row>
    <row r="772" spans="1:43" x14ac:dyDescent="0.25">
      <c r="H772" s="186" t="s">
        <v>30</v>
      </c>
      <c r="I772" s="186"/>
      <c r="J772" s="186"/>
      <c r="V772" s="17"/>
      <c r="AA772" s="186" t="s">
        <v>31</v>
      </c>
      <c r="AB772" s="186"/>
      <c r="AC772" s="186"/>
    </row>
    <row r="773" spans="1:43" x14ac:dyDescent="0.25">
      <c r="H773" s="186"/>
      <c r="I773" s="186"/>
      <c r="J773" s="186"/>
      <c r="V773" s="17"/>
      <c r="AA773" s="186"/>
      <c r="AB773" s="186"/>
      <c r="AC773" s="186"/>
    </row>
    <row r="774" spans="1:43" x14ac:dyDescent="0.25">
      <c r="V774" s="17"/>
    </row>
    <row r="775" spans="1:43" x14ac:dyDescent="0.25">
      <c r="V775" s="17"/>
    </row>
    <row r="776" spans="1:43" ht="23.25" x14ac:dyDescent="0.35">
      <c r="B776" s="24" t="s">
        <v>69</v>
      </c>
      <c r="V776" s="17"/>
      <c r="X776" s="22" t="s">
        <v>69</v>
      </c>
    </row>
    <row r="777" spans="1:43" ht="23.25" x14ac:dyDescent="0.35">
      <c r="B777" s="23" t="s">
        <v>32</v>
      </c>
      <c r="C777" s="20">
        <f>IF(X732="PAGADO",0,C737)</f>
        <v>60</v>
      </c>
      <c r="E777" s="187" t="s">
        <v>20</v>
      </c>
      <c r="F777" s="187"/>
      <c r="G777" s="187"/>
      <c r="H777" s="187"/>
      <c r="V777" s="17"/>
      <c r="X777" s="23" t="s">
        <v>32</v>
      </c>
      <c r="Y777" s="20">
        <f>IF(B1577="PAGADO",0,C782)</f>
        <v>60</v>
      </c>
      <c r="AA777" s="187" t="s">
        <v>20</v>
      </c>
      <c r="AB777" s="187"/>
      <c r="AC777" s="187"/>
      <c r="AD777" s="187"/>
    </row>
    <row r="778" spans="1:43" x14ac:dyDescent="0.25">
      <c r="B778" s="1" t="s">
        <v>0</v>
      </c>
      <c r="C778" s="19">
        <f>H793</f>
        <v>0</v>
      </c>
      <c r="E778" s="2" t="s">
        <v>1</v>
      </c>
      <c r="F778" s="2" t="s">
        <v>2</v>
      </c>
      <c r="G778" s="2" t="s">
        <v>3</v>
      </c>
      <c r="H778" s="2" t="s">
        <v>4</v>
      </c>
      <c r="N778" s="2" t="s">
        <v>1</v>
      </c>
      <c r="O778" s="2" t="s">
        <v>5</v>
      </c>
      <c r="P778" s="2" t="s">
        <v>4</v>
      </c>
      <c r="Q778" s="2" t="s">
        <v>6</v>
      </c>
      <c r="R778" s="2" t="s">
        <v>7</v>
      </c>
      <c r="S778" s="3"/>
      <c r="V778" s="17"/>
      <c r="X778" s="1" t="s">
        <v>0</v>
      </c>
      <c r="Y778" s="19">
        <f>AD793</f>
        <v>0</v>
      </c>
      <c r="AA778" s="2" t="s">
        <v>1</v>
      </c>
      <c r="AB778" s="2" t="s">
        <v>2</v>
      </c>
      <c r="AC778" s="2" t="s">
        <v>3</v>
      </c>
      <c r="AD778" s="2" t="s">
        <v>4</v>
      </c>
      <c r="AJ778" s="2" t="s">
        <v>1</v>
      </c>
      <c r="AK778" s="2" t="s">
        <v>5</v>
      </c>
      <c r="AL778" s="2" t="s">
        <v>4</v>
      </c>
      <c r="AM778" s="2" t="s">
        <v>6</v>
      </c>
      <c r="AN778" s="2" t="s">
        <v>7</v>
      </c>
      <c r="AO778" s="3"/>
    </row>
    <row r="779" spans="1:43" x14ac:dyDescent="0.25">
      <c r="C779" s="2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Y779" s="2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 x14ac:dyDescent="0.25">
      <c r="B780" s="1" t="s">
        <v>24</v>
      </c>
      <c r="C780" s="19">
        <f>IF(C777&gt;0,C777+C778,C778)</f>
        <v>60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24</v>
      </c>
      <c r="Y780" s="19">
        <f>IF(Y777&gt;0,Y777+Y778,Y778)</f>
        <v>60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 x14ac:dyDescent="0.25">
      <c r="B781" s="1" t="s">
        <v>9</v>
      </c>
      <c r="C781" s="20">
        <f>C805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" t="s">
        <v>9</v>
      </c>
      <c r="Y781" s="20">
        <f>Y805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 x14ac:dyDescent="0.25">
      <c r="B782" s="6" t="s">
        <v>26</v>
      </c>
      <c r="C782" s="21">
        <f>C780-C781</f>
        <v>60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6" t="s">
        <v>27</v>
      </c>
      <c r="Y782" s="21">
        <f>Y780-Y781</f>
        <v>60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 x14ac:dyDescent="0.35">
      <c r="B783" s="6"/>
      <c r="C783" s="7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88" t="str">
        <f>IF(Y782&lt;0,"NO PAGAR","COBRAR'")</f>
        <v>COBRAR'</v>
      </c>
      <c r="Y783" s="188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 ht="23.25" x14ac:dyDescent="0.35">
      <c r="B784" s="188" t="str">
        <f>IF(C782&lt;0,"NO PAGAR","COBRAR'")</f>
        <v>COBRAR'</v>
      </c>
      <c r="C784" s="188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6"/>
      <c r="Y784" s="8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81" t="s">
        <v>9</v>
      </c>
      <c r="C785" s="182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81" t="s">
        <v>9</v>
      </c>
      <c r="Y785" s="182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9" t="str">
        <f>IF(Y737&lt;0,"SALDO ADELANTADO","SALDO A FAVOR '")</f>
        <v>SALDO A FAVOR '</v>
      </c>
      <c r="C786" s="10" t="b">
        <f>IF(Y737&lt;=0,Y737*-1)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IF(C782&lt;0,"SALDO ADELANTADO","SALDO A FAVOR'")</f>
        <v>SALDO A FAVOR'</v>
      </c>
      <c r="Y786" s="10" t="b">
        <f>IF(C782&lt;=0,C782*-1)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10</v>
      </c>
      <c r="C787" s="10">
        <f>R795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AN795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16</v>
      </c>
      <c r="C793" s="10"/>
      <c r="E793" s="183" t="s">
        <v>7</v>
      </c>
      <c r="F793" s="184"/>
      <c r="G793" s="185"/>
      <c r="H793" s="5">
        <f>SUM(H779:H792)</f>
        <v>0</v>
      </c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183" t="s">
        <v>7</v>
      </c>
      <c r="AB793" s="184"/>
      <c r="AC793" s="185"/>
      <c r="AD793" s="5">
        <f>SUM(AD779:AD792)</f>
        <v>0</v>
      </c>
      <c r="AJ793" s="3"/>
      <c r="AK793" s="3"/>
      <c r="AL793" s="3"/>
      <c r="AM793" s="3"/>
      <c r="AN793" s="18"/>
      <c r="AO793" s="3"/>
    </row>
    <row r="794" spans="2:41" x14ac:dyDescent="0.25">
      <c r="B794" s="11" t="s">
        <v>17</v>
      </c>
      <c r="C794" s="10"/>
      <c r="E794" s="13"/>
      <c r="F794" s="13"/>
      <c r="G794" s="13"/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3"/>
      <c r="AB794" s="13"/>
      <c r="AC794" s="13"/>
      <c r="AJ794" s="3"/>
      <c r="AK794" s="3"/>
      <c r="AL794" s="3"/>
      <c r="AM794" s="3"/>
      <c r="AN794" s="18"/>
      <c r="AO794" s="3"/>
    </row>
    <row r="795" spans="2:41" x14ac:dyDescent="0.25">
      <c r="B795" s="12"/>
      <c r="C795" s="10"/>
      <c r="N795" s="183" t="s">
        <v>7</v>
      </c>
      <c r="O795" s="184"/>
      <c r="P795" s="184"/>
      <c r="Q795" s="185"/>
      <c r="R795" s="18">
        <f>SUM(R779:R794)</f>
        <v>0</v>
      </c>
      <c r="S795" s="3"/>
      <c r="V795" s="17"/>
      <c r="X795" s="12"/>
      <c r="Y795" s="10"/>
      <c r="AJ795" s="183" t="s">
        <v>7</v>
      </c>
      <c r="AK795" s="184"/>
      <c r="AL795" s="184"/>
      <c r="AM795" s="185"/>
      <c r="AN795" s="18">
        <f>SUM(AN779:AN794)</f>
        <v>0</v>
      </c>
      <c r="AO795" s="3"/>
    </row>
    <row r="796" spans="2:41" x14ac:dyDescent="0.25">
      <c r="B796" s="12"/>
      <c r="C796" s="10"/>
      <c r="V796" s="17"/>
      <c r="X796" s="12"/>
      <c r="Y796" s="10"/>
    </row>
    <row r="797" spans="2:41" x14ac:dyDescent="0.25">
      <c r="B797" s="12"/>
      <c r="C797" s="10"/>
      <c r="V797" s="17"/>
      <c r="X797" s="12"/>
      <c r="Y797" s="10"/>
    </row>
    <row r="798" spans="2:41" x14ac:dyDescent="0.25">
      <c r="B798" s="12"/>
      <c r="C798" s="10"/>
      <c r="E798" s="14"/>
      <c r="V798" s="17"/>
      <c r="X798" s="12"/>
      <c r="Y798" s="10"/>
      <c r="AA798" s="14"/>
    </row>
    <row r="799" spans="2:41" x14ac:dyDescent="0.25">
      <c r="B799" s="12"/>
      <c r="C799" s="10"/>
      <c r="V799" s="17"/>
      <c r="X799" s="12"/>
      <c r="Y799" s="10"/>
    </row>
    <row r="800" spans="2:41" x14ac:dyDescent="0.25">
      <c r="B800" s="12"/>
      <c r="C800" s="10"/>
      <c r="V800" s="17"/>
      <c r="X800" s="12"/>
      <c r="Y800" s="10"/>
    </row>
    <row r="801" spans="2:27" x14ac:dyDescent="0.25">
      <c r="B801" s="12"/>
      <c r="C801" s="10"/>
      <c r="V801" s="17"/>
      <c r="X801" s="12"/>
      <c r="Y801" s="10"/>
    </row>
    <row r="802" spans="2:27" x14ac:dyDescent="0.25">
      <c r="B802" s="12"/>
      <c r="C802" s="10"/>
      <c r="V802" s="17"/>
      <c r="X802" s="12"/>
      <c r="Y802" s="10"/>
    </row>
    <row r="803" spans="2:27" x14ac:dyDescent="0.25">
      <c r="B803" s="12"/>
      <c r="C803" s="10"/>
      <c r="V803" s="17"/>
      <c r="X803" s="12"/>
      <c r="Y803" s="10"/>
    </row>
    <row r="804" spans="2:27" x14ac:dyDescent="0.25">
      <c r="B804" s="11"/>
      <c r="C804" s="10"/>
      <c r="V804" s="17"/>
      <c r="X804" s="11"/>
      <c r="Y804" s="10"/>
    </row>
    <row r="805" spans="2:27" x14ac:dyDescent="0.25">
      <c r="B805" s="15" t="s">
        <v>18</v>
      </c>
      <c r="C805" s="16">
        <f>SUM(C786:C804)</f>
        <v>0</v>
      </c>
      <c r="D805" t="s">
        <v>22</v>
      </c>
      <c r="E805" t="s">
        <v>21</v>
      </c>
      <c r="V805" s="17"/>
      <c r="X805" s="15" t="s">
        <v>18</v>
      </c>
      <c r="Y805" s="16">
        <f>SUM(Y786:Y804)</f>
        <v>0</v>
      </c>
      <c r="Z805" t="s">
        <v>22</v>
      </c>
      <c r="AA805" t="s">
        <v>21</v>
      </c>
    </row>
    <row r="806" spans="2:27" x14ac:dyDescent="0.25">
      <c r="E806" s="1" t="s">
        <v>19</v>
      </c>
      <c r="V806" s="17"/>
      <c r="AA806" s="1" t="s">
        <v>19</v>
      </c>
    </row>
    <row r="807" spans="2:27" x14ac:dyDescent="0.25">
      <c r="V807" s="17"/>
    </row>
    <row r="808" spans="2:27" x14ac:dyDescent="0.25">
      <c r="V808" s="17"/>
    </row>
    <row r="809" spans="2:27" x14ac:dyDescent="0.25">
      <c r="V809" s="17"/>
    </row>
    <row r="810" spans="2:27" x14ac:dyDescent="0.25">
      <c r="V810" s="17"/>
    </row>
    <row r="811" spans="2:27" x14ac:dyDescent="0.25">
      <c r="V811" s="17"/>
    </row>
    <row r="812" spans="2:27" x14ac:dyDescent="0.25">
      <c r="V812" s="17"/>
    </row>
    <row r="813" spans="2:27" x14ac:dyDescent="0.25">
      <c r="V813" s="17"/>
    </row>
    <row r="814" spans="2:27" x14ac:dyDescent="0.25">
      <c r="V814" s="17"/>
    </row>
    <row r="815" spans="2:27" x14ac:dyDescent="0.25">
      <c r="V815" s="17"/>
    </row>
    <row r="816" spans="2:27" x14ac:dyDescent="0.25">
      <c r="V816" s="17"/>
    </row>
    <row r="817" spans="2:41" x14ac:dyDescent="0.25">
      <c r="V817" s="17"/>
    </row>
    <row r="818" spans="2:41" x14ac:dyDescent="0.25">
      <c r="V818" s="17"/>
    </row>
    <row r="819" spans="2:41" x14ac:dyDescent="0.25">
      <c r="V819" s="17"/>
      <c r="AC819" s="189" t="s">
        <v>29</v>
      </c>
      <c r="AD819" s="189"/>
      <c r="AE819" s="189"/>
    </row>
    <row r="820" spans="2:41" x14ac:dyDescent="0.25">
      <c r="H820" s="186" t="s">
        <v>28</v>
      </c>
      <c r="I820" s="186"/>
      <c r="J820" s="186"/>
      <c r="V820" s="17"/>
      <c r="AC820" s="189"/>
      <c r="AD820" s="189"/>
      <c r="AE820" s="189"/>
    </row>
    <row r="821" spans="2:41" x14ac:dyDescent="0.25">
      <c r="H821" s="186"/>
      <c r="I821" s="186"/>
      <c r="J821" s="186"/>
      <c r="V821" s="17"/>
      <c r="AC821" s="189"/>
      <c r="AD821" s="189"/>
      <c r="AE821" s="189"/>
    </row>
    <row r="822" spans="2:41" x14ac:dyDescent="0.25">
      <c r="V822" s="17"/>
    </row>
    <row r="823" spans="2:41" x14ac:dyDescent="0.25">
      <c r="V823" s="17"/>
    </row>
    <row r="824" spans="2:41" ht="23.25" x14ac:dyDescent="0.35">
      <c r="B824" s="22" t="s">
        <v>70</v>
      </c>
      <c r="V824" s="17"/>
      <c r="X824" s="22" t="s">
        <v>70</v>
      </c>
    </row>
    <row r="825" spans="2:41" ht="23.25" x14ac:dyDescent="0.35">
      <c r="B825" s="23" t="s">
        <v>32</v>
      </c>
      <c r="C825" s="20">
        <f>IF(X777="PAGADO",0,Y782)</f>
        <v>60</v>
      </c>
      <c r="E825" s="187" t="s">
        <v>20</v>
      </c>
      <c r="F825" s="187"/>
      <c r="G825" s="187"/>
      <c r="H825" s="187"/>
      <c r="V825" s="17"/>
      <c r="X825" s="23" t="s">
        <v>32</v>
      </c>
      <c r="Y825" s="20">
        <f>IF(B825="PAGADO",0,C830)</f>
        <v>60</v>
      </c>
      <c r="AA825" s="187" t="s">
        <v>20</v>
      </c>
      <c r="AB825" s="187"/>
      <c r="AC825" s="187"/>
      <c r="AD825" s="187"/>
    </row>
    <row r="826" spans="2:41" x14ac:dyDescent="0.25">
      <c r="B826" s="1" t="s">
        <v>0</v>
      </c>
      <c r="C826" s="19">
        <f>H841</f>
        <v>0</v>
      </c>
      <c r="E826" s="2" t="s">
        <v>1</v>
      </c>
      <c r="F826" s="2" t="s">
        <v>2</v>
      </c>
      <c r="G826" s="2" t="s">
        <v>3</v>
      </c>
      <c r="H826" s="2" t="s">
        <v>4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2" t="s">
        <v>1</v>
      </c>
      <c r="AK826" s="2" t="s">
        <v>5</v>
      </c>
      <c r="AL826" s="2" t="s">
        <v>4</v>
      </c>
      <c r="AM826" s="2" t="s">
        <v>6</v>
      </c>
      <c r="AN826" s="2" t="s">
        <v>7</v>
      </c>
      <c r="AO826" s="3"/>
    </row>
    <row r="827" spans="2:41" x14ac:dyDescent="0.25">
      <c r="C827" s="2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" t="s">
        <v>24</v>
      </c>
      <c r="C828" s="19">
        <f>IF(C825&gt;0,C825+C826,C826)</f>
        <v>60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IF(Y825&gt;0,Y826+Y825,Y826)</f>
        <v>60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" t="s">
        <v>9</v>
      </c>
      <c r="C829" s="20">
        <f>C852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Y852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6" t="s">
        <v>25</v>
      </c>
      <c r="C830" s="21">
        <f>C828-C829</f>
        <v>60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 t="s">
        <v>8</v>
      </c>
      <c r="Y830" s="21">
        <f>Y828-Y829</f>
        <v>60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ht="26.25" x14ac:dyDescent="0.4">
      <c r="B831" s="190" t="str">
        <f>IF(C830&lt;0,"NO PAGAR","COBRAR")</f>
        <v>COBRAR</v>
      </c>
      <c r="C831" s="19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90" t="str">
        <f>IF(Y830&lt;0,"NO PAGAR","COBRAR")</f>
        <v>COBRAR</v>
      </c>
      <c r="Y831" s="19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81" t="s">
        <v>9</v>
      </c>
      <c r="C832" s="182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81" t="s">
        <v>9</v>
      </c>
      <c r="Y832" s="182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9" t="str">
        <f>IF(C866&lt;0,"SALDO A FAVOR","SALDO ADELANTAD0'")</f>
        <v>SALDO ADELANTAD0'</v>
      </c>
      <c r="C833" s="10" t="b">
        <f>IF(Y777&lt;=0,Y777*-1)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9" t="str">
        <f>IF(C830&lt;0,"SALDO ADELANTADO","SALDO A FAVOR'")</f>
        <v>SALDO A FAVOR'</v>
      </c>
      <c r="Y833" s="10" t="b">
        <f>IF(C830&lt;=0,C830*-1)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10</v>
      </c>
      <c r="C834" s="10">
        <f>R843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10</v>
      </c>
      <c r="Y834" s="10">
        <f>AN843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11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11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12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12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13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13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11" t="s">
        <v>14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14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11" t="s">
        <v>15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15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1" t="s">
        <v>16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16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1" t="s">
        <v>17</v>
      </c>
      <c r="C841" s="10"/>
      <c r="E841" s="183" t="s">
        <v>7</v>
      </c>
      <c r="F841" s="184"/>
      <c r="G841" s="185"/>
      <c r="H841" s="5">
        <f>SUM(H827:H840)</f>
        <v>0</v>
      </c>
      <c r="N841" s="3"/>
      <c r="O841" s="3"/>
      <c r="P841" s="3"/>
      <c r="Q841" s="3"/>
      <c r="R841" s="18"/>
      <c r="S841" s="3"/>
      <c r="V841" s="17"/>
      <c r="X841" s="11" t="s">
        <v>17</v>
      </c>
      <c r="Y841" s="10"/>
      <c r="AA841" s="183" t="s">
        <v>7</v>
      </c>
      <c r="AB841" s="184"/>
      <c r="AC841" s="185"/>
      <c r="AD841" s="5">
        <f>SUM(AD827:AD840)</f>
        <v>0</v>
      </c>
      <c r="AJ841" s="3"/>
      <c r="AK841" s="3"/>
      <c r="AL841" s="3"/>
      <c r="AM841" s="3"/>
      <c r="AN841" s="18"/>
      <c r="AO841" s="3"/>
    </row>
    <row r="842" spans="2:41" x14ac:dyDescent="0.25">
      <c r="B842" s="12"/>
      <c r="C842" s="10"/>
      <c r="E842" s="13"/>
      <c r="F842" s="13"/>
      <c r="G842" s="13"/>
      <c r="N842" s="3"/>
      <c r="O842" s="3"/>
      <c r="P842" s="3"/>
      <c r="Q842" s="3"/>
      <c r="R842" s="18"/>
      <c r="S842" s="3"/>
      <c r="V842" s="17"/>
      <c r="X842" s="12"/>
      <c r="Y842" s="10"/>
      <c r="AA842" s="13"/>
      <c r="AB842" s="13"/>
      <c r="AC842" s="13"/>
      <c r="AJ842" s="3"/>
      <c r="AK842" s="3"/>
      <c r="AL842" s="3"/>
      <c r="AM842" s="3"/>
      <c r="AN842" s="18"/>
      <c r="AO842" s="3"/>
    </row>
    <row r="843" spans="2:41" x14ac:dyDescent="0.25">
      <c r="B843" s="12"/>
      <c r="C843" s="10"/>
      <c r="N843" s="183" t="s">
        <v>7</v>
      </c>
      <c r="O843" s="184"/>
      <c r="P843" s="184"/>
      <c r="Q843" s="185"/>
      <c r="R843" s="18">
        <f>SUM(R827:R842)</f>
        <v>0</v>
      </c>
      <c r="S843" s="3"/>
      <c r="V843" s="17"/>
      <c r="X843" s="12"/>
      <c r="Y843" s="10"/>
      <c r="AJ843" s="183" t="s">
        <v>7</v>
      </c>
      <c r="AK843" s="184"/>
      <c r="AL843" s="184"/>
      <c r="AM843" s="185"/>
      <c r="AN843" s="18">
        <f>SUM(AN827:AN842)</f>
        <v>0</v>
      </c>
      <c r="AO843" s="3"/>
    </row>
    <row r="844" spans="2:41" x14ac:dyDescent="0.25">
      <c r="B844" s="12"/>
      <c r="C844" s="10"/>
      <c r="V844" s="17"/>
      <c r="X844" s="12"/>
      <c r="Y844" s="10"/>
    </row>
    <row r="845" spans="2:41" x14ac:dyDescent="0.25">
      <c r="B845" s="12"/>
      <c r="C845" s="10"/>
      <c r="V845" s="17"/>
      <c r="X845" s="12"/>
      <c r="Y845" s="10"/>
    </row>
    <row r="846" spans="2:41" x14ac:dyDescent="0.25">
      <c r="B846" s="12"/>
      <c r="C846" s="10"/>
      <c r="E846" s="14"/>
      <c r="V846" s="17"/>
      <c r="X846" s="12"/>
      <c r="Y846" s="10"/>
      <c r="AA846" s="14"/>
    </row>
    <row r="847" spans="2:41" x14ac:dyDescent="0.25">
      <c r="B847" s="12"/>
      <c r="C847" s="10"/>
      <c r="V847" s="17"/>
      <c r="X847" s="12"/>
      <c r="Y847" s="10"/>
    </row>
    <row r="848" spans="2:41" x14ac:dyDescent="0.25">
      <c r="B848" s="12"/>
      <c r="C848" s="10"/>
      <c r="V848" s="17"/>
      <c r="X848" s="12"/>
      <c r="Y848" s="10"/>
    </row>
    <row r="849" spans="1:43" x14ac:dyDescent="0.25">
      <c r="B849" s="12"/>
      <c r="C849" s="10"/>
      <c r="V849" s="17"/>
      <c r="X849" s="12"/>
      <c r="Y849" s="10"/>
    </row>
    <row r="850" spans="1:43" x14ac:dyDescent="0.25">
      <c r="B850" s="12"/>
      <c r="C850" s="10"/>
      <c r="V850" s="17"/>
      <c r="X850" s="12"/>
      <c r="Y850" s="10"/>
    </row>
    <row r="851" spans="1:43" x14ac:dyDescent="0.25">
      <c r="B851" s="11"/>
      <c r="C851" s="10"/>
      <c r="V851" s="17"/>
      <c r="X851" s="11"/>
      <c r="Y851" s="10"/>
    </row>
    <row r="852" spans="1:43" x14ac:dyDescent="0.25">
      <c r="B852" s="15" t="s">
        <v>18</v>
      </c>
      <c r="C852" s="16">
        <f>SUM(C833:C851)</f>
        <v>0</v>
      </c>
      <c r="V852" s="17"/>
      <c r="X852" s="15" t="s">
        <v>18</v>
      </c>
      <c r="Y852" s="16">
        <f>SUM(Y833:Y851)</f>
        <v>0</v>
      </c>
    </row>
    <row r="853" spans="1:43" x14ac:dyDescent="0.25">
      <c r="D853" t="s">
        <v>22</v>
      </c>
      <c r="E853" t="s">
        <v>21</v>
      </c>
      <c r="V853" s="17"/>
      <c r="Z853" t="s">
        <v>22</v>
      </c>
      <c r="AA853" t="s">
        <v>21</v>
      </c>
    </row>
    <row r="854" spans="1:43" x14ac:dyDescent="0.25">
      <c r="E854" s="1" t="s">
        <v>19</v>
      </c>
      <c r="V854" s="17"/>
      <c r="AA854" s="1" t="s">
        <v>19</v>
      </c>
    </row>
    <row r="855" spans="1:43" x14ac:dyDescent="0.25">
      <c r="V855" s="17"/>
    </row>
    <row r="856" spans="1:43" x14ac:dyDescent="0.25">
      <c r="V856" s="17"/>
    </row>
    <row r="857" spans="1:43" x14ac:dyDescent="0.25">
      <c r="V857" s="17"/>
    </row>
    <row r="858" spans="1:43" x14ac:dyDescent="0.25">
      <c r="V858" s="17"/>
    </row>
    <row r="859" spans="1:43" x14ac:dyDescent="0.25">
      <c r="V859" s="17"/>
    </row>
    <row r="860" spans="1:43" x14ac:dyDescent="0.25">
      <c r="V860" s="17"/>
    </row>
    <row r="861" spans="1:43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</row>
    <row r="864" spans="1:43" x14ac:dyDescent="0.25">
      <c r="V864" s="17"/>
    </row>
    <row r="865" spans="2:41" x14ac:dyDescent="0.25">
      <c r="H865" s="186" t="s">
        <v>30</v>
      </c>
      <c r="I865" s="186"/>
      <c r="J865" s="186"/>
      <c r="V865" s="17"/>
      <c r="AA865" s="186" t="s">
        <v>31</v>
      </c>
      <c r="AB865" s="186"/>
      <c r="AC865" s="186"/>
    </row>
    <row r="866" spans="2:41" x14ac:dyDescent="0.25">
      <c r="H866" s="186"/>
      <c r="I866" s="186"/>
      <c r="J866" s="186"/>
      <c r="V866" s="17"/>
      <c r="AA866" s="186"/>
      <c r="AB866" s="186"/>
      <c r="AC866" s="186"/>
    </row>
    <row r="867" spans="2:41" x14ac:dyDescent="0.25">
      <c r="V867" s="17"/>
    </row>
    <row r="868" spans="2:41" x14ac:dyDescent="0.25">
      <c r="V868" s="17"/>
    </row>
    <row r="869" spans="2:41" ht="23.25" x14ac:dyDescent="0.35">
      <c r="B869" s="24" t="s">
        <v>70</v>
      </c>
      <c r="V869" s="17"/>
      <c r="X869" s="22" t="s">
        <v>70</v>
      </c>
    </row>
    <row r="870" spans="2:41" ht="23.25" x14ac:dyDescent="0.35">
      <c r="B870" s="23" t="s">
        <v>32</v>
      </c>
      <c r="C870" s="20">
        <f>IF(X825="PAGADO",0,C830)</f>
        <v>60</v>
      </c>
      <c r="E870" s="187" t="s">
        <v>20</v>
      </c>
      <c r="F870" s="187"/>
      <c r="G870" s="187"/>
      <c r="H870" s="187"/>
      <c r="V870" s="17"/>
      <c r="X870" s="23" t="s">
        <v>32</v>
      </c>
      <c r="Y870" s="20">
        <f>IF(B1670="PAGADO",0,C875)</f>
        <v>60</v>
      </c>
      <c r="AA870" s="187" t="s">
        <v>20</v>
      </c>
      <c r="AB870" s="187"/>
      <c r="AC870" s="187"/>
      <c r="AD870" s="187"/>
    </row>
    <row r="871" spans="2:41" x14ac:dyDescent="0.25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 x14ac:dyDescent="0.25">
      <c r="C872" s="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" t="s">
        <v>24</v>
      </c>
      <c r="C873" s="19">
        <f>IF(C870&gt;0,C870+C871,C871)</f>
        <v>60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IF(Y870&gt;0,Y870+Y871,Y871)</f>
        <v>60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" t="s">
        <v>9</v>
      </c>
      <c r="C874" s="20">
        <f>C898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Y898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6" t="s">
        <v>26</v>
      </c>
      <c r="C875" s="21">
        <f>C873-C874</f>
        <v>60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27</v>
      </c>
      <c r="Y875" s="21">
        <f>Y873-Y874</f>
        <v>60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 x14ac:dyDescent="0.35">
      <c r="B876" s="6"/>
      <c r="C876" s="7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88" t="str">
        <f>IF(Y875&lt;0,"NO PAGAR","COBRAR'")</f>
        <v>COBRAR'</v>
      </c>
      <c r="Y876" s="188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ht="23.25" x14ac:dyDescent="0.35">
      <c r="B877" s="188" t="str">
        <f>IF(C875&lt;0,"NO PAGAR","COBRAR'")</f>
        <v>COBRAR'</v>
      </c>
      <c r="C877" s="188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/>
      <c r="Y877" s="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181" t="s">
        <v>9</v>
      </c>
      <c r="C878" s="182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81" t="s">
        <v>9</v>
      </c>
      <c r="Y878" s="182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9" t="str">
        <f>IF(Y830&lt;0,"SALDO ADELANTADO","SALDO A FAVOR '")</f>
        <v>SALDO A FAVOR '</v>
      </c>
      <c r="C879" s="10" t="b">
        <f>IF(Y830&lt;=0,Y830*-1)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9" t="str">
        <f>IF(C875&lt;0,"SALDO ADELANTADO","SALDO A FAVOR'")</f>
        <v>SALDO A FAVOR'</v>
      </c>
      <c r="Y879" s="10" t="b">
        <f>IF(C875&lt;=0,C875*-1)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10</v>
      </c>
      <c r="C880" s="10">
        <f>R888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10</v>
      </c>
      <c r="Y880" s="10">
        <f>AN888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11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11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12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12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13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13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14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14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15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15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16</v>
      </c>
      <c r="C886" s="10"/>
      <c r="E886" s="183" t="s">
        <v>7</v>
      </c>
      <c r="F886" s="184"/>
      <c r="G886" s="185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16</v>
      </c>
      <c r="Y886" s="10"/>
      <c r="AA886" s="183" t="s">
        <v>7</v>
      </c>
      <c r="AB886" s="184"/>
      <c r="AC886" s="185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 x14ac:dyDescent="0.25">
      <c r="B887" s="11" t="s">
        <v>17</v>
      </c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1" t="s">
        <v>17</v>
      </c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 x14ac:dyDescent="0.25">
      <c r="B888" s="12"/>
      <c r="C888" s="10"/>
      <c r="N888" s="183" t="s">
        <v>7</v>
      </c>
      <c r="O888" s="184"/>
      <c r="P888" s="184"/>
      <c r="Q888" s="185"/>
      <c r="R888" s="18">
        <f>SUM(R872:R887)</f>
        <v>0</v>
      </c>
      <c r="S888" s="3"/>
      <c r="V888" s="17"/>
      <c r="X888" s="12"/>
      <c r="Y888" s="10"/>
      <c r="AJ888" s="183" t="s">
        <v>7</v>
      </c>
      <c r="AK888" s="184"/>
      <c r="AL888" s="184"/>
      <c r="AM888" s="185"/>
      <c r="AN888" s="18">
        <f>SUM(AN872:AN887)</f>
        <v>0</v>
      </c>
      <c r="AO888" s="3"/>
    </row>
    <row r="889" spans="2:41" x14ac:dyDescent="0.25">
      <c r="B889" s="12"/>
      <c r="C889" s="10"/>
      <c r="V889" s="17"/>
      <c r="X889" s="12"/>
      <c r="Y889" s="10"/>
    </row>
    <row r="890" spans="2:41" x14ac:dyDescent="0.25">
      <c r="B890" s="12"/>
      <c r="C890" s="10"/>
      <c r="V890" s="17"/>
      <c r="X890" s="12"/>
      <c r="Y890" s="10"/>
    </row>
    <row r="891" spans="2:41" x14ac:dyDescent="0.25">
      <c r="B891" s="12"/>
      <c r="C891" s="10"/>
      <c r="E891" s="14"/>
      <c r="V891" s="17"/>
      <c r="X891" s="12"/>
      <c r="Y891" s="10"/>
      <c r="AA891" s="14"/>
    </row>
    <row r="892" spans="2:41" x14ac:dyDescent="0.25">
      <c r="B892" s="12"/>
      <c r="C892" s="10"/>
      <c r="V892" s="17"/>
      <c r="X892" s="12"/>
      <c r="Y892" s="10"/>
    </row>
    <row r="893" spans="2:41" x14ac:dyDescent="0.25">
      <c r="B893" s="12"/>
      <c r="C893" s="10"/>
      <c r="V893" s="17"/>
      <c r="X893" s="12"/>
      <c r="Y893" s="10"/>
    </row>
    <row r="894" spans="2:41" x14ac:dyDescent="0.25">
      <c r="B894" s="12"/>
      <c r="C894" s="10"/>
      <c r="V894" s="17"/>
      <c r="X894" s="12"/>
      <c r="Y894" s="10"/>
    </row>
    <row r="895" spans="2:41" x14ac:dyDescent="0.25">
      <c r="B895" s="12"/>
      <c r="C895" s="10"/>
      <c r="V895" s="17"/>
      <c r="X895" s="12"/>
      <c r="Y895" s="10"/>
    </row>
    <row r="896" spans="2:41" x14ac:dyDescent="0.25">
      <c r="B896" s="12"/>
      <c r="C896" s="10"/>
      <c r="V896" s="17"/>
      <c r="X896" s="12"/>
      <c r="Y896" s="10"/>
    </row>
    <row r="897" spans="2:27" x14ac:dyDescent="0.25">
      <c r="B897" s="11"/>
      <c r="C897" s="10"/>
      <c r="V897" s="17"/>
      <c r="X897" s="11"/>
      <c r="Y897" s="10"/>
    </row>
    <row r="898" spans="2:27" x14ac:dyDescent="0.25">
      <c r="B898" s="15" t="s">
        <v>18</v>
      </c>
      <c r="C898" s="16">
        <f>SUM(C879:C897)</f>
        <v>0</v>
      </c>
      <c r="D898" t="s">
        <v>22</v>
      </c>
      <c r="E898" t="s">
        <v>21</v>
      </c>
      <c r="V898" s="17"/>
      <c r="X898" s="15" t="s">
        <v>18</v>
      </c>
      <c r="Y898" s="16">
        <f>SUM(Y879:Y897)</f>
        <v>0</v>
      </c>
      <c r="Z898" t="s">
        <v>22</v>
      </c>
      <c r="AA898" t="s">
        <v>21</v>
      </c>
    </row>
    <row r="899" spans="2:27" x14ac:dyDescent="0.25">
      <c r="E899" s="1" t="s">
        <v>19</v>
      </c>
      <c r="V899" s="17"/>
      <c r="AA899" s="1" t="s">
        <v>19</v>
      </c>
    </row>
    <row r="900" spans="2:27" x14ac:dyDescent="0.25">
      <c r="V900" s="17"/>
    </row>
    <row r="901" spans="2:27" x14ac:dyDescent="0.25">
      <c r="V901" s="17"/>
    </row>
    <row r="902" spans="2:27" x14ac:dyDescent="0.25">
      <c r="V902" s="17"/>
    </row>
    <row r="903" spans="2:27" x14ac:dyDescent="0.25">
      <c r="V903" s="17"/>
    </row>
    <row r="904" spans="2:27" x14ac:dyDescent="0.25">
      <c r="V904" s="17"/>
    </row>
    <row r="905" spans="2:27" x14ac:dyDescent="0.25">
      <c r="V905" s="17"/>
    </row>
    <row r="906" spans="2:27" x14ac:dyDescent="0.25">
      <c r="V906" s="17"/>
    </row>
    <row r="907" spans="2:27" x14ac:dyDescent="0.25">
      <c r="V907" s="17"/>
    </row>
    <row r="908" spans="2:27" x14ac:dyDescent="0.25">
      <c r="V908" s="17"/>
    </row>
    <row r="909" spans="2:27" x14ac:dyDescent="0.25">
      <c r="V909" s="17"/>
    </row>
    <row r="910" spans="2:27" x14ac:dyDescent="0.25">
      <c r="V910" s="17"/>
    </row>
    <row r="911" spans="2:27" x14ac:dyDescent="0.25">
      <c r="V911" s="17"/>
    </row>
    <row r="912" spans="2:27" x14ac:dyDescent="0.25">
      <c r="V912" s="17"/>
    </row>
    <row r="913" spans="2:41" x14ac:dyDescent="0.25">
      <c r="V913" s="17"/>
      <c r="AC913" s="189" t="s">
        <v>29</v>
      </c>
      <c r="AD913" s="189"/>
      <c r="AE913" s="189"/>
    </row>
    <row r="914" spans="2:41" x14ac:dyDescent="0.25">
      <c r="H914" s="186" t="s">
        <v>28</v>
      </c>
      <c r="I914" s="186"/>
      <c r="J914" s="186"/>
      <c r="V914" s="17"/>
      <c r="AC914" s="189"/>
      <c r="AD914" s="189"/>
      <c r="AE914" s="189"/>
    </row>
    <row r="915" spans="2:41" x14ac:dyDescent="0.25">
      <c r="H915" s="186"/>
      <c r="I915" s="186"/>
      <c r="J915" s="186"/>
      <c r="V915" s="17"/>
      <c r="AC915" s="189"/>
      <c r="AD915" s="189"/>
      <c r="AE915" s="189"/>
    </row>
    <row r="916" spans="2:41" x14ac:dyDescent="0.25">
      <c r="V916" s="17"/>
    </row>
    <row r="917" spans="2:41" x14ac:dyDescent="0.25">
      <c r="V917" s="17"/>
    </row>
    <row r="918" spans="2:41" ht="23.25" x14ac:dyDescent="0.35">
      <c r="B918" s="22" t="s">
        <v>71</v>
      </c>
      <c r="V918" s="17"/>
      <c r="X918" s="22" t="s">
        <v>71</v>
      </c>
    </row>
    <row r="919" spans="2:41" ht="23.25" x14ac:dyDescent="0.35">
      <c r="B919" s="23" t="s">
        <v>32</v>
      </c>
      <c r="C919" s="20">
        <f>IF(X870="PAGADO",0,Y875)</f>
        <v>60</v>
      </c>
      <c r="E919" s="187" t="s">
        <v>20</v>
      </c>
      <c r="F919" s="187"/>
      <c r="G919" s="187"/>
      <c r="H919" s="187"/>
      <c r="V919" s="17"/>
      <c r="X919" s="23" t="s">
        <v>32</v>
      </c>
      <c r="Y919" s="20">
        <f>IF(B919="PAGADO",0,C924)</f>
        <v>60</v>
      </c>
      <c r="AA919" s="187" t="s">
        <v>20</v>
      </c>
      <c r="AB919" s="187"/>
      <c r="AC919" s="187"/>
      <c r="AD919" s="187"/>
    </row>
    <row r="920" spans="2:41" x14ac:dyDescent="0.25">
      <c r="B920" s="1" t="s">
        <v>0</v>
      </c>
      <c r="C920" s="19">
        <f>H935</f>
        <v>0</v>
      </c>
      <c r="E920" s="2" t="s">
        <v>1</v>
      </c>
      <c r="F920" s="2" t="s">
        <v>2</v>
      </c>
      <c r="G920" s="2" t="s">
        <v>3</v>
      </c>
      <c r="H920" s="2" t="s">
        <v>4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2" t="s">
        <v>1</v>
      </c>
      <c r="AK920" s="2" t="s">
        <v>5</v>
      </c>
      <c r="AL920" s="2" t="s">
        <v>4</v>
      </c>
      <c r="AM920" s="2" t="s">
        <v>6</v>
      </c>
      <c r="AN920" s="2" t="s">
        <v>7</v>
      </c>
      <c r="AO920" s="3"/>
    </row>
    <row r="921" spans="2:41" x14ac:dyDescent="0.25">
      <c r="C921" s="2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" t="s">
        <v>24</v>
      </c>
      <c r="C922" s="19">
        <f>IF(C919&gt;0,C919+C920,C920)</f>
        <v>60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IF(Y919&gt;0,Y920+Y919,Y920)</f>
        <v>60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" t="s">
        <v>9</v>
      </c>
      <c r="C923" s="20">
        <f>C946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Y946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6" t="s">
        <v>25</v>
      </c>
      <c r="C924" s="21">
        <f>C922-C923</f>
        <v>60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 t="s">
        <v>8</v>
      </c>
      <c r="Y924" s="21">
        <f>Y922-Y923</f>
        <v>60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6.25" x14ac:dyDescent="0.4">
      <c r="B925" s="190" t="str">
        <f>IF(C924&lt;0,"NO PAGAR","COBRAR")</f>
        <v>COBRAR</v>
      </c>
      <c r="C925" s="19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90" t="str">
        <f>IF(Y924&lt;0,"NO PAGAR","COBRAR")</f>
        <v>COBRAR</v>
      </c>
      <c r="Y925" s="19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81" t="s">
        <v>9</v>
      </c>
      <c r="C926" s="182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81" t="s">
        <v>9</v>
      </c>
      <c r="Y926" s="182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9" t="str">
        <f>IF(C960&lt;0,"SALDO A FAVOR","SALDO ADELANTAD0'")</f>
        <v>SALDO ADELANTAD0'</v>
      </c>
      <c r="C927" s="10" t="b">
        <f>IF(Y875&lt;=0,Y875*-1)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IF(C924&lt;0,"SALDO ADELANTADO","SALDO A FAVOR'")</f>
        <v>SALDO A FAVOR'</v>
      </c>
      <c r="Y927" s="10" t="b">
        <f>IF(C924&lt;=0,C924*-1)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10</v>
      </c>
      <c r="C928" s="10">
        <f>R937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AN937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16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1" t="s">
        <v>17</v>
      </c>
      <c r="C935" s="10"/>
      <c r="E935" s="183" t="s">
        <v>7</v>
      </c>
      <c r="F935" s="184"/>
      <c r="G935" s="185"/>
      <c r="H935" s="5">
        <f>SUM(H921:H934)</f>
        <v>0</v>
      </c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83" t="s">
        <v>7</v>
      </c>
      <c r="AB935" s="184"/>
      <c r="AC935" s="185"/>
      <c r="AD935" s="5">
        <f>SUM(AD921:AD934)</f>
        <v>0</v>
      </c>
      <c r="AJ935" s="3"/>
      <c r="AK935" s="3"/>
      <c r="AL935" s="3"/>
      <c r="AM935" s="3"/>
      <c r="AN935" s="18"/>
      <c r="AO935" s="3"/>
    </row>
    <row r="936" spans="2:41" x14ac:dyDescent="0.25">
      <c r="B936" s="12"/>
      <c r="C936" s="10"/>
      <c r="E936" s="13"/>
      <c r="F936" s="13"/>
      <c r="G936" s="13"/>
      <c r="N936" s="3"/>
      <c r="O936" s="3"/>
      <c r="P936" s="3"/>
      <c r="Q936" s="3"/>
      <c r="R936" s="18"/>
      <c r="S936" s="3"/>
      <c r="V936" s="17"/>
      <c r="X936" s="12"/>
      <c r="Y936" s="10"/>
      <c r="AA936" s="13"/>
      <c r="AB936" s="13"/>
      <c r="AC936" s="13"/>
      <c r="AJ936" s="3"/>
      <c r="AK936" s="3"/>
      <c r="AL936" s="3"/>
      <c r="AM936" s="3"/>
      <c r="AN936" s="18"/>
      <c r="AO936" s="3"/>
    </row>
    <row r="937" spans="2:41" x14ac:dyDescent="0.25">
      <c r="B937" s="12"/>
      <c r="C937" s="10"/>
      <c r="N937" s="183" t="s">
        <v>7</v>
      </c>
      <c r="O937" s="184"/>
      <c r="P937" s="184"/>
      <c r="Q937" s="185"/>
      <c r="R937" s="18">
        <f>SUM(R921:R936)</f>
        <v>0</v>
      </c>
      <c r="S937" s="3"/>
      <c r="V937" s="17"/>
      <c r="X937" s="12"/>
      <c r="Y937" s="10"/>
      <c r="AJ937" s="183" t="s">
        <v>7</v>
      </c>
      <c r="AK937" s="184"/>
      <c r="AL937" s="184"/>
      <c r="AM937" s="185"/>
      <c r="AN937" s="18">
        <f>SUM(AN921:AN936)</f>
        <v>0</v>
      </c>
      <c r="AO937" s="3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2"/>
      <c r="C940" s="10"/>
      <c r="E940" s="14"/>
      <c r="V940" s="17"/>
      <c r="X940" s="12"/>
      <c r="Y940" s="10"/>
      <c r="AA940" s="14"/>
    </row>
    <row r="941" spans="2:41" x14ac:dyDescent="0.25">
      <c r="B941" s="12"/>
      <c r="C941" s="10"/>
      <c r="V941" s="17"/>
      <c r="X941" s="12"/>
      <c r="Y941" s="10"/>
    </row>
    <row r="942" spans="2:41" x14ac:dyDescent="0.25">
      <c r="B942" s="12"/>
      <c r="C942" s="10"/>
      <c r="V942" s="17"/>
      <c r="X942" s="12"/>
      <c r="Y942" s="10"/>
    </row>
    <row r="943" spans="2:41" x14ac:dyDescent="0.25">
      <c r="B943" s="12"/>
      <c r="C943" s="10"/>
      <c r="V943" s="17"/>
      <c r="X943" s="12"/>
      <c r="Y943" s="10"/>
    </row>
    <row r="944" spans="2:41" x14ac:dyDescent="0.25">
      <c r="B944" s="12"/>
      <c r="C944" s="10"/>
      <c r="V944" s="17"/>
      <c r="X944" s="12"/>
      <c r="Y944" s="10"/>
    </row>
    <row r="945" spans="1:43" x14ac:dyDescent="0.25">
      <c r="B945" s="11"/>
      <c r="C945" s="10"/>
      <c r="V945" s="17"/>
      <c r="X945" s="11"/>
      <c r="Y945" s="10"/>
    </row>
    <row r="946" spans="1:43" x14ac:dyDescent="0.25">
      <c r="B946" s="15" t="s">
        <v>18</v>
      </c>
      <c r="C946" s="16">
        <f>SUM(C927:C945)</f>
        <v>0</v>
      </c>
      <c r="V946" s="17"/>
      <c r="X946" s="15" t="s">
        <v>18</v>
      </c>
      <c r="Y946" s="16">
        <f>SUM(Y927:Y945)</f>
        <v>0</v>
      </c>
    </row>
    <row r="947" spans="1:43" x14ac:dyDescent="0.25">
      <c r="D947" t="s">
        <v>22</v>
      </c>
      <c r="E947" t="s">
        <v>21</v>
      </c>
      <c r="V947" s="17"/>
      <c r="Z947" t="s">
        <v>22</v>
      </c>
      <c r="AA947" t="s">
        <v>21</v>
      </c>
    </row>
    <row r="948" spans="1:43" x14ac:dyDescent="0.25">
      <c r="E948" s="1" t="s">
        <v>19</v>
      </c>
      <c r="V948" s="17"/>
      <c r="AA948" s="1" t="s">
        <v>19</v>
      </c>
    </row>
    <row r="949" spans="1:43" x14ac:dyDescent="0.25">
      <c r="V949" s="17"/>
    </row>
    <row r="950" spans="1:43" x14ac:dyDescent="0.25">
      <c r="V950" s="17"/>
    </row>
    <row r="951" spans="1:43" x14ac:dyDescent="0.25">
      <c r="V951" s="17"/>
    </row>
    <row r="952" spans="1:43" x14ac:dyDescent="0.25">
      <c r="V952" s="17"/>
    </row>
    <row r="953" spans="1:43" x14ac:dyDescent="0.25">
      <c r="V953" s="17"/>
    </row>
    <row r="954" spans="1:43" x14ac:dyDescent="0.25">
      <c r="V954" s="17"/>
    </row>
    <row r="955" spans="1:43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</row>
    <row r="958" spans="1:43" x14ac:dyDescent="0.25">
      <c r="V958" s="17"/>
    </row>
    <row r="959" spans="1:43" x14ac:dyDescent="0.25">
      <c r="H959" s="186" t="s">
        <v>30</v>
      </c>
      <c r="I959" s="186"/>
      <c r="J959" s="186"/>
      <c r="V959" s="17"/>
      <c r="AA959" s="186" t="s">
        <v>31</v>
      </c>
      <c r="AB959" s="186"/>
      <c r="AC959" s="186"/>
    </row>
    <row r="960" spans="1:43" x14ac:dyDescent="0.25">
      <c r="H960" s="186"/>
      <c r="I960" s="186"/>
      <c r="J960" s="186"/>
      <c r="V960" s="17"/>
      <c r="AA960" s="186"/>
      <c r="AB960" s="186"/>
      <c r="AC960" s="186"/>
    </row>
    <row r="961" spans="2:41" x14ac:dyDescent="0.25">
      <c r="V961" s="17"/>
    </row>
    <row r="962" spans="2:41" x14ac:dyDescent="0.25">
      <c r="V962" s="17"/>
    </row>
    <row r="963" spans="2:41" ht="23.25" x14ac:dyDescent="0.35">
      <c r="B963" s="24" t="s">
        <v>73</v>
      </c>
      <c r="V963" s="17"/>
      <c r="X963" s="22" t="s">
        <v>71</v>
      </c>
    </row>
    <row r="964" spans="2:41" ht="23.25" x14ac:dyDescent="0.35">
      <c r="B964" s="23" t="s">
        <v>32</v>
      </c>
      <c r="C964" s="20">
        <f>IF(X919="PAGADO",0,C924)</f>
        <v>60</v>
      </c>
      <c r="E964" s="187" t="s">
        <v>20</v>
      </c>
      <c r="F964" s="187"/>
      <c r="G964" s="187"/>
      <c r="H964" s="187"/>
      <c r="V964" s="17"/>
      <c r="X964" s="23" t="s">
        <v>32</v>
      </c>
      <c r="Y964" s="20">
        <f>IF(B1764="PAGADO",0,C969)</f>
        <v>60</v>
      </c>
      <c r="AA964" s="187" t="s">
        <v>20</v>
      </c>
      <c r="AB964" s="187"/>
      <c r="AC964" s="187"/>
      <c r="AD964" s="187"/>
    </row>
    <row r="965" spans="2:41" x14ac:dyDescent="0.25">
      <c r="B965" s="1" t="s">
        <v>0</v>
      </c>
      <c r="C965" s="19">
        <f>H980</f>
        <v>0</v>
      </c>
      <c r="E965" s="2" t="s">
        <v>1</v>
      </c>
      <c r="F965" s="2" t="s">
        <v>2</v>
      </c>
      <c r="G965" s="2" t="s">
        <v>3</v>
      </c>
      <c r="H965" s="2" t="s">
        <v>4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 x14ac:dyDescent="0.25">
      <c r="C966" s="2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Y966" s="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" t="s">
        <v>24</v>
      </c>
      <c r="C967" s="19">
        <f>IF(C964&gt;0,C964+C965,C965)</f>
        <v>60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24</v>
      </c>
      <c r="Y967" s="19">
        <f>IF(Y964&gt;0,Y964+Y965,Y965)</f>
        <v>60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" t="s">
        <v>9</v>
      </c>
      <c r="C968" s="20">
        <f>C992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Y992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6" t="s">
        <v>26</v>
      </c>
      <c r="C969" s="21">
        <f>C967-C968</f>
        <v>60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6" t="s">
        <v>27</v>
      </c>
      <c r="Y969" s="21">
        <f>Y967-Y968</f>
        <v>60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 x14ac:dyDescent="0.35">
      <c r="B970" s="6"/>
      <c r="C970" s="7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88" t="str">
        <f>IF(Y969&lt;0,"NO PAGAR","COBRAR'")</f>
        <v>COBRAR'</v>
      </c>
      <c r="Y970" s="188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3.25" x14ac:dyDescent="0.35">
      <c r="B971" s="188" t="str">
        <f>IF(C969&lt;0,"NO PAGAR","COBRAR'")</f>
        <v>COBRAR'</v>
      </c>
      <c r="C971" s="188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/>
      <c r="Y971" s="8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81" t="s">
        <v>9</v>
      </c>
      <c r="C972" s="182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81" t="s">
        <v>9</v>
      </c>
      <c r="Y972" s="182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9" t="str">
        <f>IF(Y924&lt;0,"SALDO ADELANTADO","SALDO A FAVOR '")</f>
        <v>SALDO A FAVOR '</v>
      </c>
      <c r="C973" s="10" t="b">
        <f>IF(Y924&lt;=0,Y924*-1)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IF(C969&lt;0,"SALDO ADELANTADO","SALDO A FAVOR'")</f>
        <v>SALDO A FAVOR'</v>
      </c>
      <c r="Y973" s="10" t="b">
        <f>IF(C969&lt;=0,C969*-1)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10</v>
      </c>
      <c r="C974" s="10">
        <f>R982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AN982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16</v>
      </c>
      <c r="C980" s="10"/>
      <c r="E980" s="183" t="s">
        <v>7</v>
      </c>
      <c r="F980" s="184"/>
      <c r="G980" s="185"/>
      <c r="H980" s="5">
        <f>SUM(H966:H979)</f>
        <v>0</v>
      </c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183" t="s">
        <v>7</v>
      </c>
      <c r="AB980" s="184"/>
      <c r="AC980" s="185"/>
      <c r="AD980" s="5">
        <f>SUM(AD966:AD979)</f>
        <v>0</v>
      </c>
      <c r="AJ980" s="3"/>
      <c r="AK980" s="3"/>
      <c r="AL980" s="3"/>
      <c r="AM980" s="3"/>
      <c r="AN980" s="18"/>
      <c r="AO980" s="3"/>
    </row>
    <row r="981" spans="2:41" x14ac:dyDescent="0.25">
      <c r="B981" s="11" t="s">
        <v>17</v>
      </c>
      <c r="C981" s="10"/>
      <c r="E981" s="13"/>
      <c r="F981" s="13"/>
      <c r="G981" s="13"/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 x14ac:dyDescent="0.25">
      <c r="B982" s="12"/>
      <c r="C982" s="10"/>
      <c r="N982" s="183" t="s">
        <v>7</v>
      </c>
      <c r="O982" s="184"/>
      <c r="P982" s="184"/>
      <c r="Q982" s="185"/>
      <c r="R982" s="18">
        <f>SUM(R966:R981)</f>
        <v>0</v>
      </c>
      <c r="S982" s="3"/>
      <c r="V982" s="17"/>
      <c r="X982" s="12"/>
      <c r="Y982" s="10"/>
      <c r="AJ982" s="183" t="s">
        <v>7</v>
      </c>
      <c r="AK982" s="184"/>
      <c r="AL982" s="184"/>
      <c r="AM982" s="185"/>
      <c r="AN982" s="18">
        <f>SUM(AN966:AN981)</f>
        <v>0</v>
      </c>
      <c r="AO982" s="3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V984" s="17"/>
      <c r="X984" s="12"/>
      <c r="Y984" s="10"/>
    </row>
    <row r="985" spans="2:41" x14ac:dyDescent="0.25">
      <c r="B985" s="12"/>
      <c r="C985" s="10"/>
      <c r="E985" s="14"/>
      <c r="V985" s="17"/>
      <c r="X985" s="12"/>
      <c r="Y985" s="10"/>
      <c r="AA985" s="14"/>
    </row>
    <row r="986" spans="2:41" x14ac:dyDescent="0.25">
      <c r="B986" s="12"/>
      <c r="C986" s="10"/>
      <c r="V986" s="17"/>
      <c r="X986" s="12"/>
      <c r="Y986" s="10"/>
    </row>
    <row r="987" spans="2:41" x14ac:dyDescent="0.25">
      <c r="B987" s="12"/>
      <c r="C987" s="10"/>
      <c r="V987" s="17"/>
      <c r="X987" s="12"/>
      <c r="Y987" s="10"/>
    </row>
    <row r="988" spans="2:41" x14ac:dyDescent="0.25">
      <c r="B988" s="12"/>
      <c r="C988" s="10"/>
      <c r="V988" s="17"/>
      <c r="X988" s="12"/>
      <c r="Y988" s="10"/>
    </row>
    <row r="989" spans="2:41" x14ac:dyDescent="0.25">
      <c r="B989" s="12"/>
      <c r="C989" s="10"/>
      <c r="V989" s="17"/>
      <c r="X989" s="12"/>
      <c r="Y989" s="10"/>
    </row>
    <row r="990" spans="2:41" x14ac:dyDescent="0.25">
      <c r="B990" s="12"/>
      <c r="C990" s="10"/>
      <c r="V990" s="17"/>
      <c r="X990" s="12"/>
      <c r="Y990" s="10"/>
    </row>
    <row r="991" spans="2:41" x14ac:dyDescent="0.25">
      <c r="B991" s="11"/>
      <c r="C991" s="10"/>
      <c r="V991" s="17"/>
      <c r="X991" s="11"/>
      <c r="Y991" s="10"/>
    </row>
    <row r="992" spans="2:41" x14ac:dyDescent="0.25">
      <c r="B992" s="15" t="s">
        <v>18</v>
      </c>
      <c r="C992" s="16">
        <f>SUM(C973:C991)</f>
        <v>0</v>
      </c>
      <c r="D992" t="s">
        <v>22</v>
      </c>
      <c r="E992" t="s">
        <v>21</v>
      </c>
      <c r="V992" s="17"/>
      <c r="X992" s="15" t="s">
        <v>18</v>
      </c>
      <c r="Y992" s="16">
        <f>SUM(Y973:Y991)</f>
        <v>0</v>
      </c>
      <c r="Z992" t="s">
        <v>22</v>
      </c>
      <c r="AA992" t="s">
        <v>21</v>
      </c>
    </row>
    <row r="993" spans="5:31" x14ac:dyDescent="0.25">
      <c r="E993" s="1" t="s">
        <v>19</v>
      </c>
      <c r="V993" s="17"/>
      <c r="AA993" s="1" t="s">
        <v>19</v>
      </c>
    </row>
    <row r="994" spans="5:31" x14ac:dyDescent="0.25">
      <c r="V994" s="17"/>
    </row>
    <row r="995" spans="5:31" x14ac:dyDescent="0.25">
      <c r="V995" s="17"/>
    </row>
    <row r="996" spans="5:31" x14ac:dyDescent="0.25">
      <c r="V996" s="17"/>
    </row>
    <row r="997" spans="5:31" x14ac:dyDescent="0.25">
      <c r="V997" s="17"/>
    </row>
    <row r="998" spans="5:31" x14ac:dyDescent="0.25">
      <c r="V998" s="17"/>
    </row>
    <row r="999" spans="5:31" x14ac:dyDescent="0.25">
      <c r="V999" s="17"/>
    </row>
    <row r="1000" spans="5:31" x14ac:dyDescent="0.25">
      <c r="V1000" s="17"/>
    </row>
    <row r="1001" spans="5:31" x14ac:dyDescent="0.25">
      <c r="V1001" s="17"/>
    </row>
    <row r="1002" spans="5:31" x14ac:dyDescent="0.25">
      <c r="V1002" s="17"/>
    </row>
    <row r="1003" spans="5:31" x14ac:dyDescent="0.25">
      <c r="V1003" s="17"/>
    </row>
    <row r="1004" spans="5:31" x14ac:dyDescent="0.25">
      <c r="V1004" s="17"/>
    </row>
    <row r="1005" spans="5:31" x14ac:dyDescent="0.25">
      <c r="V1005" s="17"/>
    </row>
    <row r="1006" spans="5:31" x14ac:dyDescent="0.25">
      <c r="V1006" s="17"/>
      <c r="AC1006" s="189" t="s">
        <v>29</v>
      </c>
      <c r="AD1006" s="189"/>
      <c r="AE1006" s="189"/>
    </row>
    <row r="1007" spans="5:31" x14ac:dyDescent="0.25">
      <c r="H1007" s="186" t="s">
        <v>28</v>
      </c>
      <c r="I1007" s="186"/>
      <c r="J1007" s="186"/>
      <c r="V1007" s="17"/>
      <c r="AC1007" s="189"/>
      <c r="AD1007" s="189"/>
      <c r="AE1007" s="189"/>
    </row>
    <row r="1008" spans="5:31" x14ac:dyDescent="0.25">
      <c r="H1008" s="186"/>
      <c r="I1008" s="186"/>
      <c r="J1008" s="186"/>
      <c r="V1008" s="17"/>
      <c r="AC1008" s="189"/>
      <c r="AD1008" s="189"/>
      <c r="AE1008" s="189"/>
    </row>
    <row r="1009" spans="2:41" x14ac:dyDescent="0.25">
      <c r="V1009" s="17"/>
    </row>
    <row r="1010" spans="2:41" x14ac:dyDescent="0.25">
      <c r="V1010" s="17"/>
    </row>
    <row r="1011" spans="2:41" ht="23.25" x14ac:dyDescent="0.35">
      <c r="B1011" s="22" t="s">
        <v>72</v>
      </c>
      <c r="V1011" s="17"/>
      <c r="X1011" s="22" t="s">
        <v>74</v>
      </c>
    </row>
    <row r="1012" spans="2:41" ht="23.25" x14ac:dyDescent="0.35">
      <c r="B1012" s="23" t="s">
        <v>32</v>
      </c>
      <c r="C1012" s="20">
        <f>IF(X964="PAGADO",0,Y969)</f>
        <v>60</v>
      </c>
      <c r="E1012" s="187" t="s">
        <v>20</v>
      </c>
      <c r="F1012" s="187"/>
      <c r="G1012" s="187"/>
      <c r="H1012" s="187"/>
      <c r="V1012" s="17"/>
      <c r="X1012" s="23" t="s">
        <v>32</v>
      </c>
      <c r="Y1012" s="20">
        <f>IF(B1012="PAGADO",0,C1017)</f>
        <v>60</v>
      </c>
      <c r="AA1012" s="187" t="s">
        <v>20</v>
      </c>
      <c r="AB1012" s="187"/>
      <c r="AC1012" s="187"/>
      <c r="AD1012" s="187"/>
    </row>
    <row r="1013" spans="2:41" x14ac:dyDescent="0.25">
      <c r="B1013" s="1" t="s">
        <v>0</v>
      </c>
      <c r="C1013" s="19">
        <f>H1028</f>
        <v>0</v>
      </c>
      <c r="E1013" s="2" t="s">
        <v>1</v>
      </c>
      <c r="F1013" s="2" t="s">
        <v>2</v>
      </c>
      <c r="G1013" s="2" t="s">
        <v>3</v>
      </c>
      <c r="H1013" s="2" t="s">
        <v>4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2" t="s">
        <v>1</v>
      </c>
      <c r="AK1013" s="2" t="s">
        <v>5</v>
      </c>
      <c r="AL1013" s="2" t="s">
        <v>4</v>
      </c>
      <c r="AM1013" s="2" t="s">
        <v>6</v>
      </c>
      <c r="AN1013" s="2" t="s">
        <v>7</v>
      </c>
      <c r="AO1013" s="3"/>
    </row>
    <row r="1014" spans="2:41" x14ac:dyDescent="0.25">
      <c r="C1014" s="2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" t="s">
        <v>24</v>
      </c>
      <c r="C1015" s="19">
        <f>IF(C1012&gt;0,C1012+C1013,C1013)</f>
        <v>60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60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" t="s">
        <v>9</v>
      </c>
      <c r="C1016" s="20">
        <f>C1039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Y1039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6" t="s">
        <v>25</v>
      </c>
      <c r="C1017" s="21">
        <f>C1015-C1016</f>
        <v>60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 t="s">
        <v>8</v>
      </c>
      <c r="Y1017" s="21">
        <f>Y1015-Y1016</f>
        <v>60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6.25" x14ac:dyDescent="0.4">
      <c r="B1018" s="190" t="str">
        <f>IF(C1017&lt;0,"NO PAGAR","COBRAR")</f>
        <v>COBRAR</v>
      </c>
      <c r="C1018" s="19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90" t="str">
        <f>IF(Y1017&lt;0,"NO PAGAR","COBRAR")</f>
        <v>COBRAR</v>
      </c>
      <c r="Y1018" s="19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81" t="s">
        <v>9</v>
      </c>
      <c r="C1019" s="182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81" t="s">
        <v>9</v>
      </c>
      <c r="Y1019" s="182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9" t="str">
        <f>IF(C1053&lt;0,"SALDO A FAVOR","SALDO ADELANTAD0'")</f>
        <v>SALDO ADELANTAD0'</v>
      </c>
      <c r="C1020" s="10" t="b">
        <f>IF(Y964&lt;=0,Y964*-1)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IF(C1017&lt;0,"SALDO ADELANTADO","SALDO A FAVOR'")</f>
        <v>SALDO A FAVOR'</v>
      </c>
      <c r="Y1020" s="10" t="b">
        <f>IF(C1017&lt;=0,C1017*-1)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10</v>
      </c>
      <c r="C1021" s="10">
        <f>R1030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AN1030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1" t="s">
        <v>16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1" t="s">
        <v>17</v>
      </c>
      <c r="C1028" s="10"/>
      <c r="E1028" s="183" t="s">
        <v>7</v>
      </c>
      <c r="F1028" s="184"/>
      <c r="G1028" s="185"/>
      <c r="H1028" s="5">
        <f>SUM(H1014:H1027)</f>
        <v>0</v>
      </c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83" t="s">
        <v>7</v>
      </c>
      <c r="AB1028" s="184"/>
      <c r="AC1028" s="185"/>
      <c r="AD1028" s="5">
        <f>SUM(AD1014:AD1027)</f>
        <v>0</v>
      </c>
      <c r="AJ1028" s="3"/>
      <c r="AK1028" s="3"/>
      <c r="AL1028" s="3"/>
      <c r="AM1028" s="3"/>
      <c r="AN1028" s="18"/>
      <c r="AO1028" s="3"/>
    </row>
    <row r="1029" spans="2:41" x14ac:dyDescent="0.25">
      <c r="B1029" s="12"/>
      <c r="C1029" s="10"/>
      <c r="E1029" s="13"/>
      <c r="F1029" s="13"/>
      <c r="G1029" s="13"/>
      <c r="N1029" s="3"/>
      <c r="O1029" s="3"/>
      <c r="P1029" s="3"/>
      <c r="Q1029" s="3"/>
      <c r="R1029" s="18"/>
      <c r="S1029" s="3"/>
      <c r="V1029" s="17"/>
      <c r="X1029" s="12"/>
      <c r="Y1029" s="10"/>
      <c r="AA1029" s="13"/>
      <c r="AB1029" s="13"/>
      <c r="AC1029" s="13"/>
      <c r="AJ1029" s="3"/>
      <c r="AK1029" s="3"/>
      <c r="AL1029" s="3"/>
      <c r="AM1029" s="3"/>
      <c r="AN1029" s="18"/>
      <c r="AO1029" s="3"/>
    </row>
    <row r="1030" spans="2:41" x14ac:dyDescent="0.25">
      <c r="B1030" s="12"/>
      <c r="C1030" s="10"/>
      <c r="N1030" s="183" t="s">
        <v>7</v>
      </c>
      <c r="O1030" s="184"/>
      <c r="P1030" s="184"/>
      <c r="Q1030" s="185"/>
      <c r="R1030" s="18">
        <f>SUM(R1014:R1029)</f>
        <v>0</v>
      </c>
      <c r="S1030" s="3"/>
      <c r="V1030" s="17"/>
      <c r="X1030" s="12"/>
      <c r="Y1030" s="10"/>
      <c r="AJ1030" s="183" t="s">
        <v>7</v>
      </c>
      <c r="AK1030" s="184"/>
      <c r="AL1030" s="184"/>
      <c r="AM1030" s="185"/>
      <c r="AN1030" s="18">
        <f>SUM(AN1014:AN1029)</f>
        <v>0</v>
      </c>
      <c r="AO1030" s="3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2"/>
      <c r="C1033" s="10"/>
      <c r="E1033" s="14"/>
      <c r="V1033" s="17"/>
      <c r="X1033" s="12"/>
      <c r="Y1033" s="10"/>
      <c r="AA1033" s="14"/>
    </row>
    <row r="1034" spans="2:41" x14ac:dyDescent="0.25">
      <c r="B1034" s="12"/>
      <c r="C1034" s="10"/>
      <c r="V1034" s="17"/>
      <c r="X1034" s="12"/>
      <c r="Y1034" s="10"/>
    </row>
    <row r="1035" spans="2:41" x14ac:dyDescent="0.25">
      <c r="B1035" s="12"/>
      <c r="C1035" s="10"/>
      <c r="V1035" s="17"/>
      <c r="X1035" s="12"/>
      <c r="Y1035" s="10"/>
    </row>
    <row r="1036" spans="2:41" x14ac:dyDescent="0.25">
      <c r="B1036" s="12"/>
      <c r="C1036" s="10"/>
      <c r="V1036" s="17"/>
      <c r="X1036" s="12"/>
      <c r="Y1036" s="10"/>
    </row>
    <row r="1037" spans="2:41" x14ac:dyDescent="0.25">
      <c r="B1037" s="12"/>
      <c r="C1037" s="10"/>
      <c r="V1037" s="17"/>
      <c r="X1037" s="12"/>
      <c r="Y1037" s="10"/>
    </row>
    <row r="1038" spans="2:41" x14ac:dyDescent="0.25">
      <c r="B1038" s="11"/>
      <c r="C1038" s="10"/>
      <c r="V1038" s="17"/>
      <c r="X1038" s="11"/>
      <c r="Y1038" s="10"/>
    </row>
    <row r="1039" spans="2:41" x14ac:dyDescent="0.25">
      <c r="B1039" s="15" t="s">
        <v>18</v>
      </c>
      <c r="C1039" s="16">
        <f>SUM(C1020:C1038)</f>
        <v>0</v>
      </c>
      <c r="V1039" s="17"/>
      <c r="X1039" s="15" t="s">
        <v>18</v>
      </c>
      <c r="Y1039" s="16">
        <f>SUM(Y1020:Y1038)</f>
        <v>0</v>
      </c>
    </row>
    <row r="1040" spans="2:41" x14ac:dyDescent="0.25">
      <c r="D1040" t="s">
        <v>22</v>
      </c>
      <c r="E1040" t="s">
        <v>21</v>
      </c>
      <c r="V1040" s="17"/>
      <c r="Z1040" t="s">
        <v>22</v>
      </c>
      <c r="AA1040" t="s">
        <v>21</v>
      </c>
    </row>
    <row r="1041" spans="1:43" x14ac:dyDescent="0.25">
      <c r="E1041" s="1" t="s">
        <v>19</v>
      </c>
      <c r="V1041" s="17"/>
      <c r="AA1041" s="1" t="s">
        <v>19</v>
      </c>
    </row>
    <row r="1042" spans="1:43" x14ac:dyDescent="0.25">
      <c r="V1042" s="17"/>
    </row>
    <row r="1043" spans="1:43" x14ac:dyDescent="0.25">
      <c r="V1043" s="17"/>
    </row>
    <row r="1044" spans="1:43" x14ac:dyDescent="0.25">
      <c r="V1044" s="17"/>
    </row>
    <row r="1045" spans="1:43" x14ac:dyDescent="0.25">
      <c r="V1045" s="17"/>
    </row>
    <row r="1046" spans="1:43" x14ac:dyDescent="0.25">
      <c r="V1046" s="17"/>
    </row>
    <row r="1047" spans="1:43" x14ac:dyDescent="0.25">
      <c r="V1047" s="17"/>
    </row>
    <row r="1048" spans="1:43" x14ac:dyDescent="0.25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 x14ac:dyDescent="0.25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 x14ac:dyDescent="0.25">
      <c r="A1050" s="17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</row>
    <row r="1051" spans="1:43" x14ac:dyDescent="0.25">
      <c r="V1051" s="17"/>
    </row>
    <row r="1052" spans="1:43" x14ac:dyDescent="0.25">
      <c r="H1052" s="186" t="s">
        <v>30</v>
      </c>
      <c r="I1052" s="186"/>
      <c r="J1052" s="186"/>
      <c r="V1052" s="17"/>
      <c r="AA1052" s="186" t="s">
        <v>31</v>
      </c>
      <c r="AB1052" s="186"/>
      <c r="AC1052" s="186"/>
    </row>
    <row r="1053" spans="1:43" x14ac:dyDescent="0.25">
      <c r="H1053" s="186"/>
      <c r="I1053" s="186"/>
      <c r="J1053" s="186"/>
      <c r="V1053" s="17"/>
      <c r="AA1053" s="186"/>
      <c r="AB1053" s="186"/>
      <c r="AC1053" s="186"/>
    </row>
    <row r="1054" spans="1:43" x14ac:dyDescent="0.25">
      <c r="V1054" s="17"/>
    </row>
    <row r="1055" spans="1:43" x14ac:dyDescent="0.25">
      <c r="V1055" s="17"/>
    </row>
    <row r="1056" spans="1:43" ht="23.25" x14ac:dyDescent="0.35">
      <c r="B1056" s="24" t="s">
        <v>72</v>
      </c>
      <c r="V1056" s="17"/>
      <c r="X1056" s="22" t="s">
        <v>72</v>
      </c>
    </row>
    <row r="1057" spans="2:41" ht="23.25" x14ac:dyDescent="0.35">
      <c r="B1057" s="23" t="s">
        <v>32</v>
      </c>
      <c r="C1057" s="20">
        <f>IF(X1012="PAGADO",0,C1017)</f>
        <v>60</v>
      </c>
      <c r="E1057" s="187" t="s">
        <v>20</v>
      </c>
      <c r="F1057" s="187"/>
      <c r="G1057" s="187"/>
      <c r="H1057" s="187"/>
      <c r="V1057" s="17"/>
      <c r="X1057" s="23" t="s">
        <v>32</v>
      </c>
      <c r="Y1057" s="20">
        <f>IF(B1857="PAGADO",0,C1062)</f>
        <v>60</v>
      </c>
      <c r="AA1057" s="187" t="s">
        <v>20</v>
      </c>
      <c r="AB1057" s="187"/>
      <c r="AC1057" s="187"/>
      <c r="AD1057" s="187"/>
    </row>
    <row r="1058" spans="2:41" x14ac:dyDescent="0.25">
      <c r="B1058" s="1" t="s">
        <v>0</v>
      </c>
      <c r="C1058" s="19">
        <f>H1073</f>
        <v>0</v>
      </c>
      <c r="E1058" s="2" t="s">
        <v>1</v>
      </c>
      <c r="F1058" s="2" t="s">
        <v>2</v>
      </c>
      <c r="G1058" s="2" t="s">
        <v>3</v>
      </c>
      <c r="H1058" s="2" t="s">
        <v>4</v>
      </c>
      <c r="N1058" s="2" t="s">
        <v>1</v>
      </c>
      <c r="O1058" s="2" t="s">
        <v>5</v>
      </c>
      <c r="P1058" s="2" t="s">
        <v>4</v>
      </c>
      <c r="Q1058" s="2" t="s">
        <v>6</v>
      </c>
      <c r="R1058" s="2" t="s">
        <v>7</v>
      </c>
      <c r="S1058" s="3"/>
      <c r="V1058" s="17"/>
      <c r="X1058" s="1" t="s">
        <v>0</v>
      </c>
      <c r="Y1058" s="19">
        <f>AD1073</f>
        <v>0</v>
      </c>
      <c r="AA1058" s="2" t="s">
        <v>1</v>
      </c>
      <c r="AB1058" s="2" t="s">
        <v>2</v>
      </c>
      <c r="AC1058" s="2" t="s">
        <v>3</v>
      </c>
      <c r="AD1058" s="2" t="s">
        <v>4</v>
      </c>
      <c r="AJ1058" s="2" t="s">
        <v>1</v>
      </c>
      <c r="AK1058" s="2" t="s">
        <v>5</v>
      </c>
      <c r="AL1058" s="2" t="s">
        <v>4</v>
      </c>
      <c r="AM1058" s="2" t="s">
        <v>6</v>
      </c>
      <c r="AN1058" s="2" t="s">
        <v>7</v>
      </c>
      <c r="AO1058" s="3"/>
    </row>
    <row r="1059" spans="2:41" x14ac:dyDescent="0.25">
      <c r="C1059" s="2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Y1059" s="2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1" t="s">
        <v>24</v>
      </c>
      <c r="C1060" s="19">
        <f>IF(C1057&gt;0,C1057+C1058,C1058)</f>
        <v>60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24</v>
      </c>
      <c r="Y1060" s="19">
        <f>IF(Y1057&gt;0,Y1057+Y1058,Y1058)</f>
        <v>60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1" t="s">
        <v>9</v>
      </c>
      <c r="C1061" s="20">
        <f>C1085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" t="s">
        <v>9</v>
      </c>
      <c r="Y1061" s="20">
        <f>Y1085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6" t="s">
        <v>26</v>
      </c>
      <c r="C1062" s="21">
        <f>C1060-C1061</f>
        <v>60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6" t="s">
        <v>27</v>
      </c>
      <c r="Y1062" s="21">
        <f>Y1060-Y1061</f>
        <v>60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 x14ac:dyDescent="0.35">
      <c r="B1063" s="6"/>
      <c r="C1063" s="7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88" t="str">
        <f>IF(Y1062&lt;0,"NO PAGAR","COBRAR'")</f>
        <v>COBRAR'</v>
      </c>
      <c r="Y1063" s="188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ht="23.25" x14ac:dyDescent="0.35">
      <c r="B1064" s="188" t="str">
        <f>IF(C1062&lt;0,"NO PAGAR","COBRAR'")</f>
        <v>COBRAR'</v>
      </c>
      <c r="C1064" s="188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6"/>
      <c r="Y1064" s="8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x14ac:dyDescent="0.25">
      <c r="B1065" s="181" t="s">
        <v>9</v>
      </c>
      <c r="C1065" s="182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81" t="s">
        <v>9</v>
      </c>
      <c r="Y1065" s="182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x14ac:dyDescent="0.25">
      <c r="B1066" s="9" t="str">
        <f>IF(Y1017&lt;0,"SALDO ADELANTADO","SALDO A FAVOR '")</f>
        <v>SALDO A FAVOR '</v>
      </c>
      <c r="C1066" s="10" t="b">
        <f>IF(Y1017&lt;=0,Y1017*-1)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9" t="str">
        <f>IF(C1062&lt;0,"SALDO ADELANTADO","SALDO A FAVOR'")</f>
        <v>SALDO A FAVOR'</v>
      </c>
      <c r="Y1066" s="10" t="b">
        <f>IF(C1062&lt;=0,C1062*-1)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 x14ac:dyDescent="0.25">
      <c r="B1067" s="11" t="s">
        <v>10</v>
      </c>
      <c r="C1067" s="10">
        <f>R1075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10</v>
      </c>
      <c r="Y1067" s="10">
        <f>AN1075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x14ac:dyDescent="0.25">
      <c r="B1068" s="11" t="s">
        <v>11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11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x14ac:dyDescent="0.25">
      <c r="B1069" s="11" t="s">
        <v>12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12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x14ac:dyDescent="0.25">
      <c r="B1070" s="11" t="s">
        <v>13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13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 x14ac:dyDescent="0.25">
      <c r="B1071" s="11" t="s">
        <v>14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14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 x14ac:dyDescent="0.25">
      <c r="B1072" s="11" t="s">
        <v>15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15</v>
      </c>
      <c r="Y1072" s="1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 x14ac:dyDescent="0.25">
      <c r="B1073" s="11" t="s">
        <v>16</v>
      </c>
      <c r="C1073" s="10"/>
      <c r="E1073" s="183" t="s">
        <v>7</v>
      </c>
      <c r="F1073" s="184"/>
      <c r="G1073" s="185"/>
      <c r="H1073" s="5">
        <f>SUM(H1059:H1072)</f>
        <v>0</v>
      </c>
      <c r="N1073" s="3"/>
      <c r="O1073" s="3"/>
      <c r="P1073" s="3"/>
      <c r="Q1073" s="3"/>
      <c r="R1073" s="18"/>
      <c r="S1073" s="3"/>
      <c r="V1073" s="17"/>
      <c r="X1073" s="11" t="s">
        <v>16</v>
      </c>
      <c r="Y1073" s="10"/>
      <c r="AA1073" s="183" t="s">
        <v>7</v>
      </c>
      <c r="AB1073" s="184"/>
      <c r="AC1073" s="185"/>
      <c r="AD1073" s="5">
        <f>SUM(AD1059:AD1072)</f>
        <v>0</v>
      </c>
      <c r="AJ1073" s="3"/>
      <c r="AK1073" s="3"/>
      <c r="AL1073" s="3"/>
      <c r="AM1073" s="3"/>
      <c r="AN1073" s="18"/>
      <c r="AO1073" s="3"/>
    </row>
    <row r="1074" spans="2:41" x14ac:dyDescent="0.25">
      <c r="B1074" s="11" t="s">
        <v>17</v>
      </c>
      <c r="C1074" s="10"/>
      <c r="E1074" s="13"/>
      <c r="F1074" s="13"/>
      <c r="G1074" s="13"/>
      <c r="N1074" s="3"/>
      <c r="O1074" s="3"/>
      <c r="P1074" s="3"/>
      <c r="Q1074" s="3"/>
      <c r="R1074" s="18"/>
      <c r="S1074" s="3"/>
      <c r="V1074" s="17"/>
      <c r="X1074" s="11" t="s">
        <v>17</v>
      </c>
      <c r="Y1074" s="10"/>
      <c r="AA1074" s="13"/>
      <c r="AB1074" s="13"/>
      <c r="AC1074" s="13"/>
      <c r="AJ1074" s="3"/>
      <c r="AK1074" s="3"/>
      <c r="AL1074" s="3"/>
      <c r="AM1074" s="3"/>
      <c r="AN1074" s="18"/>
      <c r="AO1074" s="3"/>
    </row>
    <row r="1075" spans="2:41" x14ac:dyDescent="0.25">
      <c r="B1075" s="12"/>
      <c r="C1075" s="10"/>
      <c r="N1075" s="183" t="s">
        <v>7</v>
      </c>
      <c r="O1075" s="184"/>
      <c r="P1075" s="184"/>
      <c r="Q1075" s="185"/>
      <c r="R1075" s="18">
        <f>SUM(R1059:R1074)</f>
        <v>0</v>
      </c>
      <c r="S1075" s="3"/>
      <c r="V1075" s="17"/>
      <c r="X1075" s="12"/>
      <c r="Y1075" s="10"/>
      <c r="AJ1075" s="183" t="s">
        <v>7</v>
      </c>
      <c r="AK1075" s="184"/>
      <c r="AL1075" s="184"/>
      <c r="AM1075" s="185"/>
      <c r="AN1075" s="18">
        <f>SUM(AN1059:AN1074)</f>
        <v>0</v>
      </c>
      <c r="AO1075" s="3"/>
    </row>
    <row r="1076" spans="2:41" x14ac:dyDescent="0.25">
      <c r="B1076" s="12"/>
      <c r="C1076" s="10"/>
      <c r="V1076" s="17"/>
      <c r="X1076" s="12"/>
      <c r="Y1076" s="10"/>
    </row>
    <row r="1077" spans="2:41" x14ac:dyDescent="0.25">
      <c r="B1077" s="12"/>
      <c r="C1077" s="10"/>
      <c r="V1077" s="17"/>
      <c r="X1077" s="12"/>
      <c r="Y1077" s="10"/>
    </row>
    <row r="1078" spans="2:41" x14ac:dyDescent="0.25">
      <c r="B1078" s="12"/>
      <c r="C1078" s="10"/>
      <c r="E1078" s="14"/>
      <c r="V1078" s="17"/>
      <c r="X1078" s="12"/>
      <c r="Y1078" s="10"/>
      <c r="AA1078" s="14"/>
    </row>
    <row r="1079" spans="2:41" x14ac:dyDescent="0.25">
      <c r="B1079" s="12"/>
      <c r="C1079" s="10"/>
      <c r="V1079" s="17"/>
      <c r="X1079" s="12"/>
      <c r="Y1079" s="10"/>
    </row>
    <row r="1080" spans="2:41" x14ac:dyDescent="0.25">
      <c r="B1080" s="12"/>
      <c r="C1080" s="10"/>
      <c r="V1080" s="17"/>
      <c r="X1080" s="12"/>
      <c r="Y1080" s="10"/>
    </row>
    <row r="1081" spans="2:41" x14ac:dyDescent="0.25">
      <c r="B1081" s="12"/>
      <c r="C1081" s="10"/>
      <c r="V1081" s="17"/>
      <c r="X1081" s="12"/>
      <c r="Y1081" s="10"/>
    </row>
    <row r="1082" spans="2:41" x14ac:dyDescent="0.25">
      <c r="B1082" s="12"/>
      <c r="C1082" s="10"/>
      <c r="V1082" s="17"/>
      <c r="X1082" s="12"/>
      <c r="Y1082" s="10"/>
    </row>
    <row r="1083" spans="2:41" x14ac:dyDescent="0.25">
      <c r="B1083" s="12"/>
      <c r="C1083" s="10"/>
      <c r="V1083" s="17"/>
      <c r="X1083" s="12"/>
      <c r="Y1083" s="10"/>
    </row>
    <row r="1084" spans="2:41" x14ac:dyDescent="0.25">
      <c r="B1084" s="11"/>
      <c r="C1084" s="10"/>
      <c r="V1084" s="17"/>
      <c r="X1084" s="11"/>
      <c r="Y1084" s="10"/>
    </row>
    <row r="1085" spans="2:41" x14ac:dyDescent="0.25">
      <c r="B1085" s="15" t="s">
        <v>18</v>
      </c>
      <c r="C1085" s="16">
        <f>SUM(C1066:C1084)</f>
        <v>0</v>
      </c>
      <c r="D1085" t="s">
        <v>22</v>
      </c>
      <c r="E1085" t="s">
        <v>21</v>
      </c>
      <c r="V1085" s="17"/>
      <c r="X1085" s="15" t="s">
        <v>18</v>
      </c>
      <c r="Y1085" s="16">
        <f>SUM(Y1066:Y1084)</f>
        <v>0</v>
      </c>
      <c r="Z1085" t="s">
        <v>22</v>
      </c>
      <c r="AA1085" t="s">
        <v>21</v>
      </c>
    </row>
    <row r="1086" spans="2:41" x14ac:dyDescent="0.25">
      <c r="E1086" s="1" t="s">
        <v>19</v>
      </c>
      <c r="V1086" s="17"/>
      <c r="AA1086" s="1" t="s">
        <v>19</v>
      </c>
    </row>
    <row r="1087" spans="2:41" x14ac:dyDescent="0.25">
      <c r="V1087" s="17"/>
    </row>
    <row r="1088" spans="2:41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E655:G655"/>
    <mergeCell ref="AA655:AC655"/>
    <mergeCell ref="N657:Q657"/>
    <mergeCell ref="AJ657:AM657"/>
    <mergeCell ref="H679:J680"/>
    <mergeCell ref="AA679:AC680"/>
    <mergeCell ref="E639:H639"/>
    <mergeCell ref="AA639:AD639"/>
    <mergeCell ref="B645:C645"/>
    <mergeCell ref="X645:Y645"/>
    <mergeCell ref="B646:C646"/>
    <mergeCell ref="X646:Y646"/>
    <mergeCell ref="AJ702:AM702"/>
    <mergeCell ref="AC726:AE728"/>
    <mergeCell ref="H727:J728"/>
    <mergeCell ref="E684:H684"/>
    <mergeCell ref="AA684:AD684"/>
    <mergeCell ref="X690:Y690"/>
    <mergeCell ref="B691:C691"/>
    <mergeCell ref="B692:C692"/>
    <mergeCell ref="X692:Y692"/>
    <mergeCell ref="E732:H732"/>
    <mergeCell ref="AA732:AD732"/>
    <mergeCell ref="B738:C738"/>
    <mergeCell ref="X738:Y738"/>
    <mergeCell ref="B739:C739"/>
    <mergeCell ref="X739:Y739"/>
    <mergeCell ref="E700:G700"/>
    <mergeCell ref="AA700:AC700"/>
    <mergeCell ref="N702:Q702"/>
    <mergeCell ref="B784:C784"/>
    <mergeCell ref="B785:C785"/>
    <mergeCell ref="X785:Y785"/>
    <mergeCell ref="E748:G748"/>
    <mergeCell ref="AA748:AC748"/>
    <mergeCell ref="N750:Q750"/>
    <mergeCell ref="AJ750:AM750"/>
    <mergeCell ref="H772:J773"/>
    <mergeCell ref="AA772:AC773"/>
    <mergeCell ref="E793:G793"/>
    <mergeCell ref="AA793:AC793"/>
    <mergeCell ref="N795:Q795"/>
    <mergeCell ref="AJ795:AM795"/>
    <mergeCell ref="AC819:AE821"/>
    <mergeCell ref="H820:J821"/>
    <mergeCell ref="E777:H777"/>
    <mergeCell ref="AA777:AD777"/>
    <mergeCell ref="X783:Y783"/>
    <mergeCell ref="E841:G841"/>
    <mergeCell ref="AA841:AC841"/>
    <mergeCell ref="N843:Q843"/>
    <mergeCell ref="AJ843:AM843"/>
    <mergeCell ref="H865:J866"/>
    <mergeCell ref="AA865:AC866"/>
    <mergeCell ref="E825:H825"/>
    <mergeCell ref="AA825:AD825"/>
    <mergeCell ref="B831:C831"/>
    <mergeCell ref="X831:Y831"/>
    <mergeCell ref="B832:C832"/>
    <mergeCell ref="X832:Y832"/>
    <mergeCell ref="AJ888:AM888"/>
    <mergeCell ref="AC913:AE915"/>
    <mergeCell ref="H914:J915"/>
    <mergeCell ref="E870:H870"/>
    <mergeCell ref="AA870:AD870"/>
    <mergeCell ref="X876:Y876"/>
    <mergeCell ref="B877:C877"/>
    <mergeCell ref="B878:C878"/>
    <mergeCell ref="X878:Y878"/>
    <mergeCell ref="E919:H919"/>
    <mergeCell ref="AA919:AD919"/>
    <mergeCell ref="B925:C925"/>
    <mergeCell ref="X925:Y925"/>
    <mergeCell ref="B926:C926"/>
    <mergeCell ref="X926:Y926"/>
    <mergeCell ref="E886:G886"/>
    <mergeCell ref="AA886:AC886"/>
    <mergeCell ref="N888:Q888"/>
    <mergeCell ref="B971:C971"/>
    <mergeCell ref="B972:C972"/>
    <mergeCell ref="X972:Y972"/>
    <mergeCell ref="E935:G935"/>
    <mergeCell ref="AA935:AC935"/>
    <mergeCell ref="N937:Q937"/>
    <mergeCell ref="AJ937:AM937"/>
    <mergeCell ref="H959:J960"/>
    <mergeCell ref="AA959:AC960"/>
    <mergeCell ref="E980:G980"/>
    <mergeCell ref="AA980:AC980"/>
    <mergeCell ref="N982:Q982"/>
    <mergeCell ref="AJ982:AM982"/>
    <mergeCell ref="AC1006:AE1008"/>
    <mergeCell ref="H1007:J1008"/>
    <mergeCell ref="E964:H964"/>
    <mergeCell ref="AA964:AD964"/>
    <mergeCell ref="X970:Y970"/>
    <mergeCell ref="E1028:G1028"/>
    <mergeCell ref="AA1028:AC1028"/>
    <mergeCell ref="N1030:Q1030"/>
    <mergeCell ref="AJ1030:AM1030"/>
    <mergeCell ref="H1052:J1053"/>
    <mergeCell ref="AA1052:AC1053"/>
    <mergeCell ref="E1012:H1012"/>
    <mergeCell ref="AA1012:AD1012"/>
    <mergeCell ref="B1018:C1018"/>
    <mergeCell ref="X1018:Y1018"/>
    <mergeCell ref="B1019:C1019"/>
    <mergeCell ref="X1019:Y1019"/>
    <mergeCell ref="E1073:G1073"/>
    <mergeCell ref="AA1073:AC1073"/>
    <mergeCell ref="N1075:Q1075"/>
    <mergeCell ref="AJ1075:AM1075"/>
    <mergeCell ref="E1057:H1057"/>
    <mergeCell ref="AA1057:AD1057"/>
    <mergeCell ref="X1063:Y1063"/>
    <mergeCell ref="B1064:C1064"/>
    <mergeCell ref="B1065:C1065"/>
    <mergeCell ref="X1065:Y1065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H67"/>
  <sheetViews>
    <sheetView topLeftCell="A10" workbookViewId="0">
      <selection activeCell="H25" sqref="H25"/>
    </sheetView>
  </sheetViews>
  <sheetFormatPr baseColWidth="10" defaultRowHeight="15" x14ac:dyDescent="0.25"/>
  <cols>
    <col min="2" max="2" width="25.5703125" customWidth="1"/>
    <col min="3" max="3" width="22" customWidth="1"/>
    <col min="4" max="4" width="13.7109375" customWidth="1"/>
    <col min="5" max="5" width="14.85546875" customWidth="1"/>
    <col min="8" max="8" width="12.85546875" customWidth="1"/>
  </cols>
  <sheetData>
    <row r="2" spans="1:8" ht="27" x14ac:dyDescent="0.35">
      <c r="A2" s="207" t="s">
        <v>1142</v>
      </c>
      <c r="B2" s="208"/>
      <c r="C2" s="208"/>
      <c r="D2" s="208"/>
      <c r="E2" s="208"/>
      <c r="F2" s="208"/>
      <c r="G2" s="208"/>
      <c r="H2" s="209"/>
    </row>
    <row r="3" spans="1:8" ht="15.75" x14ac:dyDescent="0.25">
      <c r="A3" s="178" t="s">
        <v>34</v>
      </c>
      <c r="B3" s="178" t="s">
        <v>1145</v>
      </c>
      <c r="C3" s="178" t="s">
        <v>1146</v>
      </c>
      <c r="D3" s="178" t="s">
        <v>1139</v>
      </c>
      <c r="E3" s="178" t="s">
        <v>1144</v>
      </c>
      <c r="F3" s="178" t="s">
        <v>110</v>
      </c>
      <c r="G3" s="178" t="s">
        <v>1140</v>
      </c>
      <c r="H3" s="178" t="s">
        <v>1141</v>
      </c>
    </row>
    <row r="4" spans="1:8" x14ac:dyDescent="0.25">
      <c r="A4" s="25">
        <v>45139</v>
      </c>
      <c r="B4" s="3" t="s">
        <v>1143</v>
      </c>
      <c r="C4" s="3" t="s">
        <v>204</v>
      </c>
      <c r="D4" s="3"/>
      <c r="E4" s="47">
        <v>13113415</v>
      </c>
      <c r="F4" s="168">
        <v>200</v>
      </c>
      <c r="G4" s="168"/>
      <c r="H4" s="168">
        <f>F4+G4</f>
        <v>200</v>
      </c>
    </row>
    <row r="5" spans="1:8" x14ac:dyDescent="0.25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8">
        <v>200</v>
      </c>
      <c r="G5" s="168"/>
      <c r="H5" s="168">
        <f t="shared" ref="H5:H27" si="0">F5+G5</f>
        <v>200</v>
      </c>
    </row>
    <row r="6" spans="1:8" x14ac:dyDescent="0.25">
      <c r="A6" s="25">
        <v>45140</v>
      </c>
      <c r="B6" s="3" t="s">
        <v>1147</v>
      </c>
      <c r="C6" s="3" t="s">
        <v>545</v>
      </c>
      <c r="D6" s="3"/>
      <c r="E6" s="47">
        <v>13121764</v>
      </c>
      <c r="F6" s="168">
        <v>600</v>
      </c>
      <c r="G6" s="168">
        <v>1100</v>
      </c>
      <c r="H6" s="168">
        <f t="shared" si="0"/>
        <v>1700</v>
      </c>
    </row>
    <row r="7" spans="1:8" x14ac:dyDescent="0.25">
      <c r="A7" s="25">
        <v>45140</v>
      </c>
      <c r="B7" s="3" t="s">
        <v>1148</v>
      </c>
      <c r="C7" s="3" t="s">
        <v>1149</v>
      </c>
      <c r="D7" s="3"/>
      <c r="E7" s="47" t="s">
        <v>1150</v>
      </c>
      <c r="F7" s="168"/>
      <c r="G7" s="168">
        <v>54</v>
      </c>
      <c r="H7" s="168">
        <f t="shared" si="0"/>
        <v>54</v>
      </c>
    </row>
    <row r="8" spans="1:8" x14ac:dyDescent="0.25">
      <c r="A8" s="25">
        <v>45140</v>
      </c>
      <c r="B8" s="3" t="s">
        <v>1151</v>
      </c>
      <c r="C8" s="3" t="s">
        <v>1151</v>
      </c>
      <c r="D8" s="3"/>
      <c r="E8" s="47" t="s">
        <v>1152</v>
      </c>
      <c r="F8" s="168"/>
      <c r="G8" s="168">
        <v>112</v>
      </c>
      <c r="H8" s="168">
        <f t="shared" si="0"/>
        <v>112</v>
      </c>
    </row>
    <row r="9" spans="1:8" x14ac:dyDescent="0.25">
      <c r="A9" s="25">
        <v>45140</v>
      </c>
      <c r="B9" s="3" t="s">
        <v>13</v>
      </c>
      <c r="C9" s="3" t="s">
        <v>13</v>
      </c>
      <c r="D9" s="3" t="s">
        <v>1155</v>
      </c>
      <c r="E9" s="47" t="s">
        <v>1153</v>
      </c>
      <c r="F9" s="168"/>
      <c r="G9" s="168">
        <v>241.24</v>
      </c>
      <c r="H9" s="168">
        <f t="shared" si="0"/>
        <v>241.24</v>
      </c>
    </row>
    <row r="10" spans="1:8" x14ac:dyDescent="0.25">
      <c r="A10" s="25">
        <v>45140</v>
      </c>
      <c r="B10" s="3" t="s">
        <v>1156</v>
      </c>
      <c r="C10" s="3" t="s">
        <v>1157</v>
      </c>
      <c r="D10" s="3" t="s">
        <v>1155</v>
      </c>
      <c r="E10" s="47" t="s">
        <v>1154</v>
      </c>
      <c r="F10" s="168"/>
      <c r="G10" s="168">
        <v>191.24</v>
      </c>
      <c r="H10" s="168">
        <f t="shared" si="0"/>
        <v>191.24</v>
      </c>
    </row>
    <row r="11" spans="1:8" x14ac:dyDescent="0.25">
      <c r="A11" s="25">
        <v>45140</v>
      </c>
      <c r="B11" s="3" t="s">
        <v>1158</v>
      </c>
      <c r="C11" s="3" t="s">
        <v>593</v>
      </c>
      <c r="D11" s="3" t="s">
        <v>1155</v>
      </c>
      <c r="E11" s="47" t="s">
        <v>1159</v>
      </c>
      <c r="F11" s="168"/>
      <c r="G11" s="168">
        <v>241.24</v>
      </c>
      <c r="H11" s="168">
        <f t="shared" si="0"/>
        <v>241.24</v>
      </c>
    </row>
    <row r="12" spans="1:8" x14ac:dyDescent="0.25">
      <c r="A12" s="25">
        <v>45140</v>
      </c>
      <c r="B12" s="3" t="s">
        <v>360</v>
      </c>
      <c r="C12" s="3" t="s">
        <v>204</v>
      </c>
      <c r="D12" s="3" t="s">
        <v>1155</v>
      </c>
      <c r="E12" s="47" t="s">
        <v>1160</v>
      </c>
      <c r="F12" s="168"/>
      <c r="G12" s="168">
        <v>520</v>
      </c>
      <c r="H12" s="168">
        <f t="shared" si="0"/>
        <v>520</v>
      </c>
    </row>
    <row r="13" spans="1:8" x14ac:dyDescent="0.25">
      <c r="A13" s="25">
        <v>45140</v>
      </c>
      <c r="B13" s="3" t="s">
        <v>1161</v>
      </c>
      <c r="C13" s="3" t="s">
        <v>1161</v>
      </c>
      <c r="D13" s="3"/>
      <c r="E13" s="47" t="s">
        <v>1162</v>
      </c>
      <c r="F13" s="168"/>
      <c r="G13" s="168">
        <v>125</v>
      </c>
      <c r="H13" s="168">
        <f t="shared" si="0"/>
        <v>125</v>
      </c>
    </row>
    <row r="14" spans="1:8" x14ac:dyDescent="0.25">
      <c r="A14" s="25">
        <v>45140</v>
      </c>
      <c r="B14" s="3" t="s">
        <v>360</v>
      </c>
      <c r="C14" s="3" t="s">
        <v>1163</v>
      </c>
      <c r="D14" s="3" t="s">
        <v>1155</v>
      </c>
      <c r="E14" s="47">
        <v>13125770</v>
      </c>
      <c r="F14" s="168"/>
      <c r="G14" s="168">
        <v>578.76</v>
      </c>
      <c r="H14" s="168">
        <f t="shared" si="0"/>
        <v>578.76</v>
      </c>
    </row>
    <row r="15" spans="1:8" x14ac:dyDescent="0.25">
      <c r="A15" s="25">
        <v>45140</v>
      </c>
      <c r="B15" s="3" t="s">
        <v>874</v>
      </c>
      <c r="C15" s="3" t="s">
        <v>874</v>
      </c>
      <c r="D15" s="3" t="s">
        <v>1155</v>
      </c>
      <c r="E15" s="47">
        <v>13125739</v>
      </c>
      <c r="F15" s="168"/>
      <c r="G15" s="168">
        <v>260</v>
      </c>
      <c r="H15" s="168">
        <f t="shared" si="0"/>
        <v>260</v>
      </c>
    </row>
    <row r="16" spans="1:8" x14ac:dyDescent="0.25">
      <c r="A16" s="25">
        <v>45141</v>
      </c>
      <c r="B16" s="3" t="s">
        <v>360</v>
      </c>
      <c r="C16" s="3" t="s">
        <v>1164</v>
      </c>
      <c r="D16" s="3" t="s">
        <v>1165</v>
      </c>
      <c r="E16" s="47" t="s">
        <v>1170</v>
      </c>
      <c r="F16" s="168">
        <v>80</v>
      </c>
      <c r="G16" s="168"/>
      <c r="H16" s="168">
        <f t="shared" si="0"/>
        <v>80</v>
      </c>
    </row>
    <row r="17" spans="1:8" x14ac:dyDescent="0.25">
      <c r="A17" s="25">
        <v>45141</v>
      </c>
      <c r="B17" s="3" t="s">
        <v>1166</v>
      </c>
      <c r="C17" s="3" t="s">
        <v>1167</v>
      </c>
      <c r="D17" s="3">
        <v>1254</v>
      </c>
      <c r="E17" s="47" t="s">
        <v>1171</v>
      </c>
      <c r="F17" s="168"/>
      <c r="G17" s="168">
        <v>550</v>
      </c>
      <c r="H17" s="168">
        <f t="shared" si="0"/>
        <v>550</v>
      </c>
    </row>
    <row r="18" spans="1:8" x14ac:dyDescent="0.25">
      <c r="A18" s="25">
        <v>45141</v>
      </c>
      <c r="B18" s="3" t="s">
        <v>435</v>
      </c>
      <c r="C18" s="3" t="s">
        <v>795</v>
      </c>
      <c r="D18" s="3">
        <v>3</v>
      </c>
      <c r="E18" s="47" t="s">
        <v>1172</v>
      </c>
      <c r="F18" s="168"/>
      <c r="G18" s="168">
        <v>4976.32</v>
      </c>
      <c r="H18" s="168">
        <f t="shared" si="0"/>
        <v>4976.32</v>
      </c>
    </row>
    <row r="19" spans="1:8" x14ac:dyDescent="0.25">
      <c r="A19" s="25">
        <v>45141</v>
      </c>
      <c r="B19" s="3" t="s">
        <v>1168</v>
      </c>
      <c r="C19" s="3" t="s">
        <v>1169</v>
      </c>
      <c r="D19" s="3">
        <v>1040</v>
      </c>
      <c r="E19" s="47" t="s">
        <v>1173</v>
      </c>
      <c r="F19" s="168"/>
      <c r="G19" s="168">
        <v>1100</v>
      </c>
      <c r="H19" s="168">
        <f t="shared" si="0"/>
        <v>1100</v>
      </c>
    </row>
    <row r="20" spans="1:8" x14ac:dyDescent="0.25">
      <c r="A20" s="25">
        <v>45142</v>
      </c>
      <c r="B20" s="3" t="s">
        <v>1143</v>
      </c>
      <c r="C20" s="3" t="s">
        <v>309</v>
      </c>
      <c r="D20" s="3">
        <v>14</v>
      </c>
      <c r="E20" s="47">
        <v>13134070</v>
      </c>
      <c r="F20" s="168">
        <v>1227.01</v>
      </c>
      <c r="G20" s="168"/>
      <c r="H20" s="168">
        <f t="shared" si="0"/>
        <v>1227.01</v>
      </c>
    </row>
    <row r="21" spans="1:8" x14ac:dyDescent="0.25">
      <c r="A21" s="25">
        <v>45111</v>
      </c>
      <c r="B21" s="3" t="s">
        <v>1143</v>
      </c>
      <c r="C21" s="3" t="s">
        <v>204</v>
      </c>
      <c r="D21" s="3">
        <v>15</v>
      </c>
      <c r="E21" s="47">
        <v>13134070</v>
      </c>
      <c r="F21" s="168">
        <v>400</v>
      </c>
      <c r="G21" s="168"/>
      <c r="H21" s="168">
        <f t="shared" si="0"/>
        <v>400</v>
      </c>
    </row>
    <row r="22" spans="1:8" x14ac:dyDescent="0.25">
      <c r="A22" s="25">
        <v>45145</v>
      </c>
      <c r="B22" s="3" t="s">
        <v>1143</v>
      </c>
      <c r="C22" s="3" t="s">
        <v>545</v>
      </c>
      <c r="D22" s="3">
        <v>16</v>
      </c>
      <c r="E22" s="47">
        <v>13144867</v>
      </c>
      <c r="F22" s="168">
        <v>800</v>
      </c>
      <c r="G22" s="168"/>
      <c r="H22" s="168">
        <f t="shared" si="0"/>
        <v>800</v>
      </c>
    </row>
    <row r="23" spans="1:8" x14ac:dyDescent="0.25">
      <c r="A23" s="25">
        <v>45147</v>
      </c>
      <c r="B23" s="3" t="s">
        <v>360</v>
      </c>
      <c r="C23" s="3" t="s">
        <v>204</v>
      </c>
      <c r="D23" s="3">
        <v>98</v>
      </c>
      <c r="E23" s="47" t="s">
        <v>1197</v>
      </c>
      <c r="F23" s="168">
        <v>350</v>
      </c>
      <c r="G23" s="168"/>
      <c r="H23" s="168">
        <f t="shared" si="0"/>
        <v>350</v>
      </c>
    </row>
    <row r="24" spans="1:8" x14ac:dyDescent="0.25">
      <c r="A24" s="25">
        <v>45147</v>
      </c>
      <c r="B24" s="3" t="s">
        <v>1168</v>
      </c>
      <c r="C24" s="3" t="s">
        <v>238</v>
      </c>
      <c r="D24" s="3">
        <v>1015</v>
      </c>
      <c r="E24" s="47" t="s">
        <v>1196</v>
      </c>
      <c r="F24" s="168">
        <v>410</v>
      </c>
      <c r="G24" s="168"/>
      <c r="H24" s="168">
        <f t="shared" si="0"/>
        <v>410</v>
      </c>
    </row>
    <row r="25" spans="1:8" x14ac:dyDescent="0.25">
      <c r="A25" s="25">
        <v>45147</v>
      </c>
      <c r="B25" s="3" t="s">
        <v>134</v>
      </c>
      <c r="C25" s="3" t="s">
        <v>1198</v>
      </c>
      <c r="D25" s="3" t="s">
        <v>1165</v>
      </c>
      <c r="E25" s="47">
        <v>13160662</v>
      </c>
      <c r="F25" s="168"/>
      <c r="G25" s="168">
        <v>300</v>
      </c>
      <c r="H25" s="168">
        <f t="shared" si="0"/>
        <v>300</v>
      </c>
    </row>
    <row r="26" spans="1:8" x14ac:dyDescent="0.25">
      <c r="A26" s="3"/>
      <c r="B26" s="3"/>
      <c r="C26" s="3"/>
      <c r="D26" s="3"/>
      <c r="E26" s="47"/>
      <c r="F26" s="168"/>
      <c r="G26" s="168"/>
      <c r="H26" s="168">
        <f t="shared" si="0"/>
        <v>0</v>
      </c>
    </row>
    <row r="27" spans="1:8" x14ac:dyDescent="0.25">
      <c r="A27" s="3"/>
      <c r="B27" s="3"/>
      <c r="C27" s="3"/>
      <c r="D27" s="3"/>
      <c r="E27" s="47"/>
      <c r="F27" s="168"/>
      <c r="G27" s="168"/>
      <c r="H27" s="168">
        <f t="shared" si="0"/>
        <v>0</v>
      </c>
    </row>
    <row r="28" spans="1:8" x14ac:dyDescent="0.25">
      <c r="E28" s="177"/>
      <c r="F28" s="179"/>
      <c r="G28" s="179"/>
      <c r="H28" s="179"/>
    </row>
    <row r="29" spans="1:8" x14ac:dyDescent="0.25">
      <c r="F29" s="179"/>
      <c r="G29" s="179"/>
      <c r="H29" s="179"/>
    </row>
    <row r="30" spans="1:8" x14ac:dyDescent="0.25">
      <c r="F30" s="179"/>
      <c r="G30" s="179"/>
      <c r="H30" s="179"/>
    </row>
    <row r="31" spans="1:8" x14ac:dyDescent="0.25">
      <c r="F31" s="179"/>
      <c r="G31" s="179"/>
      <c r="H31" s="179"/>
    </row>
    <row r="32" spans="1:8" x14ac:dyDescent="0.25">
      <c r="F32" s="179"/>
      <c r="G32" s="179"/>
      <c r="H32" s="179"/>
    </row>
    <row r="33" spans="6:8" x14ac:dyDescent="0.25">
      <c r="F33" s="179"/>
      <c r="G33" s="179"/>
      <c r="H33" s="179"/>
    </row>
    <row r="34" spans="6:8" x14ac:dyDescent="0.25">
      <c r="F34" s="179"/>
      <c r="G34" s="179"/>
      <c r="H34" s="179"/>
    </row>
    <row r="35" spans="6:8" x14ac:dyDescent="0.25">
      <c r="F35" s="179"/>
      <c r="G35" s="179"/>
      <c r="H35" s="179"/>
    </row>
    <row r="36" spans="6:8" x14ac:dyDescent="0.25">
      <c r="F36" s="179"/>
      <c r="G36" s="179"/>
      <c r="H36" s="179"/>
    </row>
    <row r="37" spans="6:8" x14ac:dyDescent="0.25">
      <c r="F37" s="179"/>
      <c r="G37" s="179"/>
      <c r="H37" s="179"/>
    </row>
    <row r="38" spans="6:8" x14ac:dyDescent="0.25">
      <c r="F38" s="179"/>
      <c r="G38" s="179"/>
      <c r="H38" s="179"/>
    </row>
    <row r="39" spans="6:8" x14ac:dyDescent="0.25">
      <c r="F39" s="179"/>
      <c r="G39" s="179"/>
      <c r="H39" s="179"/>
    </row>
    <row r="40" spans="6:8" x14ac:dyDescent="0.25">
      <c r="F40" s="179"/>
      <c r="G40" s="179"/>
      <c r="H40" s="179"/>
    </row>
    <row r="41" spans="6:8" x14ac:dyDescent="0.25">
      <c r="F41" s="179"/>
      <c r="G41" s="179"/>
      <c r="H41" s="179"/>
    </row>
    <row r="42" spans="6:8" x14ac:dyDescent="0.25">
      <c r="F42" s="179"/>
      <c r="G42" s="179"/>
      <c r="H42" s="179"/>
    </row>
    <row r="43" spans="6:8" x14ac:dyDescent="0.25">
      <c r="F43" s="179"/>
      <c r="G43" s="179"/>
      <c r="H43" s="179"/>
    </row>
    <row r="44" spans="6:8" x14ac:dyDescent="0.25">
      <c r="F44" s="179"/>
      <c r="G44" s="179"/>
      <c r="H44" s="179"/>
    </row>
    <row r="45" spans="6:8" x14ac:dyDescent="0.25">
      <c r="F45" s="179"/>
      <c r="G45" s="179"/>
      <c r="H45" s="179"/>
    </row>
    <row r="46" spans="6:8" x14ac:dyDescent="0.25">
      <c r="F46" s="179"/>
      <c r="G46" s="179"/>
      <c r="H46" s="179"/>
    </row>
    <row r="47" spans="6:8" x14ac:dyDescent="0.25">
      <c r="F47" s="179"/>
      <c r="G47" s="179"/>
      <c r="H47" s="179"/>
    </row>
    <row r="48" spans="6:8" x14ac:dyDescent="0.25">
      <c r="F48" s="179"/>
      <c r="G48" s="179"/>
      <c r="H48" s="179"/>
    </row>
    <row r="49" spans="6:8" x14ac:dyDescent="0.25">
      <c r="F49" s="179"/>
      <c r="G49" s="179"/>
      <c r="H49" s="179"/>
    </row>
    <row r="50" spans="6:8" x14ac:dyDescent="0.25">
      <c r="F50" s="179"/>
      <c r="G50" s="179"/>
      <c r="H50" s="179"/>
    </row>
    <row r="51" spans="6:8" x14ac:dyDescent="0.25">
      <c r="F51" s="179"/>
      <c r="G51" s="179"/>
      <c r="H51" s="179"/>
    </row>
    <row r="52" spans="6:8" x14ac:dyDescent="0.25">
      <c r="F52" s="179"/>
      <c r="G52" s="179"/>
      <c r="H52" s="179"/>
    </row>
    <row r="53" spans="6:8" x14ac:dyDescent="0.25">
      <c r="F53" s="179"/>
      <c r="G53" s="179"/>
      <c r="H53" s="179"/>
    </row>
    <row r="54" spans="6:8" x14ac:dyDescent="0.25">
      <c r="F54" s="179"/>
      <c r="G54" s="179"/>
      <c r="H54" s="179"/>
    </row>
    <row r="55" spans="6:8" x14ac:dyDescent="0.25">
      <c r="F55" s="179"/>
      <c r="G55" s="179"/>
      <c r="H55" s="179"/>
    </row>
    <row r="56" spans="6:8" x14ac:dyDescent="0.25">
      <c r="F56" s="179"/>
      <c r="G56" s="179"/>
      <c r="H56" s="179"/>
    </row>
    <row r="57" spans="6:8" x14ac:dyDescent="0.25">
      <c r="F57" s="179"/>
      <c r="G57" s="179"/>
      <c r="H57" s="179"/>
    </row>
    <row r="58" spans="6:8" x14ac:dyDescent="0.25">
      <c r="F58" s="179"/>
      <c r="G58" s="179"/>
      <c r="H58" s="179"/>
    </row>
    <row r="59" spans="6:8" x14ac:dyDescent="0.25">
      <c r="F59" s="179"/>
      <c r="G59" s="179"/>
      <c r="H59" s="179"/>
    </row>
    <row r="60" spans="6:8" x14ac:dyDescent="0.25">
      <c r="F60" s="179"/>
      <c r="G60" s="179"/>
      <c r="H60" s="179"/>
    </row>
    <row r="61" spans="6:8" x14ac:dyDescent="0.25">
      <c r="F61" s="179"/>
      <c r="G61" s="179"/>
      <c r="H61" s="179"/>
    </row>
    <row r="62" spans="6:8" x14ac:dyDescent="0.25">
      <c r="F62" s="179"/>
      <c r="G62" s="179"/>
      <c r="H62" s="179"/>
    </row>
    <row r="63" spans="6:8" x14ac:dyDescent="0.25">
      <c r="F63" s="179"/>
      <c r="G63" s="179"/>
      <c r="H63" s="179"/>
    </row>
    <row r="64" spans="6:8" x14ac:dyDescent="0.25">
      <c r="F64" s="179"/>
      <c r="G64" s="179"/>
      <c r="H64" s="179"/>
    </row>
    <row r="65" spans="6:8" x14ac:dyDescent="0.25">
      <c r="F65" s="179"/>
      <c r="G65" s="179"/>
      <c r="H65" s="179"/>
    </row>
    <row r="66" spans="6:8" x14ac:dyDescent="0.25">
      <c r="F66" s="179"/>
      <c r="G66" s="179"/>
      <c r="H66" s="179"/>
    </row>
    <row r="67" spans="6:8" x14ac:dyDescent="0.25">
      <c r="F67" s="179"/>
      <c r="G67" s="179"/>
      <c r="H67" s="179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opLeftCell="A92" workbookViewId="0">
      <selection activeCell="B99" sqref="B99:F99"/>
    </sheetView>
  </sheetViews>
  <sheetFormatPr baseColWidth="10" defaultRowHeight="15" x14ac:dyDescent="0.25"/>
  <cols>
    <col min="1" max="1" width="19.42578125" customWidth="1"/>
  </cols>
  <sheetData>
    <row r="1" spans="2:11" x14ac:dyDescent="0.25">
      <c r="B1" s="210" t="s">
        <v>76</v>
      </c>
      <c r="C1" s="210"/>
      <c r="D1" s="210"/>
      <c r="E1" s="210"/>
      <c r="F1" s="210"/>
      <c r="G1" s="210"/>
    </row>
    <row r="2" spans="2:11" x14ac:dyDescent="0.25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 x14ac:dyDescent="0.25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 x14ac:dyDescent="0.25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 x14ac:dyDescent="0.25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 x14ac:dyDescent="0.25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 x14ac:dyDescent="0.25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 x14ac:dyDescent="0.25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 x14ac:dyDescent="0.25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 x14ac:dyDescent="0.25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 x14ac:dyDescent="0.25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 x14ac:dyDescent="0.25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 x14ac:dyDescent="0.25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 x14ac:dyDescent="0.25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 x14ac:dyDescent="0.25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 x14ac:dyDescent="0.25">
      <c r="B16" s="25"/>
      <c r="C16" s="3"/>
      <c r="D16" s="54"/>
      <c r="E16" s="3"/>
      <c r="F16" s="3"/>
      <c r="G16" s="3"/>
    </row>
    <row r="17" spans="2:7" x14ac:dyDescent="0.25">
      <c r="B17" s="194" t="s">
        <v>7</v>
      </c>
      <c r="C17" s="196"/>
      <c r="D17" s="26">
        <f>SUM(D3:D16)</f>
        <v>1178</v>
      </c>
      <c r="E17" s="27"/>
      <c r="F17" s="3"/>
      <c r="G17" s="3"/>
    </row>
    <row r="22" spans="2:7" x14ac:dyDescent="0.25">
      <c r="B22" s="210" t="s">
        <v>23</v>
      </c>
      <c r="C22" s="210"/>
      <c r="D22" s="210"/>
      <c r="E22" s="210"/>
      <c r="F22" s="210"/>
      <c r="G22" s="210"/>
    </row>
    <row r="23" spans="2:7" x14ac:dyDescent="0.25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 x14ac:dyDescent="0.25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 x14ac:dyDescent="0.25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 x14ac:dyDescent="0.25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 x14ac:dyDescent="0.25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 x14ac:dyDescent="0.25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 x14ac:dyDescent="0.25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 x14ac:dyDescent="0.25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 x14ac:dyDescent="0.25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 x14ac:dyDescent="0.25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 x14ac:dyDescent="0.25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 x14ac:dyDescent="0.25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 x14ac:dyDescent="0.25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 x14ac:dyDescent="0.25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 x14ac:dyDescent="0.25">
      <c r="B37" s="25"/>
      <c r="C37" s="3"/>
      <c r="D37" s="5"/>
      <c r="E37" s="3"/>
      <c r="F37" s="3"/>
      <c r="G37" s="3"/>
    </row>
    <row r="38" spans="2:7" x14ac:dyDescent="0.25">
      <c r="B38" s="194" t="s">
        <v>7</v>
      </c>
      <c r="C38" s="196"/>
      <c r="D38" s="26">
        <f>SUM(D24:D37)</f>
        <v>1123.0900000000001</v>
      </c>
      <c r="E38" s="27"/>
      <c r="F38" s="3"/>
      <c r="G38" s="3"/>
    </row>
    <row r="41" spans="2:7" x14ac:dyDescent="0.25">
      <c r="B41" s="210" t="s">
        <v>23</v>
      </c>
      <c r="C41" s="210"/>
      <c r="D41" s="210"/>
      <c r="E41" s="210"/>
      <c r="F41" s="210"/>
      <c r="G41" s="210"/>
    </row>
    <row r="42" spans="2:7" x14ac:dyDescent="0.25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 x14ac:dyDescent="0.25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 x14ac:dyDescent="0.25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 x14ac:dyDescent="0.25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 x14ac:dyDescent="0.25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 x14ac:dyDescent="0.25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 x14ac:dyDescent="0.25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 x14ac:dyDescent="0.25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 x14ac:dyDescent="0.25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 x14ac:dyDescent="0.25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 x14ac:dyDescent="0.25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 x14ac:dyDescent="0.25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 x14ac:dyDescent="0.25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 x14ac:dyDescent="0.25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 x14ac:dyDescent="0.25">
      <c r="B56" s="194" t="s">
        <v>7</v>
      </c>
      <c r="C56" s="196"/>
      <c r="D56" s="26">
        <f>SUM(D43:D55)</f>
        <v>1018.61</v>
      </c>
      <c r="E56" s="27"/>
      <c r="F56" s="3"/>
      <c r="G56" s="3"/>
    </row>
    <row r="63" spans="1:7" x14ac:dyDescent="0.25">
      <c r="A63" t="s">
        <v>390</v>
      </c>
      <c r="B63" s="58">
        <f>D17+D38+D56</f>
        <v>3319.7000000000003</v>
      </c>
      <c r="D63" s="55"/>
    </row>
    <row r="65" spans="2:9" x14ac:dyDescent="0.25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 x14ac:dyDescent="0.25">
      <c r="B66" s="52">
        <v>44930</v>
      </c>
      <c r="C66" s="53" t="s">
        <v>122</v>
      </c>
      <c r="D66" s="54">
        <v>84.01</v>
      </c>
      <c r="E66" s="53"/>
      <c r="F66" s="53"/>
      <c r="H66" t="s">
        <v>393</v>
      </c>
      <c r="I66" s="55">
        <f>D66+D68+D69+D70</f>
        <v>215.33</v>
      </c>
    </row>
    <row r="67" spans="2:9" x14ac:dyDescent="0.25">
      <c r="B67" s="52">
        <v>44930</v>
      </c>
      <c r="C67" s="53" t="s">
        <v>115</v>
      </c>
      <c r="D67" s="54">
        <v>49</v>
      </c>
      <c r="E67" s="53"/>
      <c r="F67" s="53"/>
      <c r="H67" t="s">
        <v>323</v>
      </c>
      <c r="I67" s="55">
        <f>D67+D73</f>
        <v>105</v>
      </c>
    </row>
    <row r="68" spans="2:9" x14ac:dyDescent="0.25">
      <c r="B68" s="52">
        <v>44931</v>
      </c>
      <c r="C68" s="53" t="s">
        <v>122</v>
      </c>
      <c r="D68" s="54">
        <v>31.32</v>
      </c>
      <c r="E68" s="53"/>
      <c r="F68" s="53"/>
      <c r="H68" t="s">
        <v>391</v>
      </c>
      <c r="I68" s="55">
        <f>D71</f>
        <v>120</v>
      </c>
    </row>
    <row r="69" spans="2:9" x14ac:dyDescent="0.25">
      <c r="B69" s="52">
        <v>44931</v>
      </c>
      <c r="C69" s="53" t="s">
        <v>122</v>
      </c>
      <c r="D69" s="54">
        <v>56</v>
      </c>
      <c r="E69" s="53"/>
      <c r="F69" s="53"/>
      <c r="H69" t="s">
        <v>392</v>
      </c>
      <c r="I69" s="55">
        <f>D72</f>
        <v>99.88</v>
      </c>
    </row>
    <row r="70" spans="2:9" x14ac:dyDescent="0.25">
      <c r="B70" s="52">
        <v>44932</v>
      </c>
      <c r="C70" s="53" t="s">
        <v>122</v>
      </c>
      <c r="D70" s="54">
        <v>44</v>
      </c>
      <c r="E70" s="53"/>
      <c r="F70" s="53"/>
      <c r="H70" t="s">
        <v>394</v>
      </c>
      <c r="I70" s="55">
        <f>D74</f>
        <v>50</v>
      </c>
    </row>
    <row r="71" spans="2:9" x14ac:dyDescent="0.25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 x14ac:dyDescent="0.25">
      <c r="B72" s="52">
        <v>44935</v>
      </c>
      <c r="C72" s="53" t="s">
        <v>125</v>
      </c>
      <c r="D72" s="54">
        <v>99.88</v>
      </c>
      <c r="E72" s="53"/>
      <c r="F72" s="53"/>
    </row>
    <row r="73" spans="2:9" x14ac:dyDescent="0.25">
      <c r="B73" s="52">
        <v>44935</v>
      </c>
      <c r="C73" s="53" t="s">
        <v>115</v>
      </c>
      <c r="D73" s="54">
        <v>56</v>
      </c>
      <c r="E73" s="53"/>
      <c r="F73" s="53"/>
    </row>
    <row r="74" spans="2:9" x14ac:dyDescent="0.25">
      <c r="B74" s="25">
        <v>44935</v>
      </c>
      <c r="C74" s="3" t="s">
        <v>119</v>
      </c>
      <c r="D74" s="5">
        <v>50</v>
      </c>
      <c r="E74" s="3"/>
      <c r="F74" s="3"/>
    </row>
    <row r="75" spans="2:9" x14ac:dyDescent="0.25">
      <c r="B75" s="25"/>
      <c r="C75" s="3"/>
      <c r="D75" s="5"/>
      <c r="E75" s="3"/>
      <c r="F75" s="3"/>
    </row>
    <row r="76" spans="2:9" x14ac:dyDescent="0.25">
      <c r="B76" s="25"/>
      <c r="C76" s="3"/>
      <c r="D76" s="5"/>
      <c r="E76" s="3"/>
      <c r="F76" s="3"/>
    </row>
    <row r="77" spans="2:9" x14ac:dyDescent="0.25">
      <c r="B77" s="25"/>
      <c r="C77" s="3"/>
      <c r="D77" s="5"/>
      <c r="E77" s="3"/>
      <c r="F77" s="3"/>
    </row>
    <row r="78" spans="2:9" x14ac:dyDescent="0.25">
      <c r="B78" s="25"/>
      <c r="C78" s="3"/>
      <c r="D78" s="5"/>
      <c r="E78" s="3"/>
      <c r="F78" s="3"/>
    </row>
    <row r="79" spans="2:9" x14ac:dyDescent="0.25">
      <c r="B79" s="194" t="s">
        <v>7</v>
      </c>
      <c r="C79" s="196"/>
      <c r="D79" s="26">
        <f>SUM(D66:D78)</f>
        <v>590.21</v>
      </c>
      <c r="E79" s="27"/>
      <c r="F79" s="3"/>
    </row>
    <row r="82" spans="2:9" x14ac:dyDescent="0.25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 x14ac:dyDescent="0.25">
      <c r="B83" s="52">
        <v>44936</v>
      </c>
      <c r="C83" s="53" t="s">
        <v>122</v>
      </c>
      <c r="D83" s="54">
        <v>50</v>
      </c>
      <c r="E83" s="53"/>
      <c r="F83" s="53"/>
      <c r="H83" t="s">
        <v>393</v>
      </c>
      <c r="I83" s="55">
        <f>D83</f>
        <v>50</v>
      </c>
    </row>
    <row r="84" spans="2:9" x14ac:dyDescent="0.25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 x14ac:dyDescent="0.25">
      <c r="B85" s="52">
        <v>44942</v>
      </c>
      <c r="C85" s="53" t="s">
        <v>116</v>
      </c>
      <c r="D85" s="54">
        <v>40</v>
      </c>
      <c r="E85" s="53"/>
      <c r="F85" s="53"/>
      <c r="H85" t="s">
        <v>391</v>
      </c>
      <c r="I85" s="55">
        <f>D85+D88</f>
        <v>90</v>
      </c>
    </row>
    <row r="86" spans="2:9" x14ac:dyDescent="0.25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 x14ac:dyDescent="0.25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 x14ac:dyDescent="0.25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 x14ac:dyDescent="0.25">
      <c r="B89" s="52">
        <v>44945</v>
      </c>
      <c r="C89" s="53" t="s">
        <v>115</v>
      </c>
      <c r="D89" s="54">
        <v>50</v>
      </c>
      <c r="E89" s="53"/>
      <c r="F89" s="53"/>
    </row>
    <row r="90" spans="2:9" x14ac:dyDescent="0.25">
      <c r="B90" s="52">
        <v>44947</v>
      </c>
      <c r="C90" s="53" t="s">
        <v>123</v>
      </c>
      <c r="D90" s="54">
        <v>115</v>
      </c>
      <c r="E90" s="53"/>
      <c r="F90" s="53"/>
    </row>
    <row r="91" spans="2:9" x14ac:dyDescent="0.25">
      <c r="B91" s="25"/>
      <c r="C91" s="3"/>
      <c r="D91" s="5"/>
      <c r="E91" s="3"/>
      <c r="F91" s="3"/>
    </row>
    <row r="92" spans="2:9" x14ac:dyDescent="0.25">
      <c r="B92" s="25"/>
      <c r="C92" s="3"/>
      <c r="D92" s="5"/>
      <c r="E92" s="3"/>
      <c r="F92" s="3"/>
    </row>
    <row r="93" spans="2:9" x14ac:dyDescent="0.25">
      <c r="B93" s="25"/>
      <c r="C93" s="3"/>
      <c r="D93" s="5"/>
      <c r="E93" s="3"/>
      <c r="F93" s="3"/>
    </row>
    <row r="94" spans="2:9" x14ac:dyDescent="0.25">
      <c r="B94" s="25"/>
      <c r="C94" s="3"/>
      <c r="D94" s="5"/>
      <c r="E94" s="3"/>
      <c r="F94" s="3"/>
    </row>
    <row r="95" spans="2:9" x14ac:dyDescent="0.25">
      <c r="B95" s="25"/>
      <c r="C95" s="3"/>
      <c r="D95" s="5"/>
      <c r="E95" s="3"/>
      <c r="F95" s="3"/>
    </row>
    <row r="96" spans="2:9" x14ac:dyDescent="0.25">
      <c r="B96" s="194" t="s">
        <v>7</v>
      </c>
      <c r="C96" s="196"/>
      <c r="D96" s="26">
        <f>SUM(D83:D95)</f>
        <v>565</v>
      </c>
      <c r="E96" s="27"/>
      <c r="F96" s="3"/>
    </row>
    <row r="99" spans="2:9" x14ac:dyDescent="0.25">
      <c r="B99" s="210" t="s">
        <v>758</v>
      </c>
      <c r="C99" s="210"/>
      <c r="D99" s="210"/>
      <c r="E99" s="210"/>
      <c r="F99" s="210"/>
    </row>
    <row r="100" spans="2:9" x14ac:dyDescent="0.25">
      <c r="B100" s="2" t="s">
        <v>757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 x14ac:dyDescent="0.25">
      <c r="B101" s="52">
        <v>44952</v>
      </c>
      <c r="C101" s="53" t="s">
        <v>115</v>
      </c>
      <c r="D101" s="54">
        <v>50</v>
      </c>
      <c r="E101" s="53"/>
      <c r="F101" s="53"/>
      <c r="H101" t="s">
        <v>525</v>
      </c>
      <c r="I101" s="55">
        <f>D101+D106+D107+D108+D111+D112</f>
        <v>325.39999999999998</v>
      </c>
    </row>
    <row r="102" spans="2:9" x14ac:dyDescent="0.25">
      <c r="B102" s="52">
        <v>44952</v>
      </c>
      <c r="C102" s="53" t="s">
        <v>119</v>
      </c>
      <c r="D102" s="54">
        <v>55</v>
      </c>
      <c r="E102" s="53"/>
      <c r="F102" s="53"/>
      <c r="H102" t="s">
        <v>523</v>
      </c>
      <c r="I102" s="55">
        <f>D102+D110</f>
        <v>95</v>
      </c>
    </row>
    <row r="103" spans="2:9" x14ac:dyDescent="0.25">
      <c r="B103" s="52">
        <v>44952</v>
      </c>
      <c r="C103" s="53" t="s">
        <v>122</v>
      </c>
      <c r="D103" s="54">
        <v>60</v>
      </c>
      <c r="E103" s="53"/>
      <c r="F103" s="53"/>
      <c r="H103" t="s">
        <v>393</v>
      </c>
      <c r="I103" s="55">
        <f>D103</f>
        <v>60</v>
      </c>
    </row>
    <row r="104" spans="2:9" x14ac:dyDescent="0.25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 x14ac:dyDescent="0.25">
      <c r="B105" s="52">
        <v>44954</v>
      </c>
      <c r="C105" s="53" t="s">
        <v>116</v>
      </c>
      <c r="D105" s="54">
        <v>40</v>
      </c>
      <c r="E105" s="53"/>
      <c r="F105" s="53"/>
      <c r="H105" t="s">
        <v>524</v>
      </c>
      <c r="I105" s="55">
        <f>D105</f>
        <v>40</v>
      </c>
    </row>
    <row r="106" spans="2:9" x14ac:dyDescent="0.25">
      <c r="B106" s="52">
        <v>44954</v>
      </c>
      <c r="C106" s="53" t="s">
        <v>115</v>
      </c>
      <c r="D106" s="54">
        <v>47</v>
      </c>
      <c r="E106" s="53"/>
      <c r="F106" s="53"/>
      <c r="H106" t="s">
        <v>530</v>
      </c>
      <c r="I106" s="55">
        <f>D109</f>
        <v>80</v>
      </c>
    </row>
    <row r="107" spans="2:9" x14ac:dyDescent="0.25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 x14ac:dyDescent="0.25">
      <c r="B108" s="52">
        <v>44956</v>
      </c>
      <c r="C108" s="53" t="s">
        <v>123</v>
      </c>
      <c r="D108" s="54">
        <v>47.19</v>
      </c>
      <c r="E108" s="53"/>
      <c r="F108" s="53"/>
    </row>
    <row r="109" spans="2:9" x14ac:dyDescent="0.25">
      <c r="B109" s="25">
        <v>44958</v>
      </c>
      <c r="C109" s="3" t="s">
        <v>125</v>
      </c>
      <c r="D109" s="5">
        <v>80</v>
      </c>
      <c r="E109" s="3"/>
      <c r="F109" s="3"/>
    </row>
    <row r="110" spans="2:9" x14ac:dyDescent="0.25">
      <c r="B110" s="25">
        <v>44959</v>
      </c>
      <c r="C110" s="3" t="s">
        <v>122</v>
      </c>
      <c r="D110" s="5">
        <v>40</v>
      </c>
      <c r="E110" s="3"/>
      <c r="F110" s="3"/>
    </row>
    <row r="111" spans="2:9" x14ac:dyDescent="0.25">
      <c r="B111" s="25">
        <v>44964</v>
      </c>
      <c r="C111" s="3" t="s">
        <v>115</v>
      </c>
      <c r="D111" s="5">
        <v>53</v>
      </c>
      <c r="E111" s="3"/>
      <c r="F111" s="3"/>
    </row>
    <row r="112" spans="2:9" x14ac:dyDescent="0.25">
      <c r="B112" s="25">
        <v>44972</v>
      </c>
      <c r="C112" s="3" t="s">
        <v>123</v>
      </c>
      <c r="D112" s="5">
        <v>98.21</v>
      </c>
      <c r="E112" s="3"/>
      <c r="F112" s="3"/>
    </row>
    <row r="113" spans="2:6" x14ac:dyDescent="0.25">
      <c r="B113" s="25"/>
      <c r="C113" s="3"/>
      <c r="D113" s="5"/>
      <c r="E113" s="3"/>
      <c r="F113" s="3"/>
    </row>
    <row r="114" spans="2:6" x14ac:dyDescent="0.25">
      <c r="B114" s="194" t="s">
        <v>7</v>
      </c>
      <c r="C114" s="196"/>
      <c r="D114" s="26">
        <f>SUM(D101:D113)</f>
        <v>650.40000000000009</v>
      </c>
      <c r="E114" s="27"/>
      <c r="F114" s="3"/>
    </row>
    <row r="118" spans="2:6" x14ac:dyDescent="0.25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 x14ac:dyDescent="0.25">
      <c r="B119" s="52">
        <v>44952</v>
      </c>
      <c r="C119" s="53" t="s">
        <v>115</v>
      </c>
      <c r="D119" s="54">
        <v>50</v>
      </c>
      <c r="E119" s="53"/>
      <c r="F119" s="53"/>
    </row>
    <row r="120" spans="2:6" x14ac:dyDescent="0.25">
      <c r="B120" s="52">
        <v>44952</v>
      </c>
      <c r="C120" s="53" t="s">
        <v>119</v>
      </c>
      <c r="D120" s="54">
        <v>55</v>
      </c>
      <c r="E120" s="53"/>
      <c r="F120" s="53"/>
    </row>
    <row r="121" spans="2:6" x14ac:dyDescent="0.25">
      <c r="B121" s="52">
        <v>44952</v>
      </c>
      <c r="C121" s="53" t="s">
        <v>122</v>
      </c>
      <c r="D121" s="54">
        <v>60</v>
      </c>
      <c r="E121" s="53"/>
      <c r="F121" s="53"/>
    </row>
    <row r="122" spans="2:6" x14ac:dyDescent="0.25">
      <c r="B122" s="52">
        <v>44953</v>
      </c>
      <c r="C122" s="53" t="s">
        <v>103</v>
      </c>
      <c r="D122" s="54">
        <v>50</v>
      </c>
      <c r="E122" s="53"/>
      <c r="F122" s="53"/>
    </row>
    <row r="123" spans="2:6" x14ac:dyDescent="0.25">
      <c r="B123" s="52">
        <v>44954</v>
      </c>
      <c r="C123" s="53" t="s">
        <v>116</v>
      </c>
      <c r="D123" s="54">
        <v>40</v>
      </c>
      <c r="E123" s="53"/>
      <c r="F123" s="53"/>
    </row>
    <row r="124" spans="2:6" x14ac:dyDescent="0.25">
      <c r="B124" s="52">
        <v>44954</v>
      </c>
      <c r="C124" s="53" t="s">
        <v>115</v>
      </c>
      <c r="D124" s="54">
        <v>47</v>
      </c>
      <c r="E124" s="53"/>
      <c r="F124" s="53"/>
    </row>
    <row r="125" spans="2:6" x14ac:dyDescent="0.25">
      <c r="B125" s="52">
        <v>44954</v>
      </c>
      <c r="C125" s="53" t="s">
        <v>123</v>
      </c>
      <c r="D125" s="54">
        <v>30</v>
      </c>
      <c r="E125" s="53"/>
      <c r="F125" s="53"/>
    </row>
    <row r="126" spans="2:6" x14ac:dyDescent="0.25">
      <c r="B126" s="52">
        <v>44956</v>
      </c>
      <c r="C126" s="53" t="s">
        <v>123</v>
      </c>
      <c r="D126" s="54">
        <v>47.19</v>
      </c>
      <c r="E126" s="53"/>
      <c r="F126" s="53"/>
    </row>
    <row r="127" spans="2:6" x14ac:dyDescent="0.25">
      <c r="B127" s="25">
        <v>44958</v>
      </c>
      <c r="C127" s="3" t="s">
        <v>125</v>
      </c>
      <c r="D127" s="5">
        <v>80</v>
      </c>
      <c r="E127" s="3"/>
      <c r="F127" s="3"/>
    </row>
    <row r="128" spans="2:6" x14ac:dyDescent="0.25">
      <c r="B128" s="25">
        <v>44959</v>
      </c>
      <c r="C128" s="3" t="s">
        <v>122</v>
      </c>
      <c r="D128" s="5">
        <v>40</v>
      </c>
      <c r="E128" s="3"/>
      <c r="F128" s="3"/>
    </row>
    <row r="129" spans="2:6" x14ac:dyDescent="0.25">
      <c r="B129" s="25">
        <v>44964</v>
      </c>
      <c r="C129" s="3" t="s">
        <v>115</v>
      </c>
      <c r="D129" s="5">
        <v>53</v>
      </c>
      <c r="E129" s="3"/>
      <c r="F129" s="3"/>
    </row>
    <row r="130" spans="2:6" x14ac:dyDescent="0.25">
      <c r="B130" s="25">
        <v>44972</v>
      </c>
      <c r="C130" s="3" t="s">
        <v>123</v>
      </c>
      <c r="D130" s="5">
        <v>98.21</v>
      </c>
      <c r="E130" s="3"/>
      <c r="F130" s="3"/>
    </row>
    <row r="131" spans="2:6" x14ac:dyDescent="0.25">
      <c r="B131" s="25"/>
      <c r="C131" s="3"/>
      <c r="D131" s="5"/>
      <c r="E131" s="3"/>
      <c r="F131" s="3"/>
    </row>
    <row r="132" spans="2:6" x14ac:dyDescent="0.25">
      <c r="B132" s="194" t="s">
        <v>7</v>
      </c>
      <c r="C132" s="196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U268"/>
  <sheetViews>
    <sheetView zoomScale="85" zoomScaleNormal="85" workbookViewId="0">
      <selection activeCell="K186" sqref="K186"/>
    </sheetView>
  </sheetViews>
  <sheetFormatPr baseColWidth="10" defaultRowHeight="15" x14ac:dyDescent="0.2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 x14ac:dyDescent="0.35">
      <c r="A1" s="218" t="s">
        <v>55</v>
      </c>
      <c r="B1" s="211"/>
      <c r="C1" s="211"/>
      <c r="D1" s="211"/>
      <c r="E1" s="211"/>
      <c r="F1" s="211"/>
      <c r="G1" s="211"/>
      <c r="H1" s="211"/>
      <c r="I1" s="219"/>
      <c r="J1" s="218" t="s">
        <v>55</v>
      </c>
      <c r="K1" s="211"/>
      <c r="L1" s="211"/>
      <c r="M1" s="211"/>
      <c r="N1" s="211"/>
      <c r="O1" s="211"/>
      <c r="P1" s="211"/>
      <c r="Q1" s="211"/>
      <c r="R1" s="219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 x14ac:dyDescent="0.35">
      <c r="A2" s="220" t="s">
        <v>39</v>
      </c>
      <c r="B2" s="212"/>
      <c r="C2" s="212"/>
      <c r="D2" s="212"/>
      <c r="E2" s="212"/>
      <c r="F2" s="212"/>
      <c r="G2" s="212"/>
      <c r="H2" s="212"/>
      <c r="I2" s="221"/>
      <c r="J2" s="220" t="s">
        <v>39</v>
      </c>
      <c r="K2" s="212"/>
      <c r="L2" s="212"/>
      <c r="M2" s="212"/>
      <c r="N2" s="212"/>
      <c r="O2" s="212"/>
      <c r="P2" s="212"/>
      <c r="Q2" s="212"/>
      <c r="R2" s="221"/>
      <c r="AC2" s="29"/>
      <c r="AD2" s="1" t="s">
        <v>56</v>
      </c>
      <c r="AE2" t="s">
        <v>372</v>
      </c>
      <c r="AH2" t="s">
        <v>59</v>
      </c>
      <c r="AI2" t="s">
        <v>302</v>
      </c>
      <c r="AK2" s="28"/>
      <c r="AM2" s="29"/>
      <c r="AN2" s="1" t="s">
        <v>56</v>
      </c>
      <c r="AO2" t="s">
        <v>303</v>
      </c>
      <c r="AR2" t="s">
        <v>59</v>
      </c>
      <c r="AS2" t="s">
        <v>302</v>
      </c>
      <c r="AU2" s="28"/>
    </row>
    <row r="3" spans="1:47" ht="21" x14ac:dyDescent="0.35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 x14ac:dyDescent="0.25">
      <c r="A4" s="29"/>
      <c r="B4" s="1" t="s">
        <v>56</v>
      </c>
      <c r="C4" t="s">
        <v>1016</v>
      </c>
      <c r="F4" t="s">
        <v>59</v>
      </c>
      <c r="G4" t="s">
        <v>305</v>
      </c>
      <c r="I4" s="28"/>
      <c r="J4" s="29"/>
      <c r="K4" s="1" t="s">
        <v>56</v>
      </c>
      <c r="L4" t="s">
        <v>1010</v>
      </c>
      <c r="O4" t="s">
        <v>59</v>
      </c>
      <c r="P4" t="s">
        <v>1013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 x14ac:dyDescent="0.25">
      <c r="A5" s="29"/>
      <c r="B5" s="1" t="s">
        <v>57</v>
      </c>
      <c r="C5" s="214">
        <v>1724600125</v>
      </c>
      <c r="D5" s="214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 x14ac:dyDescent="0.25">
      <c r="A6" s="29"/>
      <c r="B6" t="s">
        <v>58</v>
      </c>
      <c r="C6" s="45">
        <v>45108</v>
      </c>
      <c r="F6" s="1" t="s">
        <v>40</v>
      </c>
      <c r="H6">
        <v>30</v>
      </c>
      <c r="I6" s="28"/>
      <c r="J6" s="29"/>
      <c r="K6" t="s">
        <v>58</v>
      </c>
      <c r="L6" s="45">
        <v>45108</v>
      </c>
      <c r="O6" s="1" t="s">
        <v>40</v>
      </c>
      <c r="Q6">
        <v>30</v>
      </c>
      <c r="R6" s="28"/>
      <c r="AC6" s="29"/>
      <c r="AD6" s="216" t="s">
        <v>41</v>
      </c>
      <c r="AE6" s="216"/>
      <c r="AF6" s="216"/>
      <c r="AH6" s="216" t="s">
        <v>42</v>
      </c>
      <c r="AI6" s="216"/>
      <c r="AJ6" s="216"/>
      <c r="AK6" s="34"/>
      <c r="AM6" s="29"/>
      <c r="AN6" s="216" t="s">
        <v>41</v>
      </c>
      <c r="AO6" s="216"/>
      <c r="AP6" s="216"/>
      <c r="AR6" s="216" t="s">
        <v>42</v>
      </c>
      <c r="AS6" s="216"/>
      <c r="AT6" s="216"/>
      <c r="AU6" s="34"/>
    </row>
    <row r="7" spans="1:47" ht="15.75" x14ac:dyDescent="0.2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 x14ac:dyDescent="0.25">
      <c r="A8" s="29"/>
      <c r="B8" s="216" t="s">
        <v>41</v>
      </c>
      <c r="C8" s="216"/>
      <c r="D8" s="216"/>
      <c r="F8" s="216" t="s">
        <v>42</v>
      </c>
      <c r="G8" s="216"/>
      <c r="H8" s="216"/>
      <c r="I8" s="34"/>
      <c r="J8" s="29"/>
      <c r="K8" s="216" t="s">
        <v>41</v>
      </c>
      <c r="L8" s="216"/>
      <c r="M8" s="216"/>
      <c r="O8" s="216" t="s">
        <v>42</v>
      </c>
      <c r="P8" s="216"/>
      <c r="Q8" s="216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 x14ac:dyDescent="0.2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 x14ac:dyDescent="0.2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 x14ac:dyDescent="0.2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 x14ac:dyDescent="0.2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 x14ac:dyDescent="0.2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23">
        <f>AF12-AJ12</f>
        <v>520.00621866666677</v>
      </c>
      <c r="AK13" s="30"/>
      <c r="AM13" s="29"/>
      <c r="AQ13" s="223">
        <f>AP12-AT12</f>
        <v>520.00621866666677</v>
      </c>
      <c r="AU13" s="30"/>
    </row>
    <row r="14" spans="1:47" ht="15.75" x14ac:dyDescent="0.2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23"/>
      <c r="AK14" s="30"/>
      <c r="AM14" s="29"/>
      <c r="AQ14" s="223"/>
      <c r="AU14" s="30"/>
    </row>
    <row r="15" spans="1:47" ht="15" customHeight="1" x14ac:dyDescent="0.25">
      <c r="A15" s="29"/>
      <c r="E15" s="223">
        <f>D14-H14</f>
        <v>536.97475599999996</v>
      </c>
      <c r="I15" s="30"/>
      <c r="J15" s="29"/>
      <c r="N15" s="223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 x14ac:dyDescent="0.25">
      <c r="A16" s="29"/>
      <c r="E16" s="223"/>
      <c r="I16" s="30"/>
      <c r="J16" s="29"/>
      <c r="N16" s="223"/>
      <c r="R16" s="30"/>
      <c r="AC16" s="29"/>
      <c r="AK16" s="30"/>
      <c r="AM16" s="29"/>
      <c r="AU16" s="30"/>
    </row>
    <row r="17" spans="1:47" x14ac:dyDescent="0.25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 x14ac:dyDescent="0.25">
      <c r="A18" s="29"/>
      <c r="I18" s="30"/>
      <c r="J18" s="29"/>
      <c r="R18" s="30"/>
      <c r="AC18" s="29"/>
      <c r="AK18" s="30"/>
      <c r="AM18" s="29"/>
      <c r="AU18" s="30"/>
    </row>
    <row r="19" spans="1:47" x14ac:dyDescent="0.25">
      <c r="A19" s="29"/>
      <c r="I19" s="30"/>
      <c r="J19" s="29"/>
      <c r="R19" s="30"/>
      <c r="AC19" s="29"/>
      <c r="AD19" s="222" t="s">
        <v>53</v>
      </c>
      <c r="AE19" s="222"/>
      <c r="AF19" s="222"/>
      <c r="AH19" s="222" t="s">
        <v>54</v>
      </c>
      <c r="AI19" s="222"/>
      <c r="AJ19" s="222"/>
      <c r="AK19" s="36"/>
      <c r="AM19" s="29"/>
      <c r="AN19" s="222" t="s">
        <v>53</v>
      </c>
      <c r="AO19" s="222"/>
      <c r="AP19" s="222"/>
      <c r="AR19" s="222" t="s">
        <v>54</v>
      </c>
      <c r="AS19" s="222"/>
      <c r="AT19" s="222"/>
      <c r="AU19" s="36"/>
    </row>
    <row r="20" spans="1:47" ht="8.25" customHeight="1" x14ac:dyDescent="0.25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 x14ac:dyDescent="0.25">
      <c r="A21" s="29"/>
      <c r="B21" s="222" t="s">
        <v>53</v>
      </c>
      <c r="C21" s="222"/>
      <c r="D21" s="222"/>
      <c r="F21" s="222" t="s">
        <v>54</v>
      </c>
      <c r="G21" s="222"/>
      <c r="H21" s="222"/>
      <c r="I21" s="36"/>
      <c r="J21" s="29"/>
      <c r="K21" s="222" t="s">
        <v>53</v>
      </c>
      <c r="L21" s="222"/>
      <c r="M21" s="222"/>
      <c r="O21" s="222" t="s">
        <v>54</v>
      </c>
      <c r="P21" s="222"/>
      <c r="Q21" s="222"/>
      <c r="R21" s="36"/>
    </row>
    <row r="22" spans="1:47" ht="19.5" customHeight="1" x14ac:dyDescent="0.25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25"/>
      <c r="U22" s="225"/>
      <c r="V22" s="225"/>
      <c r="W22" s="225"/>
      <c r="X22" s="225"/>
      <c r="Y22" s="225"/>
      <c r="Z22" s="225"/>
      <c r="AA22" s="225"/>
      <c r="AB22" s="225"/>
      <c r="AC22" s="218" t="s">
        <v>55</v>
      </c>
      <c r="AD22" s="211"/>
      <c r="AE22" s="211"/>
      <c r="AF22" s="211"/>
      <c r="AG22" s="211"/>
      <c r="AH22" s="211"/>
      <c r="AI22" s="211"/>
      <c r="AJ22" s="211"/>
      <c r="AK22" s="219"/>
      <c r="AM22" s="218" t="s">
        <v>55</v>
      </c>
      <c r="AN22" s="211"/>
      <c r="AO22" s="211"/>
      <c r="AP22" s="211"/>
      <c r="AQ22" s="211"/>
      <c r="AR22" s="211"/>
      <c r="AS22" s="211"/>
      <c r="AT22" s="211"/>
      <c r="AU22" s="219"/>
    </row>
    <row r="23" spans="1:47" ht="26.25" x14ac:dyDescent="0.25">
      <c r="A23" s="218" t="s">
        <v>55</v>
      </c>
      <c r="B23" s="211"/>
      <c r="C23" s="211"/>
      <c r="D23" s="211"/>
      <c r="E23" s="211"/>
      <c r="F23" s="211"/>
      <c r="G23" s="211"/>
      <c r="H23" s="211"/>
      <c r="I23" s="219"/>
      <c r="J23" s="218" t="s">
        <v>55</v>
      </c>
      <c r="K23" s="211"/>
      <c r="L23" s="211"/>
      <c r="M23" s="211"/>
      <c r="N23" s="211"/>
      <c r="O23" s="211"/>
      <c r="P23" s="211"/>
      <c r="Q23" s="211"/>
      <c r="R23" s="219"/>
      <c r="T23" s="91"/>
      <c r="U23" s="91"/>
      <c r="V23" s="91"/>
      <c r="W23" s="91"/>
      <c r="X23" s="91"/>
      <c r="Y23" s="91"/>
      <c r="Z23" s="91"/>
      <c r="AA23" s="91"/>
      <c r="AB23" s="92"/>
      <c r="AC23" s="29"/>
      <c r="AD23" s="1" t="s">
        <v>56</v>
      </c>
      <c r="AE23" t="s">
        <v>375</v>
      </c>
      <c r="AH23" t="s">
        <v>59</v>
      </c>
      <c r="AI23" t="s">
        <v>304</v>
      </c>
      <c r="AK23" s="28"/>
      <c r="AM23" s="29"/>
      <c r="AN23" s="1" t="s">
        <v>56</v>
      </c>
      <c r="AO23" t="s">
        <v>376</v>
      </c>
      <c r="AR23" t="s">
        <v>59</v>
      </c>
      <c r="AS23" t="s">
        <v>304</v>
      </c>
      <c r="AU23" s="28"/>
    </row>
    <row r="24" spans="1:47" ht="21" x14ac:dyDescent="0.35">
      <c r="A24" s="220" t="s">
        <v>39</v>
      </c>
      <c r="B24" s="212"/>
      <c r="C24" s="212"/>
      <c r="D24" s="212"/>
      <c r="E24" s="212"/>
      <c r="F24" s="212"/>
      <c r="G24" s="212"/>
      <c r="H24" s="212"/>
      <c r="I24" s="221"/>
      <c r="J24" s="220" t="s">
        <v>39</v>
      </c>
      <c r="K24" s="212"/>
      <c r="L24" s="212"/>
      <c r="M24" s="212"/>
      <c r="N24" s="212"/>
      <c r="O24" s="212"/>
      <c r="P24" s="212"/>
      <c r="Q24" s="212"/>
      <c r="R24" s="221"/>
      <c r="T24" s="91"/>
      <c r="U24" s="91"/>
      <c r="V24" s="91"/>
      <c r="W24" s="91"/>
      <c r="X24" s="91"/>
      <c r="Y24" s="91"/>
      <c r="Z24" s="91"/>
      <c r="AA24" s="91"/>
      <c r="AB24" s="92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 x14ac:dyDescent="0.35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1"/>
      <c r="U25" s="91"/>
      <c r="V25" s="93"/>
      <c r="W25" s="91"/>
      <c r="X25" s="91"/>
      <c r="Y25" s="94"/>
      <c r="Z25" s="94"/>
      <c r="AA25" s="91"/>
      <c r="AB25" s="92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 x14ac:dyDescent="0.25">
      <c r="A26" s="29"/>
      <c r="B26" s="1" t="s">
        <v>56</v>
      </c>
      <c r="C26" t="s">
        <v>306</v>
      </c>
      <c r="F26" t="s">
        <v>59</v>
      </c>
      <c r="G26" t="s">
        <v>302</v>
      </c>
      <c r="I26" s="28"/>
      <c r="J26" s="29"/>
      <c r="K26" s="1" t="s">
        <v>56</v>
      </c>
      <c r="L26" t="s">
        <v>374</v>
      </c>
      <c r="O26" t="s">
        <v>59</v>
      </c>
      <c r="P26" t="s">
        <v>297</v>
      </c>
      <c r="R26" s="28"/>
      <c r="T26" s="91"/>
      <c r="U26" s="91"/>
      <c r="V26" s="91"/>
      <c r="W26" s="91"/>
      <c r="X26" s="91"/>
      <c r="Y26" s="91"/>
      <c r="Z26" s="91"/>
      <c r="AA26" s="91"/>
      <c r="AB26" s="92"/>
      <c r="AC26" s="29"/>
      <c r="AK26" s="28"/>
      <c r="AM26" s="29"/>
      <c r="AU26" s="28"/>
    </row>
    <row r="27" spans="1:47" ht="15.75" x14ac:dyDescent="0.25">
      <c r="A27" s="29"/>
      <c r="B27" s="1" t="s">
        <v>57</v>
      </c>
      <c r="C27" s="214">
        <v>1719901926</v>
      </c>
      <c r="D27" s="214"/>
      <c r="I27" s="28"/>
      <c r="J27" s="29"/>
      <c r="K27" s="1" t="s">
        <v>57</v>
      </c>
      <c r="L27">
        <v>2350864985</v>
      </c>
      <c r="R27" s="28"/>
      <c r="T27" s="91"/>
      <c r="U27" s="226"/>
      <c r="V27" s="226"/>
      <c r="W27" s="226"/>
      <c r="X27" s="91"/>
      <c r="Y27" s="226"/>
      <c r="Z27" s="226"/>
      <c r="AA27" s="226"/>
      <c r="AB27" s="95"/>
      <c r="AC27" s="29"/>
      <c r="AD27" s="216" t="s">
        <v>41</v>
      </c>
      <c r="AE27" s="216"/>
      <c r="AF27" s="216"/>
      <c r="AH27" s="216" t="s">
        <v>42</v>
      </c>
      <c r="AI27" s="216"/>
      <c r="AJ27" s="216"/>
      <c r="AK27" s="34"/>
      <c r="AM27" s="29"/>
      <c r="AN27" s="216" t="s">
        <v>41</v>
      </c>
      <c r="AO27" s="216"/>
      <c r="AP27" s="216"/>
      <c r="AR27" s="216" t="s">
        <v>42</v>
      </c>
      <c r="AS27" s="216"/>
      <c r="AT27" s="216"/>
      <c r="AU27" s="34"/>
    </row>
    <row r="28" spans="1:47" ht="15.75" x14ac:dyDescent="0.25">
      <c r="A28" s="29"/>
      <c r="B28" t="s">
        <v>58</v>
      </c>
      <c r="C28" s="45">
        <v>45108</v>
      </c>
      <c r="F28" s="1" t="s">
        <v>40</v>
      </c>
      <c r="H28">
        <v>15</v>
      </c>
      <c r="I28" s="28"/>
      <c r="J28" s="29"/>
      <c r="K28" t="s">
        <v>58</v>
      </c>
      <c r="L28" s="45">
        <v>45108</v>
      </c>
      <c r="O28" s="1" t="s">
        <v>40</v>
      </c>
      <c r="Q28">
        <v>15</v>
      </c>
      <c r="R28" s="28"/>
      <c r="T28" s="91"/>
      <c r="U28" s="91"/>
      <c r="V28" s="91"/>
      <c r="W28" s="96"/>
      <c r="X28" s="91"/>
      <c r="Y28" s="91"/>
      <c r="Z28" s="91"/>
      <c r="AA28" s="96"/>
      <c r="AB28" s="92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 x14ac:dyDescent="0.25">
      <c r="A29" s="29"/>
      <c r="I29" s="28"/>
      <c r="J29" s="29"/>
      <c r="R29" s="28"/>
      <c r="T29" s="91"/>
      <c r="U29" s="91"/>
      <c r="V29" s="91"/>
      <c r="W29" s="96"/>
      <c r="X29" s="91"/>
      <c r="Y29" s="91"/>
      <c r="Z29" s="91"/>
      <c r="AA29" s="96"/>
      <c r="AB29" s="92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 x14ac:dyDescent="0.25">
      <c r="A30" s="29"/>
      <c r="B30" s="216" t="s">
        <v>41</v>
      </c>
      <c r="C30" s="216"/>
      <c r="D30" s="216"/>
      <c r="F30" s="216" t="s">
        <v>42</v>
      </c>
      <c r="G30" s="216"/>
      <c r="H30" s="216"/>
      <c r="I30" s="34"/>
      <c r="J30" s="29"/>
      <c r="K30" s="216" t="s">
        <v>41</v>
      </c>
      <c r="L30" s="216"/>
      <c r="M30" s="216"/>
      <c r="O30" s="216" t="s">
        <v>42</v>
      </c>
      <c r="P30" s="216"/>
      <c r="Q30" s="216"/>
      <c r="R30" s="34"/>
      <c r="T30" s="91"/>
      <c r="U30" s="91"/>
      <c r="V30" s="91"/>
      <c r="W30" s="97"/>
      <c r="X30" s="91"/>
      <c r="Y30" s="91"/>
      <c r="Z30" s="91"/>
      <c r="AA30" s="91"/>
      <c r="AB30" s="92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 x14ac:dyDescent="0.2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1"/>
      <c r="U31" s="91"/>
      <c r="V31" s="91"/>
      <c r="W31" s="97"/>
      <c r="X31" s="91"/>
      <c r="Y31" s="91"/>
      <c r="Z31" s="91"/>
      <c r="AA31" s="91"/>
      <c r="AB31" s="92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 x14ac:dyDescent="0.2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1"/>
      <c r="U32" s="91"/>
      <c r="V32" s="91"/>
      <c r="W32" s="97"/>
      <c r="X32" s="91"/>
      <c r="Y32" s="91"/>
      <c r="Z32" s="91"/>
      <c r="AA32" s="91"/>
      <c r="AB32" s="92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 x14ac:dyDescent="0.2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1"/>
      <c r="U33" s="91"/>
      <c r="V33" s="91"/>
      <c r="W33" s="96"/>
      <c r="X33" s="91"/>
      <c r="Y33" s="91"/>
      <c r="Z33" s="91"/>
      <c r="AA33" s="96"/>
      <c r="AB33" s="92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 x14ac:dyDescent="0.2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1"/>
      <c r="U34" s="91"/>
      <c r="V34" s="91"/>
      <c r="W34" s="91"/>
      <c r="X34" s="227"/>
      <c r="Y34" s="91"/>
      <c r="Z34" s="91"/>
      <c r="AA34" s="91"/>
      <c r="AB34" s="91"/>
      <c r="AC34" s="29"/>
      <c r="AG34" s="223">
        <f>AF33-AJ33</f>
        <v>520.00288533333332</v>
      </c>
      <c r="AK34" s="30"/>
      <c r="AM34" s="29"/>
      <c r="AQ34" s="223">
        <f>AP33-AT33</f>
        <v>520.00288533333332</v>
      </c>
      <c r="AU34" s="30"/>
    </row>
    <row r="35" spans="1:47" ht="15.75" x14ac:dyDescent="0.2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1"/>
      <c r="U35" s="91"/>
      <c r="V35" s="91"/>
      <c r="W35" s="91"/>
      <c r="X35" s="227"/>
      <c r="Y35" s="91"/>
      <c r="Z35" s="91"/>
      <c r="AA35" s="91"/>
      <c r="AB35" s="91"/>
      <c r="AC35" s="29"/>
      <c r="AG35" s="223"/>
      <c r="AK35" s="30"/>
      <c r="AM35" s="29"/>
      <c r="AQ35" s="223"/>
      <c r="AU35" s="30"/>
    </row>
    <row r="36" spans="1:47" ht="15.75" x14ac:dyDescent="0.2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1"/>
      <c r="U36" s="91"/>
      <c r="V36" s="91"/>
      <c r="W36" s="91"/>
      <c r="X36" s="98"/>
      <c r="Y36" s="91"/>
      <c r="Z36" s="91"/>
      <c r="AA36" s="91"/>
      <c r="AB36" s="91"/>
      <c r="AC36" s="29"/>
      <c r="AG36" s="39" t="s">
        <v>52</v>
      </c>
      <c r="AK36" s="30"/>
      <c r="AM36" s="29"/>
      <c r="AQ36" s="39" t="s">
        <v>52</v>
      </c>
      <c r="AU36" s="30"/>
    </row>
    <row r="37" spans="1:47" x14ac:dyDescent="0.25">
      <c r="A37" s="29"/>
      <c r="E37" s="223">
        <f>D36-H36</f>
        <v>260.00144333333338</v>
      </c>
      <c r="I37" s="30"/>
      <c r="J37" s="29"/>
      <c r="N37" s="223">
        <f>M36-Q36</f>
        <v>260.00310933333338</v>
      </c>
      <c r="R37" s="30"/>
      <c r="T37" s="91"/>
      <c r="U37" s="91"/>
      <c r="V37" s="91"/>
      <c r="W37" s="91"/>
      <c r="X37" s="91"/>
      <c r="Y37" s="91"/>
      <c r="Z37" s="91"/>
      <c r="AA37" s="91"/>
      <c r="AB37" s="91"/>
      <c r="AC37" s="29"/>
      <c r="AK37" s="30"/>
      <c r="AM37" s="29"/>
      <c r="AU37" s="30"/>
    </row>
    <row r="38" spans="1:47" x14ac:dyDescent="0.25">
      <c r="A38" s="29"/>
      <c r="E38" s="223"/>
      <c r="I38" s="30"/>
      <c r="J38" s="29"/>
      <c r="N38" s="223"/>
      <c r="R38" s="30"/>
      <c r="T38" s="91"/>
      <c r="U38" s="91"/>
      <c r="V38" s="91"/>
      <c r="W38" s="91"/>
      <c r="X38" s="91"/>
      <c r="Y38" s="91"/>
      <c r="Z38" s="91"/>
      <c r="AA38" s="91"/>
      <c r="AB38" s="91"/>
      <c r="AC38" s="29"/>
      <c r="AK38" s="30"/>
      <c r="AM38" s="29"/>
      <c r="AU38" s="30"/>
    </row>
    <row r="39" spans="1:47" x14ac:dyDescent="0.25">
      <c r="A39" s="29"/>
      <c r="E39" s="39" t="s">
        <v>52</v>
      </c>
      <c r="I39" s="30"/>
      <c r="J39" s="29"/>
      <c r="N39" s="39" t="s">
        <v>52</v>
      </c>
      <c r="R39" s="30"/>
      <c r="T39" s="91"/>
      <c r="U39" s="91"/>
      <c r="V39" s="91"/>
      <c r="W39" s="91"/>
      <c r="X39" s="91"/>
      <c r="Y39" s="91"/>
      <c r="Z39" s="91"/>
      <c r="AA39" s="91"/>
      <c r="AB39" s="91"/>
      <c r="AC39" s="29"/>
      <c r="AK39" s="30"/>
      <c r="AM39" s="29"/>
      <c r="AU39" s="30"/>
    </row>
    <row r="40" spans="1:47" x14ac:dyDescent="0.25">
      <c r="A40" s="29"/>
      <c r="I40" s="30"/>
      <c r="J40" s="29"/>
      <c r="R40" s="30"/>
      <c r="T40" s="91"/>
      <c r="U40" s="224"/>
      <c r="V40" s="224"/>
      <c r="W40" s="224"/>
      <c r="X40" s="91"/>
      <c r="Y40" s="224"/>
      <c r="Z40" s="224"/>
      <c r="AA40" s="224"/>
      <c r="AB40" s="99"/>
      <c r="AC40" s="29"/>
      <c r="AD40" s="222" t="s">
        <v>53</v>
      </c>
      <c r="AE40" s="222"/>
      <c r="AF40" s="222"/>
      <c r="AH40" s="222" t="s">
        <v>54</v>
      </c>
      <c r="AI40" s="222"/>
      <c r="AJ40" s="222"/>
      <c r="AK40" s="36"/>
      <c r="AM40" s="29"/>
      <c r="AN40" s="222" t="s">
        <v>53</v>
      </c>
      <c r="AO40" s="222"/>
      <c r="AP40" s="222"/>
      <c r="AR40" s="222" t="s">
        <v>54</v>
      </c>
      <c r="AS40" s="222"/>
      <c r="AT40" s="222"/>
      <c r="AU40" s="36"/>
    </row>
    <row r="41" spans="1:47" x14ac:dyDescent="0.25">
      <c r="A41" s="29"/>
      <c r="I41" s="30"/>
      <c r="J41" s="29"/>
      <c r="R41" s="30"/>
      <c r="T41" s="91"/>
      <c r="U41" s="91"/>
      <c r="V41" s="91"/>
      <c r="W41" s="91"/>
      <c r="X41" s="91"/>
      <c r="Y41" s="91"/>
      <c r="Z41" s="91"/>
      <c r="AA41" s="91"/>
      <c r="AB41" s="91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 x14ac:dyDescent="0.25">
      <c r="A42" s="29"/>
      <c r="I42" s="30"/>
      <c r="J42" s="29"/>
      <c r="R42" s="30"/>
      <c r="T42" s="91"/>
      <c r="U42" s="91"/>
      <c r="V42" s="91"/>
      <c r="W42" s="91"/>
      <c r="X42" s="91"/>
      <c r="Y42" s="91"/>
      <c r="Z42" s="91"/>
      <c r="AA42" s="91"/>
      <c r="AB42" s="91"/>
    </row>
    <row r="43" spans="1:47" x14ac:dyDescent="0.25">
      <c r="A43" s="29"/>
      <c r="B43" s="222" t="s">
        <v>53</v>
      </c>
      <c r="C43" s="222"/>
      <c r="D43" s="222"/>
      <c r="F43" s="222" t="s">
        <v>54</v>
      </c>
      <c r="G43" s="222"/>
      <c r="H43" s="222"/>
      <c r="I43" s="36"/>
      <c r="J43" s="29"/>
      <c r="K43" s="222" t="s">
        <v>53</v>
      </c>
      <c r="L43" s="222"/>
      <c r="M43" s="222"/>
      <c r="O43" s="222" t="s">
        <v>54</v>
      </c>
      <c r="P43" s="222"/>
      <c r="Q43" s="222"/>
      <c r="R43" s="36"/>
    </row>
    <row r="44" spans="1:47" ht="6" customHeight="1" x14ac:dyDescent="0.25">
      <c r="A44" s="31"/>
      <c r="B44" s="32"/>
      <c r="C44" s="32"/>
      <c r="D44" s="32"/>
      <c r="E44" s="32"/>
      <c r="F44" s="32"/>
      <c r="G44" s="32"/>
      <c r="H44" s="32"/>
      <c r="I44" s="33"/>
      <c r="J44" s="31"/>
      <c r="K44" s="32"/>
      <c r="L44" s="32"/>
      <c r="M44" s="32"/>
      <c r="N44" s="32"/>
      <c r="O44" s="32"/>
      <c r="P44" s="32"/>
      <c r="Q44" s="32"/>
      <c r="R44" s="33"/>
    </row>
    <row r="45" spans="1:47" ht="24" customHeight="1" x14ac:dyDescent="0.25"/>
    <row r="47" spans="1:47" ht="26.25" x14ac:dyDescent="0.25">
      <c r="A47" s="218" t="s">
        <v>55</v>
      </c>
      <c r="B47" s="211"/>
      <c r="C47" s="211"/>
      <c r="D47" s="211"/>
      <c r="E47" s="211"/>
      <c r="F47" s="211"/>
      <c r="G47" s="211"/>
      <c r="H47" s="211"/>
      <c r="I47" s="219"/>
      <c r="J47" s="218" t="s">
        <v>55</v>
      </c>
      <c r="K47" s="211"/>
      <c r="L47" s="211"/>
      <c r="M47" s="211"/>
      <c r="N47" s="211"/>
      <c r="O47" s="211"/>
      <c r="P47" s="211"/>
      <c r="Q47" s="211"/>
      <c r="R47" s="219"/>
    </row>
    <row r="48" spans="1:47" ht="21" x14ac:dyDescent="0.35">
      <c r="A48" s="220" t="s">
        <v>39</v>
      </c>
      <c r="B48" s="212"/>
      <c r="C48" s="212"/>
      <c r="D48" s="212"/>
      <c r="E48" s="212"/>
      <c r="F48" s="212"/>
      <c r="G48" s="212"/>
      <c r="H48" s="212"/>
      <c r="I48" s="221"/>
      <c r="J48" s="220" t="s">
        <v>39</v>
      </c>
      <c r="K48" s="212"/>
      <c r="L48" s="212"/>
      <c r="M48" s="212"/>
      <c r="N48" s="212"/>
      <c r="O48" s="212"/>
      <c r="P48" s="212"/>
      <c r="Q48" s="212"/>
      <c r="R48" s="221"/>
    </row>
    <row r="49" spans="1:18" ht="21" x14ac:dyDescent="0.35">
      <c r="A49" s="29"/>
      <c r="B49" s="43"/>
      <c r="C49" s="43"/>
      <c r="D49" s="43"/>
      <c r="E49" s="43"/>
      <c r="F49" s="43"/>
      <c r="G49" s="43"/>
      <c r="H49" s="43"/>
      <c r="I49" s="44"/>
      <c r="J49" s="29"/>
      <c r="K49" s="43"/>
      <c r="L49" s="43"/>
      <c r="M49" s="43"/>
      <c r="N49" s="43"/>
      <c r="O49" s="43"/>
      <c r="P49" s="43"/>
      <c r="Q49" s="43"/>
      <c r="R49" s="44"/>
    </row>
    <row r="50" spans="1:18" ht="15.75" x14ac:dyDescent="0.25">
      <c r="A50" s="29"/>
      <c r="B50" s="1" t="s">
        <v>56</v>
      </c>
      <c r="C50" t="s">
        <v>373</v>
      </c>
      <c r="F50" t="s">
        <v>59</v>
      </c>
      <c r="G50" t="s">
        <v>296</v>
      </c>
      <c r="I50" s="28"/>
      <c r="J50" s="29"/>
      <c r="K50" s="1" t="s">
        <v>56</v>
      </c>
      <c r="L50" t="s">
        <v>1009</v>
      </c>
      <c r="O50" t="s">
        <v>59</v>
      </c>
      <c r="P50" t="s">
        <v>295</v>
      </c>
      <c r="R50" s="28"/>
    </row>
    <row r="51" spans="1:18" ht="15.75" x14ac:dyDescent="0.25">
      <c r="A51" s="29"/>
      <c r="B51" s="1" t="s">
        <v>57</v>
      </c>
      <c r="C51" s="214">
        <v>1720714904</v>
      </c>
      <c r="D51" s="214"/>
      <c r="I51" s="28"/>
      <c r="J51" s="29"/>
      <c r="K51" s="1" t="s">
        <v>57</v>
      </c>
      <c r="L51">
        <v>501966279</v>
      </c>
      <c r="R51" s="28"/>
    </row>
    <row r="52" spans="1:18" ht="15.75" x14ac:dyDescent="0.25">
      <c r="A52" s="29"/>
      <c r="B52" t="s">
        <v>58</v>
      </c>
      <c r="C52" s="45">
        <v>45108</v>
      </c>
      <c r="F52" s="1" t="s">
        <v>40</v>
      </c>
      <c r="H52">
        <v>15</v>
      </c>
      <c r="I52" s="28"/>
      <c r="J52" s="29"/>
      <c r="K52" t="s">
        <v>58</v>
      </c>
      <c r="L52" s="45">
        <v>45108</v>
      </c>
      <c r="O52" s="1" t="s">
        <v>40</v>
      </c>
      <c r="Q52">
        <v>15</v>
      </c>
      <c r="R52" s="28"/>
    </row>
    <row r="53" spans="1:18" ht="15.75" x14ac:dyDescent="0.25">
      <c r="A53" s="29"/>
      <c r="I53" s="28"/>
      <c r="J53" s="29"/>
      <c r="R53" s="28"/>
    </row>
    <row r="54" spans="1:18" ht="15.75" x14ac:dyDescent="0.25">
      <c r="A54" s="29"/>
      <c r="B54" s="216" t="s">
        <v>41</v>
      </c>
      <c r="C54" s="216"/>
      <c r="D54" s="216"/>
      <c r="F54" s="216" t="s">
        <v>42</v>
      </c>
      <c r="G54" s="216"/>
      <c r="H54" s="216"/>
      <c r="I54" s="34"/>
      <c r="J54" s="29"/>
      <c r="K54" s="216" t="s">
        <v>41</v>
      </c>
      <c r="L54" s="216"/>
      <c r="M54" s="216"/>
      <c r="O54" s="216" t="s">
        <v>42</v>
      </c>
      <c r="P54" s="216"/>
      <c r="Q54" s="216"/>
      <c r="R54" s="34"/>
    </row>
    <row r="55" spans="1:18" ht="15.75" x14ac:dyDescent="0.25">
      <c r="A55" s="29"/>
      <c r="B55" t="s">
        <v>43</v>
      </c>
      <c r="D55" s="40">
        <v>225.02</v>
      </c>
      <c r="F55" t="s">
        <v>44</v>
      </c>
      <c r="H55" s="40">
        <f>D55*9.45/100</f>
        <v>21.264389999999999</v>
      </c>
      <c r="I55" s="28"/>
      <c r="J55" s="29"/>
      <c r="K55" t="s">
        <v>43</v>
      </c>
      <c r="M55" s="40">
        <v>225</v>
      </c>
      <c r="O55" t="s">
        <v>44</v>
      </c>
      <c r="Q55" s="56">
        <f>M55*9.45/100</f>
        <v>21.262499999999999</v>
      </c>
      <c r="R55" s="28"/>
    </row>
    <row r="56" spans="1:18" ht="15.75" x14ac:dyDescent="0.25">
      <c r="A56" s="29"/>
      <c r="B56" t="s">
        <v>45</v>
      </c>
      <c r="D56" s="40">
        <v>0</v>
      </c>
      <c r="F56" t="s">
        <v>46</v>
      </c>
      <c r="H56" s="40">
        <v>0</v>
      </c>
      <c r="I56" s="28"/>
      <c r="J56" s="29"/>
      <c r="K56" t="s">
        <v>45</v>
      </c>
      <c r="M56" s="40">
        <v>0</v>
      </c>
      <c r="O56" t="s">
        <v>46</v>
      </c>
      <c r="Q56" s="40">
        <v>50</v>
      </c>
      <c r="R56" s="28"/>
    </row>
    <row r="57" spans="1:18" ht="15.75" x14ac:dyDescent="0.25">
      <c r="A57" s="29"/>
      <c r="B57" t="s">
        <v>47</v>
      </c>
      <c r="D57" s="41">
        <f>D55/12</f>
        <v>18.751666666666669</v>
      </c>
      <c r="I57" s="28"/>
      <c r="J57" s="29"/>
      <c r="K57" t="s">
        <v>47</v>
      </c>
      <c r="M57" s="41">
        <f>M55/12</f>
        <v>18.75</v>
      </c>
      <c r="R57" s="28"/>
    </row>
    <row r="58" spans="1:18" ht="15.75" x14ac:dyDescent="0.25">
      <c r="A58" s="29"/>
      <c r="B58" t="s">
        <v>48</v>
      </c>
      <c r="D58" s="41">
        <f>D55/12</f>
        <v>18.751666666666669</v>
      </c>
      <c r="I58" s="28"/>
      <c r="J58" s="29"/>
      <c r="K58" t="s">
        <v>48</v>
      </c>
      <c r="M58" s="41">
        <f>M55/12</f>
        <v>18.75</v>
      </c>
      <c r="R58" s="28"/>
    </row>
    <row r="59" spans="1:18" ht="15.75" x14ac:dyDescent="0.25">
      <c r="A59" s="29"/>
      <c r="B59" t="s">
        <v>49</v>
      </c>
      <c r="D59" s="41">
        <f>D55*8.33%</f>
        <v>18.744166</v>
      </c>
      <c r="I59" s="28"/>
      <c r="J59" s="29"/>
      <c r="K59" t="s">
        <v>49</v>
      </c>
      <c r="M59" s="41"/>
      <c r="R59" s="28"/>
    </row>
    <row r="60" spans="1:18" ht="15.75" x14ac:dyDescent="0.25">
      <c r="A60" s="29"/>
      <c r="B60" s="37" t="s">
        <v>50</v>
      </c>
      <c r="C60" s="38"/>
      <c r="D60" s="42">
        <f>SUM(D55:D59)</f>
        <v>281.26749933333338</v>
      </c>
      <c r="F60" s="37" t="s">
        <v>51</v>
      </c>
      <c r="G60" s="38"/>
      <c r="H60" s="42">
        <f>SUM(H55:H59)</f>
        <v>21.264389999999999</v>
      </c>
      <c r="I60" s="35"/>
      <c r="J60" s="29"/>
      <c r="K60" s="37" t="s">
        <v>50</v>
      </c>
      <c r="L60" s="38"/>
      <c r="M60" s="42">
        <f>SUM(M55:M59)</f>
        <v>262.5</v>
      </c>
      <c r="O60" s="37" t="s">
        <v>51</v>
      </c>
      <c r="P60" s="38"/>
      <c r="Q60" s="42">
        <f>SUM(Q55:Q59)</f>
        <v>71.262500000000003</v>
      </c>
      <c r="R60" s="35"/>
    </row>
    <row r="61" spans="1:18" x14ac:dyDescent="0.25">
      <c r="A61" s="29"/>
      <c r="E61" s="223">
        <f>D60-H60</f>
        <v>260.00310933333338</v>
      </c>
      <c r="I61" s="30"/>
      <c r="J61" s="29"/>
      <c r="N61" s="223">
        <f>M60-Q60</f>
        <v>191.23750000000001</v>
      </c>
      <c r="R61" s="30"/>
    </row>
    <row r="62" spans="1:18" x14ac:dyDescent="0.25">
      <c r="A62" s="29"/>
      <c r="E62" s="223"/>
      <c r="I62" s="30"/>
      <c r="J62" s="29"/>
      <c r="N62" s="223"/>
      <c r="R62" s="30"/>
    </row>
    <row r="63" spans="1:18" x14ac:dyDescent="0.25">
      <c r="A63" s="29"/>
      <c r="E63" s="39" t="s">
        <v>52</v>
      </c>
      <c r="I63" s="30"/>
      <c r="J63" s="29"/>
      <c r="N63" s="39" t="s">
        <v>52</v>
      </c>
      <c r="R63" s="30"/>
    </row>
    <row r="64" spans="1:18" x14ac:dyDescent="0.25">
      <c r="A64" s="29"/>
      <c r="I64" s="30"/>
      <c r="J64" s="29"/>
      <c r="R64" s="30"/>
    </row>
    <row r="65" spans="1:18" x14ac:dyDescent="0.25">
      <c r="A65" s="29"/>
      <c r="I65" s="30"/>
      <c r="J65" s="29"/>
      <c r="R65" s="30"/>
    </row>
    <row r="66" spans="1:18" x14ac:dyDescent="0.25">
      <c r="A66" s="29"/>
      <c r="I66" s="30"/>
      <c r="J66" s="29"/>
      <c r="R66" s="30"/>
    </row>
    <row r="67" spans="1:18" x14ac:dyDescent="0.25">
      <c r="A67" s="29"/>
      <c r="B67" s="222" t="s">
        <v>53</v>
      </c>
      <c r="C67" s="222"/>
      <c r="D67" s="222"/>
      <c r="F67" s="222" t="s">
        <v>54</v>
      </c>
      <c r="G67" s="222"/>
      <c r="H67" s="222"/>
      <c r="I67" s="36"/>
      <c r="J67" s="29"/>
      <c r="K67" s="222" t="s">
        <v>53</v>
      </c>
      <c r="L67" s="222"/>
      <c r="M67" s="222"/>
      <c r="O67" s="222" t="s">
        <v>54</v>
      </c>
      <c r="P67" s="222"/>
      <c r="Q67" s="222"/>
      <c r="R67" s="36"/>
    </row>
    <row r="68" spans="1:18" x14ac:dyDescent="0.25">
      <c r="A68" s="31"/>
      <c r="B68" s="32"/>
      <c r="C68" s="32"/>
      <c r="D68" s="32"/>
      <c r="E68" s="32"/>
      <c r="F68" s="32"/>
      <c r="G68" s="32"/>
      <c r="H68" s="32"/>
      <c r="I68" s="33"/>
      <c r="J68" s="31"/>
      <c r="K68" s="32"/>
      <c r="L68" s="32"/>
      <c r="M68" s="32"/>
      <c r="N68" s="32"/>
      <c r="O68" s="32"/>
      <c r="P68" s="32"/>
      <c r="Q68" s="32"/>
      <c r="R68" s="33"/>
    </row>
    <row r="70" spans="1:18" ht="26.25" x14ac:dyDescent="0.25">
      <c r="A70" s="218" t="s">
        <v>55</v>
      </c>
      <c r="B70" s="211"/>
      <c r="C70" s="211"/>
      <c r="D70" s="211"/>
      <c r="E70" s="211"/>
      <c r="F70" s="211"/>
      <c r="G70" s="211"/>
      <c r="H70" s="211"/>
      <c r="I70" s="219"/>
      <c r="J70" s="218" t="s">
        <v>55</v>
      </c>
      <c r="K70" s="211"/>
      <c r="L70" s="211"/>
      <c r="M70" s="211"/>
      <c r="N70" s="211"/>
      <c r="O70" s="211"/>
      <c r="P70" s="211"/>
      <c r="Q70" s="211"/>
      <c r="R70" s="219"/>
    </row>
    <row r="71" spans="1:18" ht="21" x14ac:dyDescent="0.35">
      <c r="A71" s="220" t="s">
        <v>39</v>
      </c>
      <c r="B71" s="212"/>
      <c r="C71" s="212"/>
      <c r="D71" s="212"/>
      <c r="E71" s="212"/>
      <c r="F71" s="212"/>
      <c r="G71" s="212"/>
      <c r="H71" s="212"/>
      <c r="I71" s="221"/>
      <c r="J71" s="220" t="s">
        <v>39</v>
      </c>
      <c r="K71" s="212"/>
      <c r="L71" s="212"/>
      <c r="M71" s="212"/>
      <c r="N71" s="212"/>
      <c r="O71" s="212"/>
      <c r="P71" s="212"/>
      <c r="Q71" s="212"/>
      <c r="R71" s="221"/>
    </row>
    <row r="72" spans="1:18" ht="21" x14ac:dyDescent="0.35">
      <c r="A72" s="29"/>
      <c r="B72" s="43"/>
      <c r="C72" s="43"/>
      <c r="D72" s="43"/>
      <c r="E72" s="43"/>
      <c r="F72" s="43"/>
      <c r="G72" s="43"/>
      <c r="H72" s="43"/>
      <c r="I72" s="44"/>
      <c r="J72" s="29"/>
      <c r="K72" s="43"/>
      <c r="L72" s="43"/>
      <c r="M72" s="43"/>
      <c r="N72" s="43"/>
      <c r="O72" s="43"/>
      <c r="P72" s="43"/>
      <c r="Q72" s="43"/>
      <c r="R72" s="44"/>
    </row>
    <row r="73" spans="1:18" ht="15.75" x14ac:dyDescent="0.25">
      <c r="A73" s="29"/>
      <c r="B73" s="1" t="s">
        <v>56</v>
      </c>
      <c r="C73" t="s">
        <v>298</v>
      </c>
      <c r="F73" t="s">
        <v>59</v>
      </c>
      <c r="G73" t="s">
        <v>301</v>
      </c>
      <c r="I73" s="28"/>
      <c r="J73" s="29"/>
      <c r="K73" s="1" t="s">
        <v>56</v>
      </c>
      <c r="L73" t="s">
        <v>299</v>
      </c>
      <c r="O73" t="s">
        <v>59</v>
      </c>
      <c r="P73" t="s">
        <v>300</v>
      </c>
      <c r="R73" s="28"/>
    </row>
    <row r="74" spans="1:18" ht="15.75" x14ac:dyDescent="0.25">
      <c r="A74" s="29"/>
      <c r="B74" s="1" t="s">
        <v>57</v>
      </c>
      <c r="C74" s="214">
        <v>1704695558</v>
      </c>
      <c r="D74" s="214"/>
      <c r="I74" s="28"/>
      <c r="J74" s="29"/>
      <c r="K74" s="1" t="s">
        <v>57</v>
      </c>
      <c r="L74">
        <v>1705718847</v>
      </c>
      <c r="R74" s="28"/>
    </row>
    <row r="75" spans="1:18" ht="15.75" x14ac:dyDescent="0.25">
      <c r="A75" s="29"/>
      <c r="B75" t="s">
        <v>58</v>
      </c>
      <c r="C75" s="45">
        <v>45108</v>
      </c>
      <c r="F75" s="1" t="s">
        <v>40</v>
      </c>
      <c r="H75">
        <v>15</v>
      </c>
      <c r="I75" s="28"/>
      <c r="J75" s="29"/>
      <c r="K75" t="s">
        <v>58</v>
      </c>
      <c r="L75" s="45">
        <v>45108</v>
      </c>
      <c r="O75" s="1" t="s">
        <v>40</v>
      </c>
      <c r="Q75">
        <v>15</v>
      </c>
      <c r="R75" s="28"/>
    </row>
    <row r="76" spans="1:18" ht="15.75" x14ac:dyDescent="0.25">
      <c r="A76" s="29"/>
      <c r="I76" s="28"/>
      <c r="J76" s="29"/>
      <c r="R76" s="28"/>
    </row>
    <row r="77" spans="1:18" ht="15.75" x14ac:dyDescent="0.25">
      <c r="A77" s="29"/>
      <c r="B77" s="216" t="s">
        <v>41</v>
      </c>
      <c r="C77" s="216"/>
      <c r="D77" s="216"/>
      <c r="F77" s="216" t="s">
        <v>42</v>
      </c>
      <c r="G77" s="216"/>
      <c r="H77" s="216"/>
      <c r="I77" s="34"/>
      <c r="J77" s="29"/>
      <c r="K77" s="216" t="s">
        <v>41</v>
      </c>
      <c r="L77" s="216"/>
      <c r="M77" s="216"/>
      <c r="O77" s="216" t="s">
        <v>42</v>
      </c>
      <c r="P77" s="216"/>
      <c r="Q77" s="216"/>
      <c r="R77" s="34"/>
    </row>
    <row r="78" spans="1:18" ht="15.75" x14ac:dyDescent="0.25">
      <c r="A78" s="29"/>
      <c r="B78" t="s">
        <v>43</v>
      </c>
      <c r="D78" s="40">
        <v>225</v>
      </c>
      <c r="F78" t="s">
        <v>44</v>
      </c>
      <c r="H78" s="40">
        <f>D78*9.45/100</f>
        <v>21.262499999999999</v>
      </c>
      <c r="I78" s="28"/>
      <c r="J78" s="29"/>
      <c r="K78" t="s">
        <v>43</v>
      </c>
      <c r="M78" s="40">
        <v>225</v>
      </c>
      <c r="O78" t="s">
        <v>44</v>
      </c>
      <c r="Q78" s="40">
        <f>M78*9.45/100</f>
        <v>21.262499999999999</v>
      </c>
      <c r="R78" s="28"/>
    </row>
    <row r="79" spans="1:18" ht="15.75" x14ac:dyDescent="0.25">
      <c r="A79" s="29"/>
      <c r="B79" t="s">
        <v>45</v>
      </c>
      <c r="D79" s="40">
        <v>0</v>
      </c>
      <c r="F79" t="s">
        <v>46</v>
      </c>
      <c r="H79" s="40">
        <v>0</v>
      </c>
      <c r="I79" s="28"/>
      <c r="J79" s="29"/>
      <c r="K79" t="s">
        <v>45</v>
      </c>
      <c r="M79" s="40">
        <v>0</v>
      </c>
      <c r="O79" t="s">
        <v>46</v>
      </c>
      <c r="Q79" s="40">
        <v>0</v>
      </c>
      <c r="R79" s="28"/>
    </row>
    <row r="80" spans="1:18" ht="15.75" x14ac:dyDescent="0.25">
      <c r="A80" s="29"/>
      <c r="B80" t="s">
        <v>47</v>
      </c>
      <c r="D80" s="41">
        <f>D78/12</f>
        <v>18.75</v>
      </c>
      <c r="I80" s="28"/>
      <c r="J80" s="29"/>
      <c r="K80" t="s">
        <v>47</v>
      </c>
      <c r="M80" s="41">
        <f>M78/12</f>
        <v>18.75</v>
      </c>
      <c r="R80" s="28"/>
    </row>
    <row r="81" spans="1:18" ht="15.75" x14ac:dyDescent="0.25">
      <c r="A81" s="29"/>
      <c r="B81" t="s">
        <v>48</v>
      </c>
      <c r="D81" s="41">
        <f>D78/12</f>
        <v>18.75</v>
      </c>
      <c r="I81" s="28"/>
      <c r="J81" s="29"/>
      <c r="K81" t="s">
        <v>48</v>
      </c>
      <c r="M81" s="41">
        <f>M78/12</f>
        <v>18.75</v>
      </c>
      <c r="R81" s="28"/>
    </row>
    <row r="82" spans="1:18" ht="15.75" x14ac:dyDescent="0.25">
      <c r="A82" s="29"/>
      <c r="B82" t="s">
        <v>49</v>
      </c>
      <c r="D82" s="41"/>
      <c r="I82" s="28"/>
      <c r="J82" s="29"/>
      <c r="K82" t="s">
        <v>49</v>
      </c>
      <c r="M82" s="41"/>
      <c r="R82" s="28"/>
    </row>
    <row r="83" spans="1:18" ht="15.75" x14ac:dyDescent="0.25">
      <c r="A83" s="29"/>
      <c r="B83" s="37" t="s">
        <v>50</v>
      </c>
      <c r="C83" s="38"/>
      <c r="D83" s="42">
        <f>SUM(D78:D82)</f>
        <v>262.5</v>
      </c>
      <c r="F83" s="37" t="s">
        <v>51</v>
      </c>
      <c r="G83" s="38"/>
      <c r="H83" s="42">
        <f>SUM(H78:H82)</f>
        <v>21.262499999999999</v>
      </c>
      <c r="I83" s="35"/>
      <c r="J83" s="29"/>
      <c r="K83" s="37" t="s">
        <v>50</v>
      </c>
      <c r="L83" s="38"/>
      <c r="M83" s="42">
        <f>SUM(M78:M82)</f>
        <v>262.5</v>
      </c>
      <c r="O83" s="37" t="s">
        <v>51</v>
      </c>
      <c r="P83" s="38"/>
      <c r="Q83" s="42">
        <f>SUM(Q78:Q82)</f>
        <v>21.262499999999999</v>
      </c>
      <c r="R83" s="35"/>
    </row>
    <row r="84" spans="1:18" x14ac:dyDescent="0.25">
      <c r="A84" s="29"/>
      <c r="E84" s="223">
        <f>D83-H83</f>
        <v>241.23750000000001</v>
      </c>
      <c r="I84" s="30"/>
      <c r="J84" s="29"/>
      <c r="N84" s="223">
        <f>M83-Q83</f>
        <v>241.23750000000001</v>
      </c>
      <c r="R84" s="30"/>
    </row>
    <row r="85" spans="1:18" x14ac:dyDescent="0.25">
      <c r="A85" s="29"/>
      <c r="E85" s="223"/>
      <c r="I85" s="30"/>
      <c r="J85" s="29"/>
      <c r="N85" s="223"/>
      <c r="R85" s="30"/>
    </row>
    <row r="86" spans="1:18" x14ac:dyDescent="0.25">
      <c r="A86" s="29"/>
      <c r="E86" s="39" t="s">
        <v>52</v>
      </c>
      <c r="I86" s="30"/>
      <c r="J86" s="29"/>
      <c r="N86" s="39" t="s">
        <v>52</v>
      </c>
      <c r="R86" s="30"/>
    </row>
    <row r="87" spans="1:18" x14ac:dyDescent="0.25">
      <c r="A87" s="29"/>
      <c r="I87" s="30"/>
      <c r="J87" s="29"/>
      <c r="R87" s="30"/>
    </row>
    <row r="88" spans="1:18" x14ac:dyDescent="0.25">
      <c r="A88" s="29"/>
      <c r="I88" s="30"/>
      <c r="J88" s="29"/>
      <c r="R88" s="30"/>
    </row>
    <row r="89" spans="1:18" x14ac:dyDescent="0.25">
      <c r="A89" s="29"/>
      <c r="I89" s="30"/>
      <c r="J89" s="29"/>
      <c r="R89" s="30"/>
    </row>
    <row r="90" spans="1:18" x14ac:dyDescent="0.25">
      <c r="A90" s="29"/>
      <c r="B90" s="222" t="s">
        <v>53</v>
      </c>
      <c r="C90" s="222"/>
      <c r="D90" s="222"/>
      <c r="F90" s="222" t="s">
        <v>54</v>
      </c>
      <c r="G90" s="222"/>
      <c r="H90" s="222"/>
      <c r="I90" s="36"/>
      <c r="J90" s="29"/>
      <c r="K90" s="222" t="s">
        <v>53</v>
      </c>
      <c r="L90" s="222"/>
      <c r="M90" s="222"/>
      <c r="O90" s="222" t="s">
        <v>54</v>
      </c>
      <c r="P90" s="222"/>
      <c r="Q90" s="222"/>
      <c r="R90" s="36"/>
    </row>
    <row r="91" spans="1:18" x14ac:dyDescent="0.25">
      <c r="A91" s="29"/>
      <c r="B91" s="165"/>
      <c r="C91" s="165"/>
      <c r="D91" s="165"/>
      <c r="F91" s="165"/>
      <c r="G91" s="165"/>
      <c r="H91" s="165"/>
      <c r="I91" s="36"/>
      <c r="J91" s="29"/>
      <c r="K91" s="165"/>
      <c r="L91" s="165"/>
      <c r="M91" s="165"/>
      <c r="O91" s="165"/>
      <c r="P91" s="165"/>
      <c r="Q91" s="165"/>
      <c r="R91" s="36"/>
    </row>
    <row r="92" spans="1:18" x14ac:dyDescent="0.25">
      <c r="A92" s="31"/>
      <c r="B92" s="32"/>
      <c r="C92" s="32"/>
      <c r="D92" s="32"/>
      <c r="E92" s="32"/>
      <c r="F92" s="32"/>
      <c r="G92" s="32"/>
      <c r="H92" s="32"/>
      <c r="I92" s="33"/>
      <c r="J92" s="31"/>
      <c r="K92" s="32"/>
      <c r="L92" s="32"/>
      <c r="M92" s="32"/>
      <c r="N92" s="32"/>
      <c r="O92" s="32"/>
      <c r="P92" s="32"/>
      <c r="Q92" s="32"/>
      <c r="R92" s="33"/>
    </row>
    <row r="94" spans="1:18" ht="26.25" x14ac:dyDescent="0.25">
      <c r="A94" s="218" t="s">
        <v>55</v>
      </c>
      <c r="B94" s="211"/>
      <c r="C94" s="211"/>
      <c r="D94" s="211"/>
      <c r="E94" s="211"/>
      <c r="F94" s="211"/>
      <c r="G94" s="211"/>
      <c r="H94" s="211"/>
      <c r="I94" s="219"/>
      <c r="J94" s="218" t="s">
        <v>55</v>
      </c>
      <c r="K94" s="211"/>
      <c r="L94" s="211"/>
      <c r="M94" s="211"/>
      <c r="N94" s="211"/>
      <c r="O94" s="211"/>
      <c r="P94" s="211"/>
      <c r="Q94" s="211"/>
      <c r="R94" s="219"/>
    </row>
    <row r="95" spans="1:18" ht="21" x14ac:dyDescent="0.35">
      <c r="A95" s="220" t="s">
        <v>39</v>
      </c>
      <c r="B95" s="212"/>
      <c r="C95" s="212"/>
      <c r="D95" s="212"/>
      <c r="E95" s="212"/>
      <c r="F95" s="212"/>
      <c r="G95" s="212"/>
      <c r="H95" s="212"/>
      <c r="I95" s="221"/>
      <c r="J95" s="220" t="s">
        <v>39</v>
      </c>
      <c r="K95" s="212"/>
      <c r="L95" s="212"/>
      <c r="M95" s="212"/>
      <c r="N95" s="212"/>
      <c r="O95" s="212"/>
      <c r="P95" s="212"/>
      <c r="Q95" s="212"/>
      <c r="R95" s="221"/>
    </row>
    <row r="96" spans="1:18" ht="21" x14ac:dyDescent="0.35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 x14ac:dyDescent="0.25">
      <c r="A97" s="29"/>
      <c r="B97" s="1" t="s">
        <v>56</v>
      </c>
      <c r="C97" t="s">
        <v>369</v>
      </c>
      <c r="F97" t="s">
        <v>59</v>
      </c>
      <c r="G97" t="s">
        <v>370</v>
      </c>
      <c r="I97" s="28"/>
      <c r="J97" s="29"/>
      <c r="K97" s="1" t="s">
        <v>56</v>
      </c>
      <c r="L97" t="s">
        <v>371</v>
      </c>
      <c r="O97" t="s">
        <v>59</v>
      </c>
      <c r="P97" t="s">
        <v>300</v>
      </c>
      <c r="R97" s="28"/>
    </row>
    <row r="98" spans="1:18" ht="15.75" x14ac:dyDescent="0.25">
      <c r="A98" s="29"/>
      <c r="B98" s="1" t="s">
        <v>57</v>
      </c>
      <c r="C98" s="214">
        <v>1753640125</v>
      </c>
      <c r="D98" s="214"/>
      <c r="I98" s="28"/>
      <c r="J98" s="29"/>
      <c r="K98" s="1" t="s">
        <v>57</v>
      </c>
      <c r="L98" s="57">
        <v>503970881</v>
      </c>
      <c r="R98" s="28"/>
    </row>
    <row r="99" spans="1:18" ht="15.75" x14ac:dyDescent="0.25">
      <c r="A99" s="29"/>
      <c r="B99" t="s">
        <v>58</v>
      </c>
      <c r="C99" s="45">
        <v>45108</v>
      </c>
      <c r="F99" s="1" t="s">
        <v>40</v>
      </c>
      <c r="H99">
        <v>15</v>
      </c>
      <c r="I99" s="28"/>
      <c r="J99" s="29"/>
      <c r="K99" t="s">
        <v>58</v>
      </c>
      <c r="L99" s="45">
        <v>45108</v>
      </c>
      <c r="O99" s="1" t="s">
        <v>40</v>
      </c>
      <c r="Q99">
        <v>15</v>
      </c>
      <c r="R99" s="28"/>
    </row>
    <row r="100" spans="1:18" ht="15.75" x14ac:dyDescent="0.25">
      <c r="A100" s="29"/>
      <c r="I100" s="28"/>
      <c r="J100" s="29"/>
      <c r="R100" s="28"/>
    </row>
    <row r="101" spans="1:18" ht="15.75" x14ac:dyDescent="0.25">
      <c r="A101" s="29"/>
      <c r="B101" s="216" t="s">
        <v>41</v>
      </c>
      <c r="C101" s="216"/>
      <c r="D101" s="216"/>
      <c r="F101" s="216" t="s">
        <v>42</v>
      </c>
      <c r="G101" s="216"/>
      <c r="H101" s="216"/>
      <c r="I101" s="34"/>
      <c r="J101" s="29"/>
      <c r="K101" s="216" t="s">
        <v>41</v>
      </c>
      <c r="L101" s="216"/>
      <c r="M101" s="216"/>
      <c r="O101" s="216" t="s">
        <v>42</v>
      </c>
      <c r="P101" s="216"/>
      <c r="Q101" s="216"/>
      <c r="R101" s="34"/>
    </row>
    <row r="102" spans="1:18" ht="15.75" x14ac:dyDescent="0.2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225</v>
      </c>
      <c r="O102" t="s">
        <v>44</v>
      </c>
      <c r="Q102" s="40">
        <f>M102*9.45/100</f>
        <v>21.262499999999999</v>
      </c>
      <c r="R102" s="28"/>
    </row>
    <row r="103" spans="1:18" ht="15.75" x14ac:dyDescent="0.2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 x14ac:dyDescent="0.2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18.75</v>
      </c>
      <c r="R104" s="28"/>
    </row>
    <row r="105" spans="1:18" ht="15.75" x14ac:dyDescent="0.2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18.75</v>
      </c>
      <c r="R105" s="28"/>
    </row>
    <row r="106" spans="1:18" ht="15.75" x14ac:dyDescent="0.25">
      <c r="A106" s="29"/>
      <c r="B106" t="s">
        <v>49</v>
      </c>
      <c r="D106" s="41"/>
      <c r="I106" s="28"/>
      <c r="J106" s="29"/>
      <c r="K106" t="s">
        <v>49</v>
      </c>
      <c r="M106" s="41"/>
      <c r="R106" s="28"/>
    </row>
    <row r="107" spans="1:18" ht="15.75" x14ac:dyDescent="0.2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262.5</v>
      </c>
      <c r="O107" s="37" t="s">
        <v>51</v>
      </c>
      <c r="P107" s="38"/>
      <c r="Q107" s="42">
        <f>SUM(Q102:Q106)</f>
        <v>21.262499999999999</v>
      </c>
      <c r="R107" s="35"/>
    </row>
    <row r="108" spans="1:18" x14ac:dyDescent="0.25">
      <c r="A108" s="29"/>
      <c r="E108" s="223">
        <f>D107-H107</f>
        <v>241.23750000000001</v>
      </c>
      <c r="I108" s="30"/>
      <c r="J108" s="29"/>
      <c r="N108" s="223">
        <f>M107-Q107</f>
        <v>241.23750000000001</v>
      </c>
      <c r="R108" s="30"/>
    </row>
    <row r="109" spans="1:18" x14ac:dyDescent="0.25">
      <c r="A109" s="29"/>
      <c r="E109" s="223"/>
      <c r="I109" s="30"/>
      <c r="J109" s="29"/>
      <c r="N109" s="223"/>
      <c r="R109" s="30"/>
    </row>
    <row r="110" spans="1:18" x14ac:dyDescent="0.25">
      <c r="A110" s="29"/>
      <c r="E110" s="39" t="s">
        <v>52</v>
      </c>
      <c r="I110" s="30"/>
      <c r="J110" s="29"/>
      <c r="N110" s="39" t="s">
        <v>52</v>
      </c>
      <c r="R110" s="30"/>
    </row>
    <row r="111" spans="1:18" x14ac:dyDescent="0.25">
      <c r="A111" s="29"/>
      <c r="I111" s="30"/>
      <c r="J111" s="29"/>
      <c r="R111" s="30"/>
    </row>
    <row r="112" spans="1:18" x14ac:dyDescent="0.25">
      <c r="A112" s="29"/>
      <c r="I112" s="30"/>
      <c r="J112" s="29"/>
      <c r="R112" s="30"/>
    </row>
    <row r="113" spans="1:18" x14ac:dyDescent="0.25">
      <c r="A113" s="29"/>
      <c r="I113" s="30"/>
      <c r="J113" s="29"/>
      <c r="R113" s="30"/>
    </row>
    <row r="114" spans="1:18" x14ac:dyDescent="0.25">
      <c r="A114" s="29"/>
      <c r="B114" s="222" t="s">
        <v>53</v>
      </c>
      <c r="C114" s="222"/>
      <c r="D114" s="222"/>
      <c r="F114" s="222" t="s">
        <v>54</v>
      </c>
      <c r="G114" s="222"/>
      <c r="H114" s="222"/>
      <c r="I114" s="36"/>
      <c r="J114" s="29"/>
      <c r="K114" s="222" t="s">
        <v>53</v>
      </c>
      <c r="L114" s="222"/>
      <c r="M114" s="222"/>
      <c r="O114" s="222" t="s">
        <v>54</v>
      </c>
      <c r="P114" s="222"/>
      <c r="Q114" s="222"/>
      <c r="R114" s="36"/>
    </row>
    <row r="115" spans="1:18" x14ac:dyDescent="0.25">
      <c r="A115" s="31"/>
      <c r="B115" s="32"/>
      <c r="C115" s="32"/>
      <c r="D115" s="32"/>
      <c r="E115" s="32"/>
      <c r="F115" s="32"/>
      <c r="G115" s="32"/>
      <c r="H115" s="32"/>
      <c r="I115" s="33"/>
      <c r="J115" s="31"/>
      <c r="K115" s="32"/>
      <c r="L115" s="32"/>
      <c r="M115" s="32"/>
      <c r="N115" s="32"/>
      <c r="O115" s="32"/>
      <c r="P115" s="32"/>
      <c r="Q115" s="32"/>
      <c r="R115" s="33"/>
    </row>
    <row r="117" spans="1:18" ht="26.25" x14ac:dyDescent="0.25">
      <c r="A117" s="218" t="s">
        <v>55</v>
      </c>
      <c r="B117" s="211"/>
      <c r="C117" s="211"/>
      <c r="D117" s="211"/>
      <c r="E117" s="211"/>
      <c r="F117" s="211"/>
      <c r="G117" s="211"/>
      <c r="H117" s="211"/>
      <c r="I117" s="219"/>
      <c r="J117" s="218" t="s">
        <v>55</v>
      </c>
      <c r="K117" s="211"/>
      <c r="L117" s="211"/>
      <c r="M117" s="211"/>
      <c r="N117" s="211"/>
      <c r="O117" s="211"/>
      <c r="P117" s="211"/>
      <c r="Q117" s="211"/>
      <c r="R117" s="219"/>
    </row>
    <row r="118" spans="1:18" ht="21" x14ac:dyDescent="0.35">
      <c r="A118" s="220" t="s">
        <v>39</v>
      </c>
      <c r="B118" s="212"/>
      <c r="C118" s="212"/>
      <c r="D118" s="212"/>
      <c r="E118" s="212"/>
      <c r="F118" s="212"/>
      <c r="G118" s="212"/>
      <c r="H118" s="212"/>
      <c r="I118" s="221"/>
      <c r="J118" s="220" t="s">
        <v>39</v>
      </c>
      <c r="K118" s="212"/>
      <c r="L118" s="212"/>
      <c r="M118" s="212"/>
      <c r="N118" s="212"/>
      <c r="O118" s="212"/>
      <c r="P118" s="212"/>
      <c r="Q118" s="212"/>
      <c r="R118" s="221"/>
    </row>
    <row r="119" spans="1:18" ht="21" x14ac:dyDescent="0.35">
      <c r="A119" s="29"/>
      <c r="B119" s="43"/>
      <c r="C119" s="43"/>
      <c r="D119" s="43"/>
      <c r="E119" s="43"/>
      <c r="F119" s="43"/>
      <c r="G119" s="43"/>
      <c r="H119" s="43"/>
      <c r="I119" s="44"/>
      <c r="J119" s="29"/>
      <c r="K119" s="43"/>
      <c r="L119" s="43"/>
      <c r="M119" s="43"/>
      <c r="N119" s="43"/>
      <c r="O119" s="43"/>
      <c r="P119" s="43"/>
      <c r="Q119" s="43"/>
      <c r="R119" s="44"/>
    </row>
    <row r="120" spans="1:18" ht="15.75" x14ac:dyDescent="0.25">
      <c r="A120" s="29"/>
      <c r="B120" s="1" t="s">
        <v>56</v>
      </c>
      <c r="C120" t="s">
        <v>582</v>
      </c>
      <c r="F120" t="s">
        <v>59</v>
      </c>
      <c r="G120" t="s">
        <v>370</v>
      </c>
      <c r="I120" s="28"/>
      <c r="J120" s="29"/>
      <c r="K120" s="1" t="s">
        <v>56</v>
      </c>
      <c r="L120" t="s">
        <v>1012</v>
      </c>
      <c r="O120" t="s">
        <v>59</v>
      </c>
      <c r="P120" t="s">
        <v>716</v>
      </c>
      <c r="R120" s="28"/>
    </row>
    <row r="121" spans="1:18" ht="15.75" x14ac:dyDescent="0.25">
      <c r="A121" s="29"/>
      <c r="B121" s="1" t="s">
        <v>57</v>
      </c>
      <c r="C121" s="214">
        <v>1720145711</v>
      </c>
      <c r="D121" s="214"/>
      <c r="I121" s="28"/>
      <c r="J121" s="29"/>
      <c r="K121" s="1" t="s">
        <v>57</v>
      </c>
      <c r="L121" s="57">
        <v>1718998683</v>
      </c>
      <c r="R121" s="28"/>
    </row>
    <row r="122" spans="1:18" ht="15.75" x14ac:dyDescent="0.25">
      <c r="A122" s="29"/>
      <c r="B122" t="s">
        <v>58</v>
      </c>
      <c r="C122" s="45">
        <v>45108</v>
      </c>
      <c r="F122" s="1" t="s">
        <v>40</v>
      </c>
      <c r="H122">
        <v>15</v>
      </c>
      <c r="I122" s="28"/>
      <c r="J122" s="29"/>
      <c r="K122" t="s">
        <v>58</v>
      </c>
      <c r="L122" s="45">
        <v>45108</v>
      </c>
      <c r="O122" s="1" t="s">
        <v>40</v>
      </c>
      <c r="Q122">
        <v>30</v>
      </c>
      <c r="R122" s="28"/>
    </row>
    <row r="123" spans="1:18" ht="15.75" x14ac:dyDescent="0.25">
      <c r="A123" s="29"/>
      <c r="I123" s="28"/>
      <c r="J123" s="29"/>
      <c r="R123" s="28"/>
    </row>
    <row r="124" spans="1:18" ht="15.75" x14ac:dyDescent="0.25">
      <c r="A124" s="29"/>
      <c r="B124" s="216" t="s">
        <v>41</v>
      </c>
      <c r="C124" s="216"/>
      <c r="D124" s="216"/>
      <c r="F124" s="216" t="s">
        <v>42</v>
      </c>
      <c r="G124" s="216"/>
      <c r="H124" s="216"/>
      <c r="I124" s="34"/>
      <c r="J124" s="29"/>
      <c r="K124" s="216" t="s">
        <v>41</v>
      </c>
      <c r="L124" s="216"/>
      <c r="M124" s="216"/>
      <c r="O124" s="216" t="s">
        <v>42</v>
      </c>
      <c r="P124" s="216"/>
      <c r="Q124" s="216"/>
      <c r="R124" s="34"/>
    </row>
    <row r="125" spans="1:18" ht="15.75" x14ac:dyDescent="0.25">
      <c r="A125" s="29"/>
      <c r="B125" t="s">
        <v>43</v>
      </c>
      <c r="D125" s="40">
        <v>225</v>
      </c>
      <c r="F125" t="s">
        <v>44</v>
      </c>
      <c r="H125" s="40">
        <f>D125*9.45/100</f>
        <v>21.262499999999999</v>
      </c>
      <c r="I125" s="28"/>
      <c r="J125" s="29"/>
      <c r="K125" t="s">
        <v>43</v>
      </c>
      <c r="M125" s="40">
        <v>450</v>
      </c>
      <c r="O125" t="s">
        <v>44</v>
      </c>
      <c r="Q125" s="40">
        <f>M125*9.45/100</f>
        <v>42.524999999999999</v>
      </c>
      <c r="R125" s="28"/>
    </row>
    <row r="126" spans="1:18" ht="15.75" x14ac:dyDescent="0.25">
      <c r="A126" s="29"/>
      <c r="B126" t="s">
        <v>45</v>
      </c>
      <c r="D126" s="40">
        <v>0</v>
      </c>
      <c r="F126" t="s">
        <v>46</v>
      </c>
      <c r="H126" s="40">
        <v>0</v>
      </c>
      <c r="I126" s="28"/>
      <c r="J126" s="29"/>
      <c r="K126" t="s">
        <v>45</v>
      </c>
      <c r="M126" s="40">
        <v>0</v>
      </c>
      <c r="O126" t="s">
        <v>46</v>
      </c>
      <c r="Q126" s="40">
        <v>0</v>
      </c>
      <c r="R126" s="28"/>
    </row>
    <row r="127" spans="1:18" ht="15.75" x14ac:dyDescent="0.25">
      <c r="A127" s="29"/>
      <c r="B127" t="s">
        <v>47</v>
      </c>
      <c r="D127" s="41">
        <f>D125/12</f>
        <v>18.75</v>
      </c>
      <c r="I127" s="28"/>
      <c r="J127" s="29"/>
      <c r="K127" t="s">
        <v>47</v>
      </c>
      <c r="M127" s="41">
        <f>M125/12</f>
        <v>37.5</v>
      </c>
      <c r="R127" s="28"/>
    </row>
    <row r="128" spans="1:18" ht="15.75" x14ac:dyDescent="0.25">
      <c r="A128" s="29"/>
      <c r="B128" t="s">
        <v>48</v>
      </c>
      <c r="D128" s="41">
        <f>D125/12</f>
        <v>18.75</v>
      </c>
      <c r="I128" s="28"/>
      <c r="J128" s="29"/>
      <c r="K128" t="s">
        <v>48</v>
      </c>
      <c r="M128" s="41">
        <f>M125/12</f>
        <v>37.5</v>
      </c>
      <c r="R128" s="28"/>
    </row>
    <row r="129" spans="1:18" ht="15.75" x14ac:dyDescent="0.25">
      <c r="A129" s="29"/>
      <c r="B129" t="s">
        <v>49</v>
      </c>
      <c r="D129" s="41"/>
      <c r="I129" s="28"/>
      <c r="J129" s="29"/>
      <c r="K129" t="s">
        <v>49</v>
      </c>
      <c r="M129" s="41">
        <f>M125*8.33%</f>
        <v>37.484999999999999</v>
      </c>
      <c r="R129" s="28"/>
    </row>
    <row r="130" spans="1:18" ht="15.75" x14ac:dyDescent="0.25">
      <c r="A130" s="29"/>
      <c r="B130" s="37" t="s">
        <v>50</v>
      </c>
      <c r="C130" s="38"/>
      <c r="D130" s="42">
        <f>SUM(D125:D129)</f>
        <v>262.5</v>
      </c>
      <c r="F130" s="37" t="s">
        <v>51</v>
      </c>
      <c r="G130" s="38"/>
      <c r="H130" s="42">
        <f>SUM(H125:H129)</f>
        <v>21.262499999999999</v>
      </c>
      <c r="I130" s="35"/>
      <c r="J130" s="29"/>
      <c r="K130" s="37" t="s">
        <v>50</v>
      </c>
      <c r="L130" s="38"/>
      <c r="M130" s="42">
        <f>SUM(M125:M129)</f>
        <v>562.48500000000001</v>
      </c>
      <c r="O130" s="37" t="s">
        <v>51</v>
      </c>
      <c r="P130" s="38"/>
      <c r="Q130" s="42">
        <f>SUM(Q125:Q129)</f>
        <v>42.524999999999999</v>
      </c>
      <c r="R130" s="35"/>
    </row>
    <row r="131" spans="1:18" x14ac:dyDescent="0.25">
      <c r="A131" s="29"/>
      <c r="E131" s="223">
        <f>D130-H130</f>
        <v>241.23750000000001</v>
      </c>
      <c r="I131" s="30"/>
      <c r="J131" s="29"/>
      <c r="N131" s="223">
        <f>M130-Q130</f>
        <v>519.96</v>
      </c>
      <c r="R131" s="30"/>
    </row>
    <row r="132" spans="1:18" x14ac:dyDescent="0.25">
      <c r="A132" s="29"/>
      <c r="E132" s="223"/>
      <c r="I132" s="30"/>
      <c r="J132" s="29"/>
      <c r="N132" s="223"/>
      <c r="R132" s="30"/>
    </row>
    <row r="133" spans="1:18" x14ac:dyDescent="0.25">
      <c r="A133" s="29"/>
      <c r="E133" s="39" t="s">
        <v>52</v>
      </c>
      <c r="I133" s="30"/>
      <c r="J133" s="29"/>
      <c r="N133" s="39" t="s">
        <v>52</v>
      </c>
      <c r="R133" s="30"/>
    </row>
    <row r="134" spans="1:18" x14ac:dyDescent="0.25">
      <c r="A134" s="29"/>
      <c r="I134" s="30"/>
      <c r="J134" s="29"/>
      <c r="R134" s="30"/>
    </row>
    <row r="135" spans="1:18" x14ac:dyDescent="0.25">
      <c r="A135" s="29"/>
      <c r="I135" s="30"/>
      <c r="J135" s="29"/>
      <c r="R135" s="30"/>
    </row>
    <row r="136" spans="1:18" x14ac:dyDescent="0.25">
      <c r="A136" s="29"/>
      <c r="I136" s="30"/>
      <c r="J136" s="29"/>
      <c r="R136" s="30"/>
    </row>
    <row r="137" spans="1:18" x14ac:dyDescent="0.25">
      <c r="A137" s="29"/>
      <c r="B137" s="222" t="s">
        <v>53</v>
      </c>
      <c r="C137" s="222"/>
      <c r="D137" s="222"/>
      <c r="F137" s="222" t="s">
        <v>54</v>
      </c>
      <c r="G137" s="222"/>
      <c r="H137" s="222"/>
      <c r="I137" s="36"/>
      <c r="J137" s="29"/>
      <c r="K137" s="222" t="s">
        <v>53</v>
      </c>
      <c r="L137" s="222"/>
      <c r="M137" s="222"/>
      <c r="O137" s="222" t="s">
        <v>54</v>
      </c>
      <c r="P137" s="222"/>
      <c r="Q137" s="222"/>
      <c r="R137" s="36"/>
    </row>
    <row r="138" spans="1:18" x14ac:dyDescent="0.25">
      <c r="A138" s="31"/>
      <c r="B138" s="32"/>
      <c r="C138" s="32"/>
      <c r="D138" s="32"/>
      <c r="E138" s="32"/>
      <c r="F138" s="32"/>
      <c r="G138" s="32"/>
      <c r="H138" s="32"/>
      <c r="I138" s="33"/>
      <c r="J138" s="31"/>
      <c r="K138" s="32"/>
      <c r="L138" s="32"/>
      <c r="M138" s="32"/>
      <c r="N138" s="32"/>
      <c r="O138" s="32"/>
      <c r="P138" s="32"/>
      <c r="Q138" s="32"/>
      <c r="R138" s="33"/>
    </row>
    <row r="139" spans="1:18" ht="26.25" x14ac:dyDescent="0.25">
      <c r="B139" s="84"/>
      <c r="C139" s="84"/>
      <c r="D139" s="211" t="s">
        <v>55</v>
      </c>
      <c r="E139" s="211"/>
      <c r="F139" s="211"/>
      <c r="G139" s="84"/>
      <c r="H139" s="84"/>
      <c r="I139" s="85"/>
      <c r="K139" s="84"/>
      <c r="L139" s="84"/>
      <c r="M139" s="211" t="s">
        <v>55</v>
      </c>
      <c r="N139" s="211"/>
      <c r="O139" s="211"/>
      <c r="P139" s="84"/>
      <c r="Q139" s="84"/>
      <c r="R139" s="85"/>
    </row>
    <row r="140" spans="1:18" ht="21" x14ac:dyDescent="0.35">
      <c r="B140" s="43"/>
      <c r="C140" s="43"/>
      <c r="D140" s="212" t="s">
        <v>39</v>
      </c>
      <c r="E140" s="212"/>
      <c r="F140" s="212"/>
      <c r="G140" s="43"/>
      <c r="H140" s="43"/>
      <c r="I140" s="44"/>
      <c r="K140" s="43"/>
      <c r="L140" s="43"/>
      <c r="M140" s="212" t="s">
        <v>39</v>
      </c>
      <c r="N140" s="212"/>
      <c r="O140" s="212"/>
      <c r="P140" s="43"/>
      <c r="Q140" s="43"/>
      <c r="R140" s="44"/>
    </row>
    <row r="141" spans="1:18" ht="21" x14ac:dyDescent="0.35">
      <c r="A141" s="29"/>
      <c r="B141" s="43"/>
      <c r="C141" s="43"/>
      <c r="D141" s="43"/>
      <c r="E141" s="43"/>
      <c r="F141" s="43"/>
      <c r="G141" s="43"/>
      <c r="H141" s="43"/>
      <c r="I141" s="44"/>
      <c r="J141" s="29"/>
      <c r="K141" s="43"/>
      <c r="L141" s="43"/>
      <c r="M141" s="43"/>
      <c r="N141" s="43"/>
      <c r="O141" s="43"/>
      <c r="P141" s="43"/>
      <c r="Q141" s="43"/>
      <c r="R141" s="44"/>
    </row>
    <row r="142" spans="1:18" ht="15.75" x14ac:dyDescent="0.25">
      <c r="A142" s="29"/>
      <c r="B142" s="1" t="s">
        <v>56</v>
      </c>
      <c r="C142" t="s">
        <v>717</v>
      </c>
      <c r="F142" t="s">
        <v>59</v>
      </c>
      <c r="G142" s="213" t="s">
        <v>718</v>
      </c>
      <c r="H142" s="213"/>
      <c r="I142" s="28"/>
      <c r="J142" s="29"/>
      <c r="K142" s="1" t="s">
        <v>56</v>
      </c>
      <c r="L142" t="s">
        <v>1011</v>
      </c>
      <c r="O142" t="s">
        <v>59</v>
      </c>
      <c r="P142" s="213" t="s">
        <v>718</v>
      </c>
      <c r="Q142" s="213"/>
      <c r="R142" s="28"/>
    </row>
    <row r="143" spans="1:18" ht="15.75" x14ac:dyDescent="0.25">
      <c r="A143" s="29"/>
      <c r="B143" s="1" t="s">
        <v>57</v>
      </c>
      <c r="C143" s="214">
        <v>1721244075</v>
      </c>
      <c r="D143" s="214"/>
      <c r="F143" s="215" t="s">
        <v>731</v>
      </c>
      <c r="G143" s="215"/>
      <c r="H143">
        <v>225.02</v>
      </c>
      <c r="I143" s="28"/>
      <c r="J143" s="29"/>
      <c r="K143" s="1" t="s">
        <v>57</v>
      </c>
      <c r="L143">
        <v>924011786</v>
      </c>
      <c r="O143" s="215" t="s">
        <v>731</v>
      </c>
      <c r="P143" s="215"/>
      <c r="Q143">
        <v>229.36</v>
      </c>
      <c r="R143" s="28"/>
    </row>
    <row r="144" spans="1:18" ht="15.75" x14ac:dyDescent="0.25">
      <c r="A144" s="29"/>
      <c r="B144" t="s">
        <v>58</v>
      </c>
      <c r="C144" s="45">
        <v>45108</v>
      </c>
      <c r="F144" s="1" t="s">
        <v>40</v>
      </c>
      <c r="H144">
        <v>15</v>
      </c>
      <c r="I144" s="28"/>
      <c r="J144" s="29"/>
      <c r="K144" t="s">
        <v>58</v>
      </c>
      <c r="L144" s="45">
        <v>45108</v>
      </c>
      <c r="O144" s="1" t="s">
        <v>40</v>
      </c>
      <c r="Q144">
        <v>15</v>
      </c>
      <c r="R144" s="28"/>
    </row>
    <row r="145" spans="1:18" ht="15.75" x14ac:dyDescent="0.25">
      <c r="A145" s="29"/>
      <c r="I145" s="28"/>
      <c r="J145" s="29"/>
      <c r="R145" s="28"/>
    </row>
    <row r="146" spans="1:18" ht="15.75" x14ac:dyDescent="0.25">
      <c r="A146" s="29"/>
      <c r="B146" s="216" t="s">
        <v>41</v>
      </c>
      <c r="C146" s="216"/>
      <c r="D146" s="216"/>
      <c r="F146" s="216" t="s">
        <v>42</v>
      </c>
      <c r="G146" s="216"/>
      <c r="H146" s="216"/>
      <c r="I146" s="34"/>
      <c r="J146" s="29"/>
      <c r="K146" s="216" t="s">
        <v>41</v>
      </c>
      <c r="L146" s="216"/>
      <c r="M146" s="216"/>
      <c r="O146" s="216" t="s">
        <v>732</v>
      </c>
      <c r="P146" s="216"/>
      <c r="Q146" s="216"/>
      <c r="R146" s="34"/>
    </row>
    <row r="147" spans="1:18" ht="15.75" x14ac:dyDescent="0.25">
      <c r="A147" s="29"/>
      <c r="B147" t="s">
        <v>43</v>
      </c>
      <c r="D147" s="40">
        <v>225.02</v>
      </c>
      <c r="F147" t="s">
        <v>44</v>
      </c>
      <c r="H147" s="40">
        <f>D147*9.45/100</f>
        <v>21.264389999999999</v>
      </c>
      <c r="I147" s="28"/>
      <c r="J147" s="29"/>
      <c r="K147" t="s">
        <v>43</v>
      </c>
      <c r="M147" s="40">
        <v>225</v>
      </c>
      <c r="O147" t="s">
        <v>44</v>
      </c>
      <c r="Q147" s="40">
        <f>M147*9.45/100</f>
        <v>21.262499999999999</v>
      </c>
      <c r="R147" s="28"/>
    </row>
    <row r="148" spans="1:18" ht="15.75" x14ac:dyDescent="0.25">
      <c r="A148" s="29"/>
      <c r="B148" t="s">
        <v>45</v>
      </c>
      <c r="D148" s="40">
        <v>0</v>
      </c>
      <c r="F148" t="s">
        <v>46</v>
      </c>
      <c r="H148" s="40"/>
      <c r="I148" s="28"/>
      <c r="J148" s="29"/>
      <c r="K148" t="s">
        <v>45</v>
      </c>
      <c r="M148" s="40">
        <v>0</v>
      </c>
      <c r="O148" t="s">
        <v>46</v>
      </c>
      <c r="Q148" s="40">
        <v>0</v>
      </c>
      <c r="R148" s="28"/>
    </row>
    <row r="149" spans="1:18" ht="15.75" x14ac:dyDescent="0.25">
      <c r="A149" s="29"/>
      <c r="B149" t="s">
        <v>47</v>
      </c>
      <c r="D149" s="41">
        <f>D147/12</f>
        <v>18.751666666666669</v>
      </c>
      <c r="I149" s="28"/>
      <c r="J149" s="29"/>
      <c r="K149" t="s">
        <v>47</v>
      </c>
      <c r="M149" s="41">
        <f>M147/12</f>
        <v>18.75</v>
      </c>
      <c r="R149" s="28"/>
    </row>
    <row r="150" spans="1:18" ht="15.75" x14ac:dyDescent="0.25">
      <c r="A150" s="29"/>
      <c r="B150" t="s">
        <v>48</v>
      </c>
      <c r="D150" s="41">
        <f>D147/12</f>
        <v>18.751666666666669</v>
      </c>
      <c r="I150" s="28"/>
      <c r="J150" s="29"/>
      <c r="K150" t="s">
        <v>48</v>
      </c>
      <c r="M150" s="41">
        <f>M147/12</f>
        <v>18.75</v>
      </c>
      <c r="R150" s="28"/>
    </row>
    <row r="151" spans="1:18" ht="15.75" x14ac:dyDescent="0.25">
      <c r="A151" s="29"/>
      <c r="D151" s="41"/>
      <c r="I151" s="28"/>
      <c r="J151" s="29"/>
      <c r="M151" s="41"/>
      <c r="R151" s="28"/>
    </row>
    <row r="152" spans="1:18" ht="15.75" x14ac:dyDescent="0.25">
      <c r="A152" s="29"/>
      <c r="B152" s="217" t="s">
        <v>50</v>
      </c>
      <c r="C152" s="217"/>
      <c r="D152" s="42">
        <f>SUM(D147:D151)</f>
        <v>262.52333333333337</v>
      </c>
      <c r="F152" s="217" t="s">
        <v>51</v>
      </c>
      <c r="G152" s="217"/>
      <c r="H152" s="42">
        <f>SUM(H147:H151)</f>
        <v>21.264389999999999</v>
      </c>
      <c r="I152" s="35"/>
      <c r="J152" s="29"/>
      <c r="K152" s="37" t="s">
        <v>50</v>
      </c>
      <c r="L152" s="38"/>
      <c r="M152" s="42">
        <f>SUM(M147:M151)</f>
        <v>262.5</v>
      </c>
      <c r="O152" s="217" t="s">
        <v>51</v>
      </c>
      <c r="P152" s="217"/>
      <c r="Q152" s="42">
        <f>SUM(Q147:Q151)</f>
        <v>21.262499999999999</v>
      </c>
      <c r="R152" s="35"/>
    </row>
    <row r="153" spans="1:18" ht="18.75" x14ac:dyDescent="0.25">
      <c r="A153" s="29"/>
      <c r="E153" s="86">
        <f>D152-H152</f>
        <v>241.25894333333338</v>
      </c>
      <c r="I153" s="30"/>
      <c r="J153" s="29"/>
      <c r="N153" s="86">
        <f>M152-Q152</f>
        <v>241.23750000000001</v>
      </c>
      <c r="R153" s="30"/>
    </row>
    <row r="154" spans="1:18" ht="18.75" x14ac:dyDescent="0.25">
      <c r="A154" s="29"/>
      <c r="E154" s="86"/>
      <c r="I154" s="30"/>
      <c r="J154" s="29"/>
      <c r="N154" s="86"/>
      <c r="R154" s="30"/>
    </row>
    <row r="155" spans="1:18" x14ac:dyDescent="0.25">
      <c r="A155" s="29"/>
      <c r="E155" s="39" t="s">
        <v>52</v>
      </c>
      <c r="I155" s="30"/>
      <c r="J155" s="29"/>
      <c r="N155" s="39" t="s">
        <v>52</v>
      </c>
      <c r="R155" s="30"/>
    </row>
    <row r="156" spans="1:18" x14ac:dyDescent="0.25">
      <c r="A156" s="29"/>
      <c r="I156" s="30"/>
      <c r="J156" s="29"/>
      <c r="R156" s="30"/>
    </row>
    <row r="157" spans="1:18" x14ac:dyDescent="0.25">
      <c r="A157" s="29"/>
      <c r="I157" s="30"/>
      <c r="J157" s="29"/>
      <c r="R157" s="30"/>
    </row>
    <row r="158" spans="1:18" x14ac:dyDescent="0.25">
      <c r="A158" s="29"/>
      <c r="I158" s="30"/>
      <c r="J158" s="29"/>
      <c r="R158" s="30"/>
    </row>
    <row r="159" spans="1:18" x14ac:dyDescent="0.25">
      <c r="A159" s="29"/>
      <c r="B159" s="87" t="s">
        <v>53</v>
      </c>
      <c r="C159" s="87"/>
      <c r="D159" s="87"/>
      <c r="F159" s="87" t="s">
        <v>54</v>
      </c>
      <c r="G159" s="87"/>
      <c r="H159" s="87"/>
      <c r="I159" s="36"/>
      <c r="J159" s="29"/>
      <c r="K159" s="87" t="s">
        <v>53</v>
      </c>
      <c r="L159" s="87"/>
      <c r="M159" s="87"/>
      <c r="O159" s="87" t="s">
        <v>54</v>
      </c>
      <c r="P159" s="87"/>
      <c r="Q159" s="87"/>
      <c r="R159" s="36"/>
    </row>
    <row r="160" spans="1:18" x14ac:dyDescent="0.25">
      <c r="A160" s="31"/>
      <c r="B160" s="32"/>
      <c r="C160" s="32"/>
      <c r="D160" s="32"/>
      <c r="E160" s="32"/>
      <c r="F160" s="32"/>
      <c r="G160" s="32"/>
      <c r="H160" s="32"/>
      <c r="I160" s="33"/>
      <c r="J160" s="31"/>
      <c r="K160" s="32"/>
      <c r="L160" s="32"/>
      <c r="M160" s="32"/>
      <c r="N160" s="32"/>
      <c r="O160" s="32"/>
      <c r="P160" s="32"/>
      <c r="Q160" s="32"/>
      <c r="R160" s="33"/>
    </row>
    <row r="162" spans="2:18" ht="26.25" customHeight="1" x14ac:dyDescent="0.25">
      <c r="B162" s="84"/>
      <c r="C162" s="84"/>
      <c r="D162" s="211" t="s">
        <v>55</v>
      </c>
      <c r="E162" s="211"/>
      <c r="F162" s="211"/>
      <c r="G162" s="84"/>
      <c r="H162" s="84"/>
      <c r="I162" s="85"/>
      <c r="K162" s="84"/>
      <c r="L162" s="84"/>
      <c r="M162" s="211" t="s">
        <v>55</v>
      </c>
      <c r="N162" s="211"/>
      <c r="O162" s="211"/>
      <c r="P162" s="84"/>
      <c r="Q162" s="84"/>
      <c r="R162" s="85"/>
    </row>
    <row r="163" spans="2:18" ht="21" x14ac:dyDescent="0.35">
      <c r="B163" s="43"/>
      <c r="C163" s="43"/>
      <c r="D163" s="212" t="s">
        <v>39</v>
      </c>
      <c r="E163" s="212"/>
      <c r="F163" s="212"/>
      <c r="G163" s="43"/>
      <c r="H163" s="43"/>
      <c r="I163" s="44"/>
      <c r="K163" s="43"/>
      <c r="L163" s="43"/>
      <c r="M163" s="212" t="s">
        <v>39</v>
      </c>
      <c r="N163" s="212"/>
      <c r="O163" s="212"/>
      <c r="P163" s="43"/>
      <c r="Q163" s="43"/>
      <c r="R163" s="44"/>
    </row>
    <row r="164" spans="2:18" ht="21" x14ac:dyDescent="0.35">
      <c r="B164" s="43"/>
      <c r="C164" s="43"/>
      <c r="D164" s="43"/>
      <c r="E164" s="43"/>
      <c r="F164" s="43"/>
      <c r="G164" s="43"/>
      <c r="H164" s="43"/>
      <c r="I164" s="44"/>
      <c r="K164" s="43"/>
      <c r="L164" s="43"/>
      <c r="M164" s="43"/>
      <c r="N164" s="43"/>
      <c r="O164" s="43"/>
      <c r="P164" s="43"/>
      <c r="Q164" s="43"/>
      <c r="R164" s="44"/>
    </row>
    <row r="165" spans="2:18" ht="15.75" x14ac:dyDescent="0.25">
      <c r="B165" s="1" t="s">
        <v>56</v>
      </c>
      <c r="C165" t="s">
        <v>1014</v>
      </c>
      <c r="F165" t="s">
        <v>59</v>
      </c>
      <c r="G165" s="213" t="s">
        <v>718</v>
      </c>
      <c r="H165" s="213"/>
      <c r="I165" s="28"/>
      <c r="K165" s="1" t="s">
        <v>56</v>
      </c>
      <c r="L165" t="s">
        <v>1132</v>
      </c>
      <c r="O165" t="s">
        <v>59</v>
      </c>
      <c r="P165" s="213" t="s">
        <v>718</v>
      </c>
      <c r="Q165" s="213"/>
      <c r="R165" s="28"/>
    </row>
    <row r="166" spans="2:18" ht="15.75" x14ac:dyDescent="0.25">
      <c r="B166" s="1" t="s">
        <v>57</v>
      </c>
      <c r="C166" s="214">
        <v>1716325822</v>
      </c>
      <c r="D166" s="214"/>
      <c r="F166" s="215" t="s">
        <v>731</v>
      </c>
      <c r="G166" s="215"/>
      <c r="H166">
        <v>450.04</v>
      </c>
      <c r="I166" s="28"/>
      <c r="K166" s="1" t="s">
        <v>57</v>
      </c>
      <c r="L166" s="214">
        <v>1716325822</v>
      </c>
      <c r="M166" s="214"/>
      <c r="O166" s="215" t="s">
        <v>731</v>
      </c>
      <c r="P166" s="215"/>
      <c r="Q166">
        <v>225.02</v>
      </c>
      <c r="R166" s="28"/>
    </row>
    <row r="167" spans="2:18" ht="15.75" x14ac:dyDescent="0.25">
      <c r="B167" t="s">
        <v>58</v>
      </c>
      <c r="C167" s="45">
        <v>45108</v>
      </c>
      <c r="F167" s="1" t="s">
        <v>40</v>
      </c>
      <c r="H167">
        <v>30</v>
      </c>
      <c r="I167" s="28"/>
      <c r="K167" t="s">
        <v>58</v>
      </c>
      <c r="L167" s="45">
        <v>45108</v>
      </c>
      <c r="O167" s="1" t="s">
        <v>40</v>
      </c>
      <c r="Q167">
        <v>15</v>
      </c>
      <c r="R167" s="28"/>
    </row>
    <row r="168" spans="2:18" ht="15.75" x14ac:dyDescent="0.25">
      <c r="I168" s="28"/>
      <c r="R168" s="28"/>
    </row>
    <row r="169" spans="2:18" ht="15.75" x14ac:dyDescent="0.25">
      <c r="B169" s="216" t="s">
        <v>41</v>
      </c>
      <c r="C169" s="216"/>
      <c r="D169" s="216"/>
      <c r="F169" s="216" t="s">
        <v>42</v>
      </c>
      <c r="G169" s="216"/>
      <c r="H169" s="216"/>
      <c r="I169" s="34"/>
      <c r="K169" s="216" t="s">
        <v>41</v>
      </c>
      <c r="L169" s="216"/>
      <c r="M169" s="216"/>
      <c r="O169" s="216" t="s">
        <v>42</v>
      </c>
      <c r="P169" s="216"/>
      <c r="Q169" s="216"/>
      <c r="R169" s="34"/>
    </row>
    <row r="170" spans="2:18" ht="15.75" x14ac:dyDescent="0.25">
      <c r="B170" t="s">
        <v>43</v>
      </c>
      <c r="D170" s="40">
        <v>450.04</v>
      </c>
      <c r="F170" t="s">
        <v>44</v>
      </c>
      <c r="H170" s="40">
        <f>D170*9.45/100</f>
        <v>42.528779999999998</v>
      </c>
      <c r="I170" s="28"/>
      <c r="K170" t="s">
        <v>43</v>
      </c>
      <c r="M170" s="40">
        <v>225.02</v>
      </c>
      <c r="O170" t="s">
        <v>44</v>
      </c>
      <c r="Q170" s="40">
        <f>M170*9.45/100</f>
        <v>21.264389999999999</v>
      </c>
      <c r="R170" s="28"/>
    </row>
    <row r="171" spans="2:18" ht="15.75" x14ac:dyDescent="0.25">
      <c r="B171" t="s">
        <v>45</v>
      </c>
      <c r="D171" s="40">
        <v>0</v>
      </c>
      <c r="F171" t="s">
        <v>46</v>
      </c>
      <c r="H171" s="40">
        <v>0</v>
      </c>
      <c r="I171" s="28"/>
      <c r="K171" t="s">
        <v>45</v>
      </c>
      <c r="M171" s="40">
        <v>0</v>
      </c>
      <c r="O171" t="s">
        <v>46</v>
      </c>
      <c r="Q171" s="40">
        <v>0</v>
      </c>
      <c r="R171" s="28"/>
    </row>
    <row r="172" spans="2:18" ht="15.75" x14ac:dyDescent="0.25">
      <c r="B172" t="s">
        <v>47</v>
      </c>
      <c r="D172" s="41">
        <f>D170/12</f>
        <v>37.503333333333337</v>
      </c>
      <c r="I172" s="28"/>
      <c r="K172" t="s">
        <v>47</v>
      </c>
      <c r="M172" s="41">
        <f>M170/12</f>
        <v>18.751666666666669</v>
      </c>
      <c r="R172" s="28"/>
    </row>
    <row r="173" spans="2:18" ht="15.75" x14ac:dyDescent="0.25">
      <c r="B173" t="s">
        <v>48</v>
      </c>
      <c r="D173" s="41">
        <f>D170/12</f>
        <v>37.503333333333337</v>
      </c>
      <c r="I173" s="28"/>
      <c r="K173" t="s">
        <v>48</v>
      </c>
      <c r="M173" s="41">
        <f>M170/12</f>
        <v>18.751666666666669</v>
      </c>
      <c r="R173" s="28"/>
    </row>
    <row r="174" spans="2:18" ht="15.75" x14ac:dyDescent="0.25">
      <c r="B174" t="s">
        <v>1015</v>
      </c>
      <c r="D174" s="41">
        <f>D170*8.33%</f>
        <v>37.488332</v>
      </c>
      <c r="I174" s="28"/>
      <c r="K174" t="s">
        <v>1015</v>
      </c>
      <c r="M174" s="41"/>
      <c r="R174" s="28"/>
    </row>
    <row r="175" spans="2:18" ht="15.75" x14ac:dyDescent="0.25">
      <c r="B175" s="217" t="s">
        <v>50</v>
      </c>
      <c r="C175" s="217"/>
      <c r="D175" s="42">
        <f>SUM(D170:D174)</f>
        <v>562.53499866666675</v>
      </c>
      <c r="F175" s="217" t="s">
        <v>51</v>
      </c>
      <c r="G175" s="217"/>
      <c r="H175" s="42">
        <f>SUM(H170:H174)</f>
        <v>42.528779999999998</v>
      </c>
      <c r="I175" s="35"/>
      <c r="K175" s="217" t="s">
        <v>50</v>
      </c>
      <c r="L175" s="217"/>
      <c r="M175" s="42">
        <f>SUM(M170:M174)</f>
        <v>262.52333333333337</v>
      </c>
      <c r="O175" s="217" t="s">
        <v>51</v>
      </c>
      <c r="P175" s="217"/>
      <c r="Q175" s="42">
        <f>SUM(Q170:Q174)</f>
        <v>21.264389999999999</v>
      </c>
      <c r="R175" s="35"/>
    </row>
    <row r="176" spans="2:18" ht="18.75" x14ac:dyDescent="0.25">
      <c r="E176" s="86">
        <f>D175-H175</f>
        <v>520.00621866666677</v>
      </c>
      <c r="I176" s="30"/>
      <c r="N176" s="86">
        <f>M175-Q175</f>
        <v>241.25894333333338</v>
      </c>
      <c r="R176" s="30"/>
    </row>
    <row r="177" spans="2:18" ht="18.75" x14ac:dyDescent="0.25">
      <c r="E177" s="86"/>
      <c r="I177" s="30"/>
      <c r="N177" s="86"/>
      <c r="R177" s="30"/>
    </row>
    <row r="178" spans="2:18" x14ac:dyDescent="0.25">
      <c r="E178" s="39" t="s">
        <v>52</v>
      </c>
      <c r="I178" s="30"/>
      <c r="N178" s="39" t="s">
        <v>52</v>
      </c>
      <c r="R178" s="30"/>
    </row>
    <row r="179" spans="2:18" x14ac:dyDescent="0.25">
      <c r="I179" s="30"/>
      <c r="R179" s="30"/>
    </row>
    <row r="180" spans="2:18" x14ac:dyDescent="0.25">
      <c r="I180" s="30"/>
      <c r="R180" s="30"/>
    </row>
    <row r="181" spans="2:18" x14ac:dyDescent="0.25">
      <c r="I181" s="30"/>
      <c r="R181" s="30"/>
    </row>
    <row r="182" spans="2:18" x14ac:dyDescent="0.25">
      <c r="B182" s="87" t="s">
        <v>53</v>
      </c>
      <c r="C182" s="87"/>
      <c r="D182" s="87"/>
      <c r="F182" s="87" t="s">
        <v>54</v>
      </c>
      <c r="G182" s="87"/>
      <c r="H182" s="87"/>
      <c r="I182" s="36"/>
      <c r="K182" s="87" t="s">
        <v>53</v>
      </c>
      <c r="L182" s="87"/>
      <c r="M182" s="87"/>
      <c r="O182" s="87" t="s">
        <v>54</v>
      </c>
      <c r="P182" s="87"/>
      <c r="Q182" s="87"/>
      <c r="R182" s="36"/>
    </row>
    <row r="183" spans="2:18" x14ac:dyDescent="0.25">
      <c r="B183" s="32"/>
      <c r="C183" s="32"/>
      <c r="D183" s="32"/>
      <c r="E183" s="32"/>
      <c r="F183" s="32"/>
      <c r="G183" s="32"/>
      <c r="H183" s="32"/>
      <c r="I183" s="33"/>
      <c r="K183" s="32"/>
      <c r="L183" s="32"/>
      <c r="M183" s="32"/>
      <c r="N183" s="32"/>
      <c r="O183" s="32"/>
      <c r="P183" s="32"/>
      <c r="Q183" s="32"/>
      <c r="R183" s="33"/>
    </row>
    <row r="184" spans="2:18" ht="26.25" customHeight="1" x14ac:dyDescent="0.25"/>
    <row r="198" ht="15" customHeight="1" x14ac:dyDescent="0.25"/>
    <row r="199" ht="15" customHeight="1" x14ac:dyDescent="0.25"/>
    <row r="207" ht="26.25" customHeight="1" x14ac:dyDescent="0.25"/>
    <row r="221" ht="15" customHeight="1" x14ac:dyDescent="0.25"/>
    <row r="222" ht="15" customHeight="1" x14ac:dyDescent="0.25"/>
    <row r="230" ht="26.25" customHeight="1" x14ac:dyDescent="0.25"/>
    <row r="244" ht="15" customHeight="1" x14ac:dyDescent="0.25"/>
    <row r="245" ht="15" customHeight="1" x14ac:dyDescent="0.25"/>
    <row r="253" ht="26.25" customHeight="1" x14ac:dyDescent="0.25"/>
    <row r="267" ht="15" customHeight="1" x14ac:dyDescent="0.25"/>
    <row r="268" ht="15" customHeight="1" x14ac:dyDescent="0.25"/>
  </sheetData>
  <mergeCells count="152">
    <mergeCell ref="C27:D27"/>
    <mergeCell ref="C5:D5"/>
    <mergeCell ref="C143:D143"/>
    <mergeCell ref="C166:D166"/>
    <mergeCell ref="D162:F162"/>
    <mergeCell ref="D163:F163"/>
    <mergeCell ref="G165:H165"/>
    <mergeCell ref="F166:G166"/>
    <mergeCell ref="G142:H142"/>
    <mergeCell ref="B30:D30"/>
    <mergeCell ref="A71:I71"/>
    <mergeCell ref="A94:I94"/>
    <mergeCell ref="D139:F139"/>
    <mergeCell ref="D140:F140"/>
    <mergeCell ref="A117:I117"/>
    <mergeCell ref="A118:I118"/>
    <mergeCell ref="B124:D124"/>
    <mergeCell ref="F124:H124"/>
    <mergeCell ref="E131:E132"/>
    <mergeCell ref="B137:D137"/>
    <mergeCell ref="F137:H137"/>
    <mergeCell ref="C121:D121"/>
    <mergeCell ref="B169:D169"/>
    <mergeCell ref="F169:H169"/>
    <mergeCell ref="B175:C175"/>
    <mergeCell ref="F175:G175"/>
    <mergeCell ref="M139:O139"/>
    <mergeCell ref="M140:O140"/>
    <mergeCell ref="O30:Q30"/>
    <mergeCell ref="O67:Q67"/>
    <mergeCell ref="N131:N132"/>
    <mergeCell ref="K137:M137"/>
    <mergeCell ref="O137:Q137"/>
    <mergeCell ref="J117:R117"/>
    <mergeCell ref="J118:R118"/>
    <mergeCell ref="K124:M124"/>
    <mergeCell ref="O124:Q124"/>
    <mergeCell ref="O143:P143"/>
    <mergeCell ref="F143:G143"/>
    <mergeCell ref="O146:Q146"/>
    <mergeCell ref="K146:M146"/>
    <mergeCell ref="O152:P152"/>
    <mergeCell ref="F152:G152"/>
    <mergeCell ref="B152:C152"/>
    <mergeCell ref="B146:D146"/>
    <mergeCell ref="F146:H146"/>
    <mergeCell ref="P142:Q142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A23:I23"/>
    <mergeCell ref="J23:R23"/>
    <mergeCell ref="F30:H30"/>
    <mergeCell ref="AN6:AP6"/>
    <mergeCell ref="C74:D74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Y40:AA40"/>
    <mergeCell ref="A47:I47"/>
    <mergeCell ref="J47:R47"/>
    <mergeCell ref="A48:I48"/>
    <mergeCell ref="J48:R48"/>
    <mergeCell ref="B54:D54"/>
    <mergeCell ref="F54:H54"/>
    <mergeCell ref="K54:M54"/>
    <mergeCell ref="O54:Q54"/>
    <mergeCell ref="C51:D51"/>
    <mergeCell ref="K30:M30"/>
    <mergeCell ref="E37:E38"/>
    <mergeCell ref="N37:N38"/>
    <mergeCell ref="B43:D43"/>
    <mergeCell ref="K43:M43"/>
    <mergeCell ref="F43:H43"/>
    <mergeCell ref="O43:Q43"/>
    <mergeCell ref="A70:I70"/>
    <mergeCell ref="J70:R70"/>
    <mergeCell ref="J71:R71"/>
    <mergeCell ref="E61:E62"/>
    <mergeCell ref="N61:N62"/>
    <mergeCell ref="B67:D67"/>
    <mergeCell ref="F67:H67"/>
    <mergeCell ref="K67:M67"/>
    <mergeCell ref="B90:D90"/>
    <mergeCell ref="F90:H90"/>
    <mergeCell ref="K90:M90"/>
    <mergeCell ref="O90:Q90"/>
    <mergeCell ref="B77:D77"/>
    <mergeCell ref="F77:H77"/>
    <mergeCell ref="K77:M77"/>
    <mergeCell ref="O77:Q77"/>
    <mergeCell ref="E84:E85"/>
    <mergeCell ref="N84:N85"/>
    <mergeCell ref="J94:R94"/>
    <mergeCell ref="A95:I95"/>
    <mergeCell ref="J95:R95"/>
    <mergeCell ref="B101:D101"/>
    <mergeCell ref="F101:H101"/>
    <mergeCell ref="K101:M101"/>
    <mergeCell ref="O101:Q101"/>
    <mergeCell ref="O114:Q114"/>
    <mergeCell ref="E108:E109"/>
    <mergeCell ref="N108:N109"/>
    <mergeCell ref="B114:D114"/>
    <mergeCell ref="F114:H114"/>
    <mergeCell ref="K114:M114"/>
    <mergeCell ref="C98:D98"/>
    <mergeCell ref="M162:O162"/>
    <mergeCell ref="M163:O163"/>
    <mergeCell ref="P165:Q165"/>
    <mergeCell ref="L166:M166"/>
    <mergeCell ref="O166:P166"/>
    <mergeCell ref="K169:M169"/>
    <mergeCell ref="O169:Q169"/>
    <mergeCell ref="K175:L175"/>
    <mergeCell ref="O175:P17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zoomScale="80" zoomScaleNormal="80" workbookViewId="0">
      <selection activeCell="C27" sqref="C27"/>
    </sheetView>
  </sheetViews>
  <sheetFormatPr baseColWidth="10" defaultRowHeight="15" x14ac:dyDescent="0.25"/>
  <cols>
    <col min="21" max="21" width="14" customWidth="1"/>
  </cols>
  <sheetData>
    <row r="1" spans="2:21" x14ac:dyDescent="0.25">
      <c r="D1" s="214" t="s">
        <v>112</v>
      </c>
      <c r="E1" s="214"/>
      <c r="F1" s="214"/>
      <c r="N1" s="214" t="s">
        <v>112</v>
      </c>
      <c r="O1" s="214"/>
      <c r="P1" s="214"/>
    </row>
    <row r="2" spans="2:21" x14ac:dyDescent="0.25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 x14ac:dyDescent="0.35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 x14ac:dyDescent="0.35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 x14ac:dyDescent="0.35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 x14ac:dyDescent="0.35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 x14ac:dyDescent="0.35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 x14ac:dyDescent="0.35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 x14ac:dyDescent="0.35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 x14ac:dyDescent="0.35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 x14ac:dyDescent="0.35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 x14ac:dyDescent="0.35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 x14ac:dyDescent="0.35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 x14ac:dyDescent="0.35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 x14ac:dyDescent="0.25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 x14ac:dyDescent="0.25">
      <c r="B17" s="3"/>
      <c r="C17" s="3"/>
      <c r="D17" s="193" t="s">
        <v>124</v>
      </c>
      <c r="E17" s="193"/>
      <c r="F17" s="193"/>
      <c r="G17" s="3"/>
      <c r="H17" s="3"/>
      <c r="L17" s="3"/>
      <c r="M17" s="3"/>
      <c r="N17" s="193" t="s">
        <v>124</v>
      </c>
      <c r="O17" s="193"/>
      <c r="P17" s="193"/>
      <c r="Q17" s="3"/>
      <c r="R17" s="3"/>
    </row>
    <row r="18" spans="2:19" x14ac:dyDescent="0.25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 x14ac:dyDescent="0.25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 x14ac:dyDescent="0.25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 x14ac:dyDescent="0.2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 x14ac:dyDescent="0.25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C25" workbookViewId="0">
      <selection activeCell="J39" sqref="J39:Q39"/>
    </sheetView>
  </sheetViews>
  <sheetFormatPr baseColWidth="10" defaultRowHeight="15" x14ac:dyDescent="0.25"/>
  <cols>
    <col min="3" max="3" width="9.85546875" customWidth="1"/>
    <col min="12" max="12" width="11.42578125" customWidth="1"/>
  </cols>
  <sheetData>
    <row r="1" spans="1:19" ht="15.75" thickBot="1" x14ac:dyDescent="0.3">
      <c r="A1" t="s">
        <v>275</v>
      </c>
      <c r="B1" t="s">
        <v>1075</v>
      </c>
      <c r="C1" t="s">
        <v>1076</v>
      </c>
      <c r="D1" t="s">
        <v>167</v>
      </c>
      <c r="E1" t="s">
        <v>1077</v>
      </c>
      <c r="F1" t="s">
        <v>1078</v>
      </c>
      <c r="G1" t="s">
        <v>7</v>
      </c>
      <c r="H1" t="s">
        <v>1079</v>
      </c>
    </row>
    <row r="2" spans="1:19" ht="15.75" thickBot="1" x14ac:dyDescent="0.3">
      <c r="I2" s="166"/>
      <c r="R2" s="166"/>
      <c r="S2" s="166"/>
    </row>
    <row r="3" spans="1:19" ht="15.75" thickBot="1" x14ac:dyDescent="0.3"/>
    <row r="4" spans="1:19" ht="15.75" thickBot="1" x14ac:dyDescent="0.3">
      <c r="I4" s="166"/>
      <c r="R4" s="166"/>
      <c r="S4" s="166"/>
    </row>
    <row r="5" spans="1:19" ht="15.75" thickBot="1" x14ac:dyDescent="0.3">
      <c r="I5" s="166"/>
      <c r="R5" s="166"/>
      <c r="S5" s="166"/>
    </row>
    <row r="6" spans="1:19" ht="15.75" thickBot="1" x14ac:dyDescent="0.3">
      <c r="I6" s="166"/>
      <c r="R6" s="166"/>
      <c r="S6" s="166"/>
    </row>
    <row r="7" spans="1:19" ht="15.75" thickBot="1" x14ac:dyDescent="0.3">
      <c r="I7" s="166"/>
      <c r="R7" s="166"/>
      <c r="S7" s="166"/>
    </row>
    <row r="8" spans="1:19" ht="15.75" thickBot="1" x14ac:dyDescent="0.3">
      <c r="I8" s="166"/>
      <c r="K8" s="170"/>
      <c r="M8" s="155"/>
      <c r="R8" s="166"/>
      <c r="S8" s="166"/>
    </row>
    <row r="9" spans="1:19" ht="15.75" thickBot="1" x14ac:dyDescent="0.3">
      <c r="K9" s="170"/>
      <c r="P9" s="166"/>
      <c r="Q9" s="166"/>
    </row>
    <row r="10" spans="1:19" ht="15.75" thickBot="1" x14ac:dyDescent="0.3">
      <c r="B10" s="170"/>
      <c r="D10" s="155"/>
      <c r="K10" s="170"/>
      <c r="P10" s="166"/>
      <c r="Q10" s="166"/>
    </row>
    <row r="11" spans="1:19" ht="15.75" thickBot="1" x14ac:dyDescent="0.3">
      <c r="I11" s="166"/>
      <c r="K11" s="170"/>
      <c r="M11" s="155"/>
      <c r="R11" s="166"/>
      <c r="S11" s="166"/>
    </row>
    <row r="12" spans="1:19" ht="15.75" thickBot="1" x14ac:dyDescent="0.3">
      <c r="I12" s="166"/>
      <c r="K12" s="170"/>
      <c r="P12" s="166"/>
      <c r="Q12" s="166"/>
      <c r="R12" s="166"/>
      <c r="S12" s="166"/>
    </row>
    <row r="13" spans="1:19" ht="15.75" thickBot="1" x14ac:dyDescent="0.3">
      <c r="I13" s="166"/>
      <c r="K13" s="170"/>
      <c r="P13" s="166"/>
      <c r="Q13" s="166"/>
      <c r="R13" s="166"/>
      <c r="S13" s="166"/>
    </row>
    <row r="14" spans="1:19" ht="18" customHeight="1" thickBot="1" x14ac:dyDescent="0.3">
      <c r="B14" s="170"/>
      <c r="D14" s="155"/>
      <c r="J14" s="152"/>
      <c r="K14" s="171"/>
      <c r="L14" s="152"/>
      <c r="M14" s="154"/>
      <c r="N14" s="152"/>
      <c r="O14" s="152"/>
    </row>
    <row r="15" spans="1:19" ht="15.75" thickBot="1" x14ac:dyDescent="0.3">
      <c r="B15" s="170"/>
      <c r="D15" s="155"/>
      <c r="P15" s="1"/>
    </row>
    <row r="16" spans="1:19" ht="15.75" thickBot="1" x14ac:dyDescent="0.3"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</row>
    <row r="18" spans="2:19" ht="15.75" thickBot="1" x14ac:dyDescent="0.3"/>
    <row r="19" spans="2:19" ht="15.75" thickBot="1" x14ac:dyDescent="0.3">
      <c r="B19" s="170"/>
      <c r="G19" s="166"/>
      <c r="H19" s="166"/>
      <c r="I19" s="166"/>
      <c r="R19" s="166"/>
      <c r="S19" s="166"/>
    </row>
    <row r="20" spans="2:19" ht="15.75" thickBot="1" x14ac:dyDescent="0.3">
      <c r="I20" s="166"/>
      <c r="R20" s="166"/>
      <c r="S20" s="166"/>
    </row>
    <row r="21" spans="2:19" ht="15.75" thickBot="1" x14ac:dyDescent="0.3">
      <c r="I21" s="166"/>
      <c r="R21" s="166"/>
      <c r="S21" s="166"/>
    </row>
    <row r="22" spans="2:19" ht="15.75" thickBot="1" x14ac:dyDescent="0.3">
      <c r="I22" s="166"/>
      <c r="R22" s="166"/>
      <c r="S22" s="166"/>
    </row>
    <row r="23" spans="2:19" ht="15.75" thickBot="1" x14ac:dyDescent="0.3">
      <c r="I23" s="166"/>
      <c r="R23" s="166"/>
      <c r="S23" s="166"/>
    </row>
    <row r="24" spans="2:19" ht="15.75" thickBot="1" x14ac:dyDescent="0.3"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</row>
    <row r="25" spans="2:19" ht="15.75" thickBot="1" x14ac:dyDescent="0.3">
      <c r="I25" s="166"/>
      <c r="R25" s="166"/>
      <c r="S25" s="166"/>
    </row>
    <row r="26" spans="2:19" x14ac:dyDescent="0.25">
      <c r="B26" s="170"/>
    </row>
    <row r="27" spans="2:19" ht="20.25" customHeight="1" x14ac:dyDescent="0.25"/>
    <row r="28" spans="2:19" ht="15.75" customHeight="1" thickBot="1" x14ac:dyDescent="0.3"/>
    <row r="29" spans="2:19" ht="15.75" thickBot="1" x14ac:dyDescent="0.3">
      <c r="G29" s="166"/>
      <c r="H29" s="166"/>
      <c r="I29" s="166"/>
      <c r="R29" s="166"/>
      <c r="S29" s="166"/>
    </row>
    <row r="30" spans="2:19" ht="15.75" thickBot="1" x14ac:dyDescent="0.3"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</row>
    <row r="31" spans="2:19" ht="15.75" thickBot="1" x14ac:dyDescent="0.3">
      <c r="G31" s="166"/>
      <c r="H31" s="166"/>
      <c r="I31" s="166"/>
      <c r="R31" s="166"/>
      <c r="S31" s="166"/>
    </row>
    <row r="32" spans="2:19" ht="15.75" thickBot="1" x14ac:dyDescent="0.3">
      <c r="G32" s="166"/>
      <c r="H32" s="166"/>
      <c r="I32" s="166"/>
      <c r="R32" s="166"/>
      <c r="S32" s="166"/>
    </row>
    <row r="33" spans="4:19" ht="15.75" thickBot="1" x14ac:dyDescent="0.3">
      <c r="G33" s="166"/>
      <c r="H33" s="166"/>
      <c r="I33" s="166"/>
      <c r="R33" s="166"/>
      <c r="S33" s="166"/>
    </row>
    <row r="34" spans="4:19" ht="15.75" thickBot="1" x14ac:dyDescent="0.3">
      <c r="G34" s="166"/>
      <c r="H34" s="166"/>
      <c r="I34" s="166"/>
      <c r="J34" s="166"/>
      <c r="K34" s="166"/>
      <c r="L34" s="166"/>
      <c r="M34" s="166"/>
      <c r="N34" s="166"/>
      <c r="O34" s="166"/>
      <c r="Q34" s="166"/>
      <c r="R34" s="166"/>
      <c r="S34" s="166"/>
    </row>
    <row r="35" spans="4:19" x14ac:dyDescent="0.25">
      <c r="D35" s="155"/>
    </row>
    <row r="36" spans="4:19" ht="15.75" thickBot="1" x14ac:dyDescent="0.3">
      <c r="D36" s="155"/>
    </row>
    <row r="37" spans="4:19" ht="15.75" thickBot="1" x14ac:dyDescent="0.3">
      <c r="G37" s="166"/>
      <c r="H37" s="166"/>
      <c r="I37" s="166"/>
      <c r="R37" s="166"/>
      <c r="S37" s="166"/>
    </row>
    <row r="38" spans="4:19" ht="15.75" thickBot="1" x14ac:dyDescent="0.3"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</row>
    <row r="39" spans="4:19" ht="18" customHeight="1" thickBot="1" x14ac:dyDescent="0.3">
      <c r="G39" s="166"/>
      <c r="H39" s="166"/>
      <c r="I39" s="166"/>
      <c r="R39" s="166"/>
      <c r="S39" s="166"/>
    </row>
    <row r="40" spans="4:19" x14ac:dyDescent="0.25">
      <c r="D40" s="155"/>
    </row>
    <row r="41" spans="4:19" ht="15.75" thickBot="1" x14ac:dyDescent="0.3">
      <c r="D41" s="155"/>
    </row>
    <row r="42" spans="4:19" ht="15.75" thickBot="1" x14ac:dyDescent="0.3"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</row>
    <row r="43" spans="4:19" x14ac:dyDescent="0.25">
      <c r="D43" s="167">
        <f>SUM(D3:D41)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0"/>
  <sheetViews>
    <sheetView topLeftCell="A663" zoomScale="89" zoomScaleNormal="89" workbookViewId="0">
      <selection activeCell="E673" sqref="E673"/>
    </sheetView>
  </sheetViews>
  <sheetFormatPr baseColWidth="10" defaultRowHeight="15" x14ac:dyDescent="0.2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 x14ac:dyDescent="0.25">
      <c r="V1" s="17"/>
    </row>
    <row r="2" spans="2:41" x14ac:dyDescent="0.25">
      <c r="V2" s="17"/>
      <c r="AC2" s="189" t="s">
        <v>29</v>
      </c>
      <c r="AD2" s="189"/>
      <c r="AE2" s="189"/>
    </row>
    <row r="3" spans="2:41" x14ac:dyDescent="0.25">
      <c r="H3" s="186" t="s">
        <v>28</v>
      </c>
      <c r="I3" s="186"/>
      <c r="J3" s="186"/>
      <c r="V3" s="17"/>
      <c r="AC3" s="189"/>
      <c r="AD3" s="189"/>
      <c r="AE3" s="189"/>
    </row>
    <row r="4" spans="2:41" x14ac:dyDescent="0.25">
      <c r="H4" s="186"/>
      <c r="I4" s="186"/>
      <c r="J4" s="186"/>
      <c r="V4" s="17"/>
      <c r="AC4" s="189"/>
      <c r="AD4" s="189"/>
      <c r="AE4" s="18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187" t="s">
        <v>20</v>
      </c>
      <c r="F8" s="187"/>
      <c r="G8" s="187"/>
      <c r="H8" s="187"/>
      <c r="V8" s="17"/>
      <c r="X8" s="23" t="s">
        <v>82</v>
      </c>
      <c r="Y8" s="20">
        <f>IF(B8="PAGADO",0,C13)</f>
        <v>0</v>
      </c>
      <c r="AA8" s="187" t="s">
        <v>20</v>
      </c>
      <c r="AB8" s="187"/>
      <c r="AC8" s="187"/>
      <c r="AD8" s="187"/>
    </row>
    <row r="9" spans="2:41" x14ac:dyDescent="0.25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 x14ac:dyDescent="0.4">
      <c r="B14" s="190" t="str">
        <f>IF(C13&lt;0,"NO PAGAR","COBRAR")</f>
        <v>NO PAGAR</v>
      </c>
      <c r="C14" s="19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0" t="str">
        <f>IF(Y13&lt;0,"NO PAGAR","COBRAR")</f>
        <v>COBRAR</v>
      </c>
      <c r="Y14" s="190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 x14ac:dyDescent="0.25">
      <c r="B15" s="181" t="s">
        <v>9</v>
      </c>
      <c r="C15" s="18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1" t="s">
        <v>9</v>
      </c>
      <c r="Y15" s="182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3" t="s">
        <v>7</v>
      </c>
      <c r="F24" s="184"/>
      <c r="G24" s="185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3" t="s">
        <v>7</v>
      </c>
      <c r="AB24" s="184"/>
      <c r="AC24" s="185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3" t="s">
        <v>7</v>
      </c>
      <c r="O26" s="184"/>
      <c r="P26" s="184"/>
      <c r="Q26" s="185"/>
      <c r="R26" s="18">
        <f>SUM(R10:R25)</f>
        <v>563.81999999999994</v>
      </c>
      <c r="S26" s="3"/>
      <c r="V26" s="17"/>
      <c r="X26" s="12"/>
      <c r="Y26" s="10"/>
      <c r="AJ26" s="183" t="s">
        <v>7</v>
      </c>
      <c r="AK26" s="184"/>
      <c r="AL26" s="184"/>
      <c r="AM26" s="18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 x14ac:dyDescent="0.25">
      <c r="H49" s="186"/>
      <c r="I49" s="186"/>
      <c r="J49" s="186"/>
      <c r="V49" s="17"/>
      <c r="AA49" s="186"/>
      <c r="AB49" s="186"/>
      <c r="AC49" s="18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187" t="s">
        <v>20</v>
      </c>
      <c r="F53" s="187"/>
      <c r="G53" s="187"/>
      <c r="H53" s="187"/>
      <c r="V53" s="17"/>
      <c r="X53" s="23" t="s">
        <v>82</v>
      </c>
      <c r="Y53" s="20">
        <f>IF(B53="PAGADO",0,C58)</f>
        <v>0</v>
      </c>
      <c r="AA53" s="187" t="s">
        <v>20</v>
      </c>
      <c r="AB53" s="187"/>
      <c r="AC53" s="187"/>
      <c r="AD53" s="187"/>
    </row>
    <row r="54" spans="2:41" x14ac:dyDescent="0.25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8" t="str">
        <f>IF(Y58&lt;0,"NO PAGAR","COBRAR'")</f>
        <v>COBRAR'</v>
      </c>
      <c r="Y59" s="188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 x14ac:dyDescent="0.35">
      <c r="B60" s="188" t="str">
        <f>IF(C58&lt;0,"NO PAGAR","COBRAR'")</f>
        <v>COBRAR'</v>
      </c>
      <c r="C60" s="18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 x14ac:dyDescent="0.25">
      <c r="B61" s="181" t="s">
        <v>9</v>
      </c>
      <c r="C61" s="18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1" t="s">
        <v>9</v>
      </c>
      <c r="Y61" s="182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>
        <v>48.67</v>
      </c>
      <c r="E69" s="183" t="s">
        <v>7</v>
      </c>
      <c r="F69" s="184"/>
      <c r="G69" s="185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3" t="s">
        <v>7</v>
      </c>
      <c r="AB69" s="184"/>
      <c r="AC69" s="185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3" t="s">
        <v>7</v>
      </c>
      <c r="O71" s="184"/>
      <c r="P71" s="184"/>
      <c r="Q71" s="185"/>
      <c r="R71" s="18">
        <f>SUM(R55:R70)</f>
        <v>0</v>
      </c>
      <c r="S71" s="3"/>
      <c r="V71" s="17"/>
      <c r="X71" s="12"/>
      <c r="Y71" s="10"/>
      <c r="AJ71" s="183" t="s">
        <v>7</v>
      </c>
      <c r="AK71" s="184"/>
      <c r="AL71" s="184"/>
      <c r="AM71" s="18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89" t="s">
        <v>29</v>
      </c>
      <c r="AD100" s="189"/>
      <c r="AE100" s="189"/>
    </row>
    <row r="101" spans="2:41" x14ac:dyDescent="0.25">
      <c r="H101" s="186" t="s">
        <v>28</v>
      </c>
      <c r="I101" s="186"/>
      <c r="J101" s="186"/>
      <c r="V101" s="17"/>
      <c r="AC101" s="189"/>
      <c r="AD101" s="189"/>
      <c r="AE101" s="189"/>
    </row>
    <row r="102" spans="2:41" x14ac:dyDescent="0.25">
      <c r="H102" s="186"/>
      <c r="I102" s="186"/>
      <c r="J102" s="186"/>
      <c r="V102" s="17"/>
      <c r="AC102" s="189"/>
      <c r="AD102" s="189"/>
      <c r="AE102" s="189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187" t="s">
        <v>20</v>
      </c>
      <c r="F106" s="187"/>
      <c r="G106" s="187"/>
      <c r="H106" s="187"/>
      <c r="V106" s="17"/>
      <c r="X106" s="23" t="s">
        <v>32</v>
      </c>
      <c r="Y106" s="20">
        <f>IF(B106="PAGADO",0,C111)</f>
        <v>0</v>
      </c>
      <c r="AA106" s="187" t="s">
        <v>20</v>
      </c>
      <c r="AB106" s="187"/>
      <c r="AC106" s="187"/>
      <c r="AD106" s="187"/>
    </row>
    <row r="107" spans="2:41" x14ac:dyDescent="0.25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90" t="str">
        <f>IF(C111&lt;0,"NO PAGAR","COBRAR")</f>
        <v>COBRAR</v>
      </c>
      <c r="C112" s="190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90" t="str">
        <f>IF(Y111&lt;0,"NO PAGAR","COBRAR")</f>
        <v>COBRAR</v>
      </c>
      <c r="Y112" s="19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81" t="s">
        <v>9</v>
      </c>
      <c r="C113" s="182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81" t="s">
        <v>9</v>
      </c>
      <c r="Y113" s="18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83" t="s">
        <v>7</v>
      </c>
      <c r="F122" s="184"/>
      <c r="G122" s="185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3" t="s">
        <v>7</v>
      </c>
      <c r="AB122" s="184"/>
      <c r="AC122" s="185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83" t="s">
        <v>7</v>
      </c>
      <c r="O124" s="184"/>
      <c r="P124" s="184"/>
      <c r="Q124" s="185"/>
      <c r="R124" s="18">
        <f>SUM(R108:R123)</f>
        <v>0</v>
      </c>
      <c r="S124" s="3"/>
      <c r="V124" s="17"/>
      <c r="X124" s="12"/>
      <c r="Y124" s="10"/>
      <c r="AJ124" s="183" t="s">
        <v>7</v>
      </c>
      <c r="AK124" s="184"/>
      <c r="AL124" s="184"/>
      <c r="AM124" s="18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86" t="s">
        <v>30</v>
      </c>
      <c r="I146" s="186"/>
      <c r="J146" s="186"/>
      <c r="V146" s="17"/>
      <c r="AA146" s="186" t="s">
        <v>31</v>
      </c>
      <c r="AB146" s="186"/>
      <c r="AC146" s="186"/>
    </row>
    <row r="147" spans="2:41" x14ac:dyDescent="0.25">
      <c r="H147" s="186"/>
      <c r="I147" s="186"/>
      <c r="J147" s="186"/>
      <c r="V147" s="17"/>
      <c r="AA147" s="186"/>
      <c r="AB147" s="186"/>
      <c r="AC147" s="186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118.88</v>
      </c>
      <c r="E151" s="187" t="s">
        <v>20</v>
      </c>
      <c r="F151" s="187"/>
      <c r="G151" s="187"/>
      <c r="H151" s="187"/>
      <c r="V151" s="17"/>
      <c r="X151" s="23" t="s">
        <v>75</v>
      </c>
      <c r="Y151" s="20">
        <f>IF(B151="PAGADO",0,C156)</f>
        <v>0</v>
      </c>
      <c r="AA151" s="187" t="s">
        <v>20</v>
      </c>
      <c r="AB151" s="187"/>
      <c r="AC151" s="187"/>
      <c r="AD151" s="187"/>
    </row>
    <row r="152" spans="2:41" x14ac:dyDescent="0.25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352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380</v>
      </c>
      <c r="AL153" s="3"/>
      <c r="AM153" s="3"/>
      <c r="AN153" s="18">
        <v>1945</v>
      </c>
      <c r="AO153" s="3"/>
    </row>
    <row r="154" spans="2:41" x14ac:dyDescent="0.25">
      <c r="B154" s="1" t="s">
        <v>24</v>
      </c>
      <c r="C154" s="19">
        <f>IF(C151&gt;0,C152+C151,C152)</f>
        <v>733.88</v>
      </c>
      <c r="E154" s="4">
        <v>44943</v>
      </c>
      <c r="F154" s="3" t="s">
        <v>330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44973</v>
      </c>
      <c r="F155" s="3" t="s">
        <v>334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733.88</v>
      </c>
      <c r="E156" s="4" t="s">
        <v>335</v>
      </c>
      <c r="F156" s="3" t="s">
        <v>336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88" t="str">
        <f>IF(Y156&lt;0,"NO PAGAR","COBRAR'")</f>
        <v>NO PAGAR</v>
      </c>
      <c r="Y157" s="188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 x14ac:dyDescent="0.35">
      <c r="B158" s="188" t="str">
        <f>IF(C156&lt;0,"NO PAGAR","COBRAR'")</f>
        <v>COBRAR'</v>
      </c>
      <c r="C158" s="18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382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 x14ac:dyDescent="0.25">
      <c r="B159" s="181" t="s">
        <v>9</v>
      </c>
      <c r="C159" s="18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1" t="s">
        <v>9</v>
      </c>
      <c r="Y159" s="182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83" t="s">
        <v>7</v>
      </c>
      <c r="F167" s="184"/>
      <c r="G167" s="185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3" t="s">
        <v>7</v>
      </c>
      <c r="AB167" s="184"/>
      <c r="AC167" s="185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83" t="s">
        <v>7</v>
      </c>
      <c r="O169" s="184"/>
      <c r="P169" s="184"/>
      <c r="Q169" s="185"/>
      <c r="R169" s="18">
        <f>SUM(R153:R168)</f>
        <v>0</v>
      </c>
      <c r="S169" s="3"/>
      <c r="V169" s="17"/>
      <c r="X169" s="12"/>
      <c r="Y169" s="10"/>
      <c r="AJ169" s="183" t="s">
        <v>7</v>
      </c>
      <c r="AK169" s="184"/>
      <c r="AL169" s="184"/>
      <c r="AM169" s="185"/>
      <c r="AN169" s="18">
        <f>SUM(AN153:AN168)</f>
        <v>1945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189" t="s">
        <v>29</v>
      </c>
      <c r="AD185" s="189"/>
      <c r="AE185" s="189"/>
    </row>
    <row r="186" spans="2:41" x14ac:dyDescent="0.25">
      <c r="H186" s="186" t="s">
        <v>28</v>
      </c>
      <c r="I186" s="186"/>
      <c r="J186" s="186"/>
      <c r="V186" s="17"/>
      <c r="AC186" s="189"/>
      <c r="AD186" s="189"/>
      <c r="AE186" s="189"/>
    </row>
    <row r="187" spans="2:41" x14ac:dyDescent="0.25">
      <c r="H187" s="186"/>
      <c r="I187" s="186"/>
      <c r="J187" s="186"/>
      <c r="V187" s="17"/>
      <c r="AC187" s="189"/>
      <c r="AD187" s="189"/>
      <c r="AE187" s="189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-103.84000000000015</v>
      </c>
      <c r="E191" s="187" t="s">
        <v>20</v>
      </c>
      <c r="F191" s="187"/>
      <c r="G191" s="187"/>
      <c r="H191" s="187"/>
      <c r="V191" s="17"/>
      <c r="X191" s="23" t="s">
        <v>32</v>
      </c>
      <c r="Y191" s="20">
        <f>IF(B191="PAGADO",0,C196)</f>
        <v>0</v>
      </c>
      <c r="AA191" s="187" t="s">
        <v>20</v>
      </c>
      <c r="AB191" s="187"/>
      <c r="AC191" s="187"/>
      <c r="AD191" s="187"/>
    </row>
    <row r="192" spans="2:41" x14ac:dyDescent="0.25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44565</v>
      </c>
      <c r="F193" s="3" t="s">
        <v>396</v>
      </c>
      <c r="G193" s="3" t="s">
        <v>150</v>
      </c>
      <c r="H193" s="5">
        <v>170</v>
      </c>
      <c r="N193" s="25">
        <v>44985</v>
      </c>
      <c r="O193" s="3" t="s">
        <v>403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431</v>
      </c>
      <c r="AL193" s="3"/>
      <c r="AM193" s="3"/>
      <c r="AN193" s="18">
        <v>793.35</v>
      </c>
      <c r="AO193" s="3"/>
    </row>
    <row r="194" spans="2:41" x14ac:dyDescent="0.25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440</v>
      </c>
      <c r="AD194" s="5">
        <v>220</v>
      </c>
      <c r="AE194" t="s">
        <v>270</v>
      </c>
      <c r="AJ194" s="25">
        <v>44992</v>
      </c>
      <c r="AK194" s="3" t="s">
        <v>456</v>
      </c>
      <c r="AL194" s="3"/>
      <c r="AM194" s="3"/>
      <c r="AN194" s="18">
        <v>95.95</v>
      </c>
      <c r="AO194" s="3"/>
    </row>
    <row r="195" spans="2:41" x14ac:dyDescent="0.25">
      <c r="B195" s="1" t="s">
        <v>9</v>
      </c>
      <c r="C195" s="20">
        <f>C218</f>
        <v>333.84000000000015</v>
      </c>
      <c r="E195" s="4">
        <v>44980</v>
      </c>
      <c r="F195" s="3" t="s">
        <v>404</v>
      </c>
      <c r="G195" s="3" t="s">
        <v>405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1206.6499999999996</v>
      </c>
      <c r="E196" s="4">
        <v>44983</v>
      </c>
      <c r="F196" s="3" t="s">
        <v>404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190" t="str">
        <f>IF(C196&lt;0,"NO PAGAR","COBRAR")</f>
        <v>COBRAR</v>
      </c>
      <c r="C197" s="190"/>
      <c r="E197" s="4">
        <v>44963</v>
      </c>
      <c r="F197" s="3" t="s">
        <v>85</v>
      </c>
      <c r="G197" s="3" t="s">
        <v>86</v>
      </c>
      <c r="H197" s="5">
        <v>150</v>
      </c>
      <c r="I197" t="s">
        <v>415</v>
      </c>
      <c r="N197" s="3"/>
      <c r="O197" s="3"/>
      <c r="P197" s="3"/>
      <c r="Q197" s="3"/>
      <c r="R197" s="18"/>
      <c r="S197" s="3"/>
      <c r="V197" s="17"/>
      <c r="X197" s="190" t="str">
        <f>IF(Y196&lt;0,"NO PAGAR","COBRAR")</f>
        <v>NO PAGAR</v>
      </c>
      <c r="Y197" s="19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81" t="s">
        <v>9</v>
      </c>
      <c r="C198" s="182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81" t="s">
        <v>9</v>
      </c>
      <c r="Y198" s="18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420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>
        <v>44949</v>
      </c>
      <c r="F202" s="3" t="s">
        <v>288</v>
      </c>
      <c r="G202" s="3" t="s">
        <v>429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183" t="s">
        <v>7</v>
      </c>
      <c r="F207" s="184"/>
      <c r="G207" s="185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>
        <v>362.55</v>
      </c>
      <c r="AA207" s="183" t="s">
        <v>7</v>
      </c>
      <c r="AB207" s="184"/>
      <c r="AC207" s="185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183" t="s">
        <v>7</v>
      </c>
      <c r="O209" s="184"/>
      <c r="P209" s="184"/>
      <c r="Q209" s="185"/>
      <c r="R209" s="18">
        <f>SUM(R193:R208)</f>
        <v>100</v>
      </c>
      <c r="S209" s="3"/>
      <c r="V209" s="17"/>
      <c r="X209" s="12"/>
      <c r="Y209" s="10"/>
      <c r="AJ209" s="183" t="s">
        <v>7</v>
      </c>
      <c r="AK209" s="184"/>
      <c r="AL209" s="184"/>
      <c r="AM209" s="185"/>
      <c r="AN209" s="18">
        <f>SUM(AN193:AN208)</f>
        <v>889.30000000000007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186" t="s">
        <v>30</v>
      </c>
      <c r="I231" s="186"/>
      <c r="J231" s="186"/>
      <c r="V231" s="17"/>
      <c r="AA231" s="186" t="s">
        <v>31</v>
      </c>
      <c r="AB231" s="186"/>
      <c r="AC231" s="186"/>
    </row>
    <row r="232" spans="1:43" x14ac:dyDescent="0.25">
      <c r="H232" s="186"/>
      <c r="I232" s="186"/>
      <c r="J232" s="186"/>
      <c r="V232" s="17"/>
      <c r="AA232" s="186"/>
      <c r="AB232" s="186"/>
      <c r="AC232" s="186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-947.80000000000018</v>
      </c>
      <c r="E236" s="187" t="s">
        <v>20</v>
      </c>
      <c r="F236" s="187"/>
      <c r="G236" s="187"/>
      <c r="H236" s="187"/>
      <c r="V236" s="17"/>
      <c r="X236" s="23" t="s">
        <v>32</v>
      </c>
      <c r="Y236" s="20">
        <f>IF(B236="PAGADO",0,C241)</f>
        <v>-2894.8</v>
      </c>
      <c r="AA236" s="187" t="s">
        <v>20</v>
      </c>
      <c r="AB236" s="187"/>
      <c r="AC236" s="187"/>
      <c r="AD236" s="187"/>
    </row>
    <row r="237" spans="1:43" x14ac:dyDescent="0.25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>
        <v>44970</v>
      </c>
      <c r="F238" s="3" t="s">
        <v>493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503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518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1095</v>
      </c>
      <c r="E239" s="4">
        <v>44971</v>
      </c>
      <c r="F239" s="3" t="s">
        <v>330</v>
      </c>
      <c r="G239" s="3" t="s">
        <v>332</v>
      </c>
      <c r="H239" s="5">
        <v>300</v>
      </c>
      <c r="I239" t="s">
        <v>210</v>
      </c>
      <c r="N239" s="25">
        <v>45000</v>
      </c>
      <c r="O239" s="3" t="s">
        <v>506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518</v>
      </c>
      <c r="AC239" s="3" t="s">
        <v>519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513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518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508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518</v>
      </c>
      <c r="AC241" s="3" t="s">
        <v>520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88" t="str">
        <f>IF(Y241&lt;0,"NO PAGAR","COBRAR'")</f>
        <v>NO PAGAR</v>
      </c>
      <c r="Y242" s="188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 x14ac:dyDescent="0.35">
      <c r="B243" s="188" t="str">
        <f>IF(C241&lt;0,"NO PAGAR","COBRAR'")</f>
        <v>NO PAGAR</v>
      </c>
      <c r="C243" s="18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 x14ac:dyDescent="0.25">
      <c r="B244" s="181" t="s">
        <v>9</v>
      </c>
      <c r="C244" s="18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1" t="s">
        <v>9</v>
      </c>
      <c r="Y244" s="182"/>
      <c r="AA244" s="4">
        <v>45006</v>
      </c>
      <c r="AB244" s="3" t="s">
        <v>539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547</v>
      </c>
      <c r="AC250" s="3" t="s">
        <v>548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183" t="s">
        <v>7</v>
      </c>
      <c r="F252" s="184"/>
      <c r="G252" s="185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3" t="s">
        <v>7</v>
      </c>
      <c r="AB252" s="184"/>
      <c r="AC252" s="185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183" t="s">
        <v>7</v>
      </c>
      <c r="O254" s="184"/>
      <c r="P254" s="184"/>
      <c r="Q254" s="185"/>
      <c r="R254" s="18">
        <f>SUM(R238:R253)</f>
        <v>3042</v>
      </c>
      <c r="S254" s="3"/>
      <c r="V254" s="17"/>
      <c r="X254" s="12"/>
      <c r="Y254" s="10"/>
      <c r="AJ254" s="183" t="s">
        <v>7</v>
      </c>
      <c r="AK254" s="184"/>
      <c r="AL254" s="184"/>
      <c r="AM254" s="185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189" t="s">
        <v>29</v>
      </c>
      <c r="AD277" s="189"/>
      <c r="AE277" s="189"/>
    </row>
    <row r="278" spans="2:41" x14ac:dyDescent="0.25">
      <c r="H278" s="186" t="s">
        <v>28</v>
      </c>
      <c r="I278" s="186"/>
      <c r="J278" s="186"/>
      <c r="V278" s="17"/>
      <c r="AC278" s="189"/>
      <c r="AD278" s="189"/>
      <c r="AE278" s="189"/>
    </row>
    <row r="279" spans="2:41" x14ac:dyDescent="0.25">
      <c r="H279" s="186"/>
      <c r="I279" s="186"/>
      <c r="J279" s="186"/>
      <c r="V279" s="17"/>
      <c r="AC279" s="189"/>
      <c r="AD279" s="189"/>
      <c r="AE279" s="189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-831.67000000000007</v>
      </c>
      <c r="E283" s="187" t="s">
        <v>20</v>
      </c>
      <c r="F283" s="187"/>
      <c r="G283" s="187"/>
      <c r="H283" s="187"/>
      <c r="V283" s="17"/>
      <c r="X283" s="23" t="s">
        <v>32</v>
      </c>
      <c r="Y283" s="20">
        <f>IF(B283="PAGADO",0,C288)</f>
        <v>0</v>
      </c>
      <c r="AA283" s="187" t="s">
        <v>20</v>
      </c>
      <c r="AB283" s="187"/>
      <c r="AC283" s="187"/>
      <c r="AD283" s="187"/>
    </row>
    <row r="284" spans="2:41" x14ac:dyDescent="0.25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567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604</v>
      </c>
      <c r="AL285" s="3"/>
      <c r="AM285" s="3"/>
      <c r="AN285" s="18">
        <v>2017.98</v>
      </c>
      <c r="AO285" s="3"/>
    </row>
    <row r="286" spans="2:41" x14ac:dyDescent="0.25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568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619</v>
      </c>
      <c r="AL286" s="3"/>
      <c r="AM286" s="3">
        <v>207</v>
      </c>
      <c r="AN286" s="18">
        <v>170</v>
      </c>
      <c r="AO286" s="3"/>
    </row>
    <row r="287" spans="2:41" x14ac:dyDescent="0.25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576</v>
      </c>
      <c r="H287" s="5">
        <v>143.77000000000001</v>
      </c>
      <c r="I287" t="s">
        <v>270</v>
      </c>
      <c r="N287" s="25">
        <v>45016</v>
      </c>
      <c r="O287" s="3" t="s">
        <v>594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635</v>
      </c>
      <c r="AL287" s="3"/>
      <c r="AM287" s="3"/>
      <c r="AN287" s="18">
        <v>95.69</v>
      </c>
      <c r="AO287" s="3"/>
    </row>
    <row r="288" spans="2:41" x14ac:dyDescent="0.25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594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190" t="str">
        <f>IF(C288&lt;0,"NO PAGAR","COBRAR")</f>
        <v>COBRAR</v>
      </c>
      <c r="C289" s="190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90" t="str">
        <f>IF(Y288&lt;0,"NO PAGAR","COBRAR")</f>
        <v>NO PAGAR</v>
      </c>
      <c r="Y289" s="19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81" t="s">
        <v>9</v>
      </c>
      <c r="C290" s="182"/>
      <c r="E290" s="4">
        <v>44974</v>
      </c>
      <c r="F290" s="3" t="s">
        <v>591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81" t="s">
        <v>9</v>
      </c>
      <c r="Y290" s="18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870</v>
      </c>
      <c r="E292" s="4">
        <v>44985</v>
      </c>
      <c r="F292" s="3" t="s">
        <v>597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626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572</v>
      </c>
      <c r="C298" s="10">
        <v>141.30000000000001</v>
      </c>
      <c r="E298" s="4">
        <v>45022</v>
      </c>
      <c r="F298" s="3" t="s">
        <v>611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183" t="s">
        <v>7</v>
      </c>
      <c r="F299" s="184"/>
      <c r="G299" s="185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3" t="s">
        <v>7</v>
      </c>
      <c r="AB299" s="184"/>
      <c r="AC299" s="185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183" t="s">
        <v>7</v>
      </c>
      <c r="O301" s="184"/>
      <c r="P301" s="184"/>
      <c r="Q301" s="185"/>
      <c r="R301" s="18">
        <f>SUM(R285:R300)</f>
        <v>870</v>
      </c>
      <c r="S301" s="3"/>
      <c r="V301" s="17"/>
      <c r="X301" s="12"/>
      <c r="Y301" s="10"/>
      <c r="AJ301" s="183" t="s">
        <v>7</v>
      </c>
      <c r="AK301" s="184"/>
      <c r="AL301" s="184"/>
      <c r="AM301" s="185"/>
      <c r="AN301" s="18">
        <f>SUM(AN285:AN300)</f>
        <v>2283.67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186" t="s">
        <v>30</v>
      </c>
      <c r="I323" s="186"/>
      <c r="J323" s="186"/>
      <c r="V323" s="17"/>
      <c r="AA323" s="186" t="s">
        <v>31</v>
      </c>
      <c r="AB323" s="186"/>
      <c r="AC323" s="186"/>
    </row>
    <row r="324" spans="1:43" x14ac:dyDescent="0.25">
      <c r="H324" s="186"/>
      <c r="I324" s="186"/>
      <c r="J324" s="186"/>
      <c r="V324" s="17"/>
      <c r="AA324" s="186"/>
      <c r="AB324" s="186"/>
      <c r="AC324" s="186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-2064.36</v>
      </c>
      <c r="E328" s="187" t="s">
        <v>20</v>
      </c>
      <c r="F328" s="187"/>
      <c r="G328" s="187"/>
      <c r="H328" s="187"/>
      <c r="V328" s="17"/>
      <c r="X328" s="23" t="s">
        <v>32</v>
      </c>
      <c r="Y328" s="20">
        <f>IF(B1090="PAGADO",0,C333)</f>
        <v>-412.94000000000005</v>
      </c>
      <c r="AA328" s="187" t="s">
        <v>20</v>
      </c>
      <c r="AB328" s="187"/>
      <c r="AC328" s="187"/>
      <c r="AD328" s="187"/>
    </row>
    <row r="329" spans="1:43" x14ac:dyDescent="0.25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>
        <v>44994</v>
      </c>
      <c r="F330" s="3" t="s">
        <v>496</v>
      </c>
      <c r="G330" s="3" t="s">
        <v>97</v>
      </c>
      <c r="H330" s="5">
        <v>285</v>
      </c>
      <c r="I330" t="s">
        <v>642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332</v>
      </c>
      <c r="AD330" s="5">
        <v>350</v>
      </c>
      <c r="AE330" s="3" t="s">
        <v>472</v>
      </c>
      <c r="AJ330" s="25">
        <v>45040</v>
      </c>
      <c r="AK330" s="3" t="s">
        <v>673</v>
      </c>
      <c r="AL330" s="3">
        <v>1900</v>
      </c>
      <c r="AM330" s="3">
        <v>1222</v>
      </c>
      <c r="AN330" s="18">
        <v>1900</v>
      </c>
      <c r="AO330" s="3"/>
    </row>
    <row r="331" spans="1:43" x14ac:dyDescent="0.25">
      <c r="B331" s="1" t="s">
        <v>24</v>
      </c>
      <c r="C331" s="19">
        <f>IF(C328&gt;0,C328+C329,C329)</f>
        <v>2804.65</v>
      </c>
      <c r="E331" s="4">
        <v>44999</v>
      </c>
      <c r="F331" s="3" t="s">
        <v>496</v>
      </c>
      <c r="G331" s="3" t="s">
        <v>499</v>
      </c>
      <c r="H331" s="5">
        <v>345</v>
      </c>
      <c r="I331" t="s">
        <v>642</v>
      </c>
      <c r="N331" s="25">
        <v>45036</v>
      </c>
      <c r="O331" s="3" t="s">
        <v>660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332</v>
      </c>
      <c r="AD331" s="5">
        <v>350</v>
      </c>
      <c r="AE331" s="3" t="s">
        <v>472</v>
      </c>
      <c r="AJ331" s="25">
        <v>45040</v>
      </c>
      <c r="AK331" s="3" t="s">
        <v>684</v>
      </c>
      <c r="AL331" s="3">
        <v>90</v>
      </c>
      <c r="AM331" s="3">
        <v>1222</v>
      </c>
      <c r="AN331" s="18">
        <v>90</v>
      </c>
      <c r="AO331" s="3"/>
    </row>
    <row r="332" spans="1:43" x14ac:dyDescent="0.25">
      <c r="B332" s="1" t="s">
        <v>9</v>
      </c>
      <c r="C332" s="20">
        <f>C356</f>
        <v>3217.59</v>
      </c>
      <c r="E332" s="4">
        <v>45005</v>
      </c>
      <c r="F332" s="3" t="s">
        <v>496</v>
      </c>
      <c r="G332" s="3" t="s">
        <v>502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324</v>
      </c>
      <c r="AC332" s="3" t="s">
        <v>676</v>
      </c>
      <c r="AD332" s="5">
        <v>150</v>
      </c>
      <c r="AE332" s="3" t="s">
        <v>474</v>
      </c>
      <c r="AJ332" s="25">
        <v>45043</v>
      </c>
      <c r="AK332" s="3" t="s">
        <v>703</v>
      </c>
      <c r="AL332" s="3">
        <v>200</v>
      </c>
      <c r="AM332" s="3">
        <v>1226</v>
      </c>
      <c r="AN332" s="18">
        <v>200</v>
      </c>
      <c r="AO332" s="3"/>
    </row>
    <row r="333" spans="1:43" x14ac:dyDescent="0.25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642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688</v>
      </c>
      <c r="AC333" s="3" t="s">
        <v>689</v>
      </c>
      <c r="AD333" s="5">
        <v>120</v>
      </c>
      <c r="AE333" s="3" t="s">
        <v>474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642</v>
      </c>
      <c r="N334" s="3"/>
      <c r="O334" s="3"/>
      <c r="P334" s="3"/>
      <c r="Q334" s="3"/>
      <c r="R334" s="18"/>
      <c r="S334" s="3"/>
      <c r="V334" s="17"/>
      <c r="X334" s="188" t="str">
        <f>IF(Y333&lt;0,"NO PAGAR","COBRAR'")</f>
        <v>NO PAGAR</v>
      </c>
      <c r="Y334" s="188"/>
      <c r="AA334" s="4">
        <v>44987</v>
      </c>
      <c r="AB334" s="3" t="s">
        <v>149</v>
      </c>
      <c r="AC334" s="3" t="s">
        <v>676</v>
      </c>
      <c r="AD334" s="5">
        <v>170</v>
      </c>
      <c r="AE334" s="3" t="s">
        <v>475</v>
      </c>
      <c r="AJ334" s="3"/>
      <c r="AK334" s="3"/>
      <c r="AL334" s="3"/>
      <c r="AM334" s="3"/>
      <c r="AN334" s="18"/>
      <c r="AO334" s="3"/>
    </row>
    <row r="335" spans="1:43" ht="23.25" x14ac:dyDescent="0.35">
      <c r="B335" s="188" t="str">
        <f>IF(C333&lt;0,"NO PAGAR","COBRAR'")</f>
        <v>NO PAGAR</v>
      </c>
      <c r="C335" s="188"/>
      <c r="E335" s="4">
        <v>44980</v>
      </c>
      <c r="F335" s="3" t="s">
        <v>149</v>
      </c>
      <c r="G335" s="3" t="s">
        <v>86</v>
      </c>
      <c r="H335" s="5">
        <v>170</v>
      </c>
      <c r="I335" t="s">
        <v>642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181" t="s">
        <v>9</v>
      </c>
      <c r="C336" s="182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81" t="s">
        <v>9</v>
      </c>
      <c r="Y336" s="18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379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>
        <v>45002</v>
      </c>
      <c r="F342" s="3" t="s">
        <v>212</v>
      </c>
      <c r="G342" s="3" t="s">
        <v>358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667</v>
      </c>
      <c r="C344" s="10">
        <v>141.13999999999999</v>
      </c>
      <c r="E344" s="183" t="s">
        <v>7</v>
      </c>
      <c r="F344" s="184"/>
      <c r="G344" s="185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3" t="s">
        <v>7</v>
      </c>
      <c r="AB344" s="184"/>
      <c r="AC344" s="185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672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183" t="s">
        <v>7</v>
      </c>
      <c r="O346" s="184"/>
      <c r="P346" s="184"/>
      <c r="Q346" s="185"/>
      <c r="R346" s="18">
        <f>SUM(R330:R345)</f>
        <v>163.55000000000001</v>
      </c>
      <c r="S346" s="3"/>
      <c r="V346" s="17"/>
      <c r="X346" s="12"/>
      <c r="Y346" s="10"/>
      <c r="AJ346" s="183" t="s">
        <v>7</v>
      </c>
      <c r="AK346" s="184"/>
      <c r="AL346" s="184"/>
      <c r="AM346" s="185"/>
      <c r="AN346" s="18">
        <f>SUM(AN330:AN345)</f>
        <v>2190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186" t="s">
        <v>28</v>
      </c>
      <c r="I371" s="186"/>
      <c r="J371" s="186"/>
      <c r="V371" s="17"/>
    </row>
    <row r="372" spans="2:41" x14ac:dyDescent="0.25">
      <c r="H372" s="186"/>
      <c r="I372" s="186"/>
      <c r="J372" s="186"/>
      <c r="V372" s="17"/>
    </row>
    <row r="373" spans="2:41" x14ac:dyDescent="0.25">
      <c r="V373" s="17"/>
      <c r="AA373" s="106"/>
      <c r="AB373" s="106"/>
      <c r="AC373" s="197" t="s">
        <v>29</v>
      </c>
      <c r="AD373" s="197"/>
      <c r="AE373" s="197"/>
    </row>
    <row r="374" spans="2:41" x14ac:dyDescent="0.25">
      <c r="V374" s="17"/>
      <c r="AA374" s="106"/>
      <c r="AB374" s="106"/>
      <c r="AC374" s="197"/>
      <c r="AD374" s="197"/>
      <c r="AE374" s="197"/>
    </row>
    <row r="375" spans="2:41" ht="23.25" x14ac:dyDescent="0.35">
      <c r="B375" s="22" t="s">
        <v>64</v>
      </c>
      <c r="V375" s="17"/>
      <c r="X375" s="22" t="s">
        <v>64</v>
      </c>
      <c r="AA375" s="106"/>
      <c r="AB375" s="106"/>
      <c r="AC375" s="197"/>
      <c r="AD375" s="197"/>
      <c r="AE375" s="197"/>
    </row>
    <row r="376" spans="2:41" ht="23.25" x14ac:dyDescent="0.35">
      <c r="B376" s="23" t="s">
        <v>32</v>
      </c>
      <c r="C376" s="20">
        <f>IF(X328="PAGADO",0,Y333)</f>
        <v>-1811.12</v>
      </c>
      <c r="E376" s="187" t="s">
        <v>20</v>
      </c>
      <c r="F376" s="187"/>
      <c r="G376" s="187"/>
      <c r="H376" s="187"/>
      <c r="V376" s="17"/>
      <c r="X376" s="23" t="s">
        <v>32</v>
      </c>
      <c r="Y376" s="20">
        <f>IF(B376="PAGADO",0,C381)</f>
        <v>-1561.12</v>
      </c>
      <c r="AA376" s="187" t="s">
        <v>20</v>
      </c>
      <c r="AB376" s="187"/>
      <c r="AC376" s="187"/>
      <c r="AD376" s="187"/>
    </row>
    <row r="377" spans="2:41" x14ac:dyDescent="0.25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770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513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315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724</v>
      </c>
      <c r="AC379" s="3" t="s">
        <v>200</v>
      </c>
      <c r="AD379" s="89" t="s">
        <v>725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724</v>
      </c>
      <c r="AC380" s="3" t="s">
        <v>200</v>
      </c>
      <c r="AD380" s="89" t="s">
        <v>725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724</v>
      </c>
      <c r="AC381" s="3" t="s">
        <v>200</v>
      </c>
      <c r="AD381" s="89" t="s">
        <v>725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 x14ac:dyDescent="0.4">
      <c r="B382" s="190" t="str">
        <f>IF(C381&lt;0,"NO PAGAR","COBRAR")</f>
        <v>NO PAGAR</v>
      </c>
      <c r="C382" s="190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90" t="str">
        <f>IF(Y381&lt;0,"NO PAGAR","COBRAR")</f>
        <v>NO PAGAR</v>
      </c>
      <c r="Y382" s="190"/>
      <c r="AA382" s="4">
        <v>45001</v>
      </c>
      <c r="AB382" s="3" t="s">
        <v>728</v>
      </c>
      <c r="AC382" s="3" t="s">
        <v>548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 x14ac:dyDescent="0.25">
      <c r="B383" s="181" t="s">
        <v>9</v>
      </c>
      <c r="C383" s="182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81" t="s">
        <v>9</v>
      </c>
      <c r="Y383" s="182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760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183" t="s">
        <v>7</v>
      </c>
      <c r="F391" s="184"/>
      <c r="G391" s="185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83" t="s">
        <v>7</v>
      </c>
      <c r="AB392" s="184"/>
      <c r="AC392" s="185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N394" s="183" t="s">
        <v>7</v>
      </c>
      <c r="O394" s="184"/>
      <c r="P394" s="184"/>
      <c r="Q394" s="185"/>
      <c r="R394" s="18">
        <f>SUM(R378:R393)</f>
        <v>1300</v>
      </c>
      <c r="S394" s="3"/>
      <c r="V394" s="17"/>
      <c r="X394" s="12"/>
      <c r="Y394" s="10"/>
      <c r="AJ394" s="183" t="s">
        <v>7</v>
      </c>
      <c r="AK394" s="184"/>
      <c r="AL394" s="184"/>
      <c r="AM394" s="185"/>
      <c r="AN394" s="18">
        <f>SUM(AN378:AN393)</f>
        <v>0</v>
      </c>
      <c r="AO394" s="3"/>
    </row>
    <row r="395" spans="2:46" x14ac:dyDescent="0.25">
      <c r="B395" s="12"/>
      <c r="C395" s="10"/>
      <c r="V395" s="17"/>
      <c r="X395" s="12"/>
      <c r="Y395" s="10"/>
    </row>
    <row r="396" spans="2:46" x14ac:dyDescent="0.25">
      <c r="B396" s="12"/>
      <c r="C396" s="10"/>
      <c r="V396" s="17"/>
      <c r="X396" s="12"/>
      <c r="Y396" s="10"/>
    </row>
    <row r="397" spans="2:46" ht="24" x14ac:dyDescent="0.25">
      <c r="B397" s="11"/>
      <c r="C397" s="10"/>
      <c r="V397" s="17"/>
      <c r="X397" s="11"/>
      <c r="Y397" s="10"/>
      <c r="AI397" s="61" t="s">
        <v>470</v>
      </c>
      <c r="AJ397" s="100">
        <v>39775</v>
      </c>
      <c r="AK397" s="63" t="s">
        <v>474</v>
      </c>
      <c r="AL397" s="64">
        <v>45042</v>
      </c>
      <c r="AM397" s="61">
        <v>1718998683</v>
      </c>
      <c r="AN397" s="61" t="s">
        <v>742</v>
      </c>
      <c r="AO397" s="63" t="s">
        <v>476</v>
      </c>
      <c r="AP397" s="61">
        <v>43805</v>
      </c>
      <c r="AQ397" s="65">
        <v>84.001000000000005</v>
      </c>
      <c r="AR397" s="65">
        <v>147</v>
      </c>
      <c r="AS397" s="62"/>
      <c r="AT397" s="61" t="s">
        <v>559</v>
      </c>
    </row>
    <row r="398" spans="2:46" ht="24" x14ac:dyDescent="0.25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470</v>
      </c>
      <c r="AJ398" s="101">
        <v>24616</v>
      </c>
      <c r="AK398" s="68" t="s">
        <v>472</v>
      </c>
      <c r="AL398" s="69">
        <v>45042</v>
      </c>
      <c r="AM398" s="66">
        <v>1716325822</v>
      </c>
      <c r="AN398" s="66" t="s">
        <v>20</v>
      </c>
      <c r="AO398" s="68" t="s">
        <v>476</v>
      </c>
      <c r="AP398" s="66">
        <v>9999</v>
      </c>
      <c r="AQ398" s="70">
        <v>72.569000000000003</v>
      </c>
      <c r="AR398" s="70">
        <v>127</v>
      </c>
      <c r="AS398" s="67"/>
      <c r="AT398" s="66" t="s">
        <v>559</v>
      </c>
    </row>
    <row r="399" spans="2:46" x14ac:dyDescent="0.25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V410" s="17"/>
    </row>
    <row r="411" spans="1:43" ht="24.75" customHeight="1" x14ac:dyDescent="0.4">
      <c r="H411" s="76" t="s">
        <v>30</v>
      </c>
      <c r="I411" s="76"/>
      <c r="J411" s="76"/>
      <c r="V411" s="17"/>
      <c r="AA411" s="186" t="s">
        <v>31</v>
      </c>
      <c r="AB411" s="186"/>
      <c r="AC411" s="186"/>
    </row>
    <row r="412" spans="1:43" ht="15" customHeight="1" x14ac:dyDescent="0.4">
      <c r="H412" s="76"/>
      <c r="I412" s="76"/>
      <c r="J412" s="76"/>
      <c r="V412" s="17"/>
      <c r="AA412" s="186"/>
      <c r="AB412" s="186"/>
      <c r="AC412" s="186"/>
    </row>
    <row r="413" spans="1:43" x14ac:dyDescent="0.25">
      <c r="V413" s="17"/>
    </row>
    <row r="414" spans="1:43" x14ac:dyDescent="0.25">
      <c r="V414" s="17"/>
    </row>
    <row r="415" spans="1:43" ht="23.25" x14ac:dyDescent="0.35">
      <c r="B415" s="24" t="s">
        <v>64</v>
      </c>
      <c r="V415" s="17"/>
      <c r="X415" s="22" t="s">
        <v>64</v>
      </c>
    </row>
    <row r="416" spans="1:43" ht="23.25" x14ac:dyDescent="0.35">
      <c r="B416" s="23" t="s">
        <v>82</v>
      </c>
      <c r="C416" s="20">
        <f>IF(X376="PAGADO",0,Y381)</f>
        <v>-890.47999999999956</v>
      </c>
      <c r="E416" s="187" t="s">
        <v>20</v>
      </c>
      <c r="F416" s="187"/>
      <c r="G416" s="187"/>
      <c r="H416" s="187"/>
      <c r="V416" s="17"/>
      <c r="X416" s="23" t="s">
        <v>32</v>
      </c>
      <c r="Y416" s="20">
        <f>IF(B416="PAGADO",0,C421)</f>
        <v>0</v>
      </c>
      <c r="AA416" s="187" t="s">
        <v>20</v>
      </c>
      <c r="AB416" s="187"/>
      <c r="AC416" s="187"/>
      <c r="AD416" s="187"/>
    </row>
    <row r="417" spans="2:41" x14ac:dyDescent="0.25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 x14ac:dyDescent="0.25">
      <c r="C418" s="20"/>
      <c r="E418" s="4"/>
      <c r="F418" s="3" t="s">
        <v>774</v>
      </c>
      <c r="G418" s="3" t="s">
        <v>775</v>
      </c>
      <c r="H418" s="5">
        <v>100</v>
      </c>
      <c r="I418" t="s">
        <v>779</v>
      </c>
      <c r="N418" s="25">
        <v>45063</v>
      </c>
      <c r="O418" s="3" t="s">
        <v>795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412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821</v>
      </c>
      <c r="AL418" s="3"/>
      <c r="AM418" s="3"/>
      <c r="AN418" s="18">
        <v>832.45</v>
      </c>
      <c r="AO418" s="3"/>
    </row>
    <row r="419" spans="2:41" x14ac:dyDescent="0.25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412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826</v>
      </c>
      <c r="AL419" s="3"/>
      <c r="AM419" s="3"/>
      <c r="AN419" s="18">
        <v>33</v>
      </c>
      <c r="AO419" s="3"/>
    </row>
    <row r="420" spans="2:41" x14ac:dyDescent="0.25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647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412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845</v>
      </c>
      <c r="AL420" s="3"/>
      <c r="AM420" s="3"/>
      <c r="AN420" s="18">
        <v>100</v>
      </c>
      <c r="AO420" s="3"/>
    </row>
    <row r="421" spans="2:41" x14ac:dyDescent="0.25">
      <c r="B421" s="6" t="s">
        <v>26</v>
      </c>
      <c r="C421" s="21">
        <f>C419-C420</f>
        <v>441.12000000000046</v>
      </c>
      <c r="E421" s="4">
        <v>45020</v>
      </c>
      <c r="F421" s="3" t="s">
        <v>330</v>
      </c>
      <c r="G421" s="3" t="s">
        <v>502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412</v>
      </c>
      <c r="AC421" s="3" t="s">
        <v>816</v>
      </c>
      <c r="AD421" s="5">
        <v>169.8</v>
      </c>
      <c r="AE421" t="s">
        <v>270</v>
      </c>
      <c r="AJ421" s="25">
        <v>45008</v>
      </c>
      <c r="AK421" s="3" t="s">
        <v>851</v>
      </c>
      <c r="AL421" s="3"/>
      <c r="AM421" s="3"/>
      <c r="AN421" s="18">
        <v>100</v>
      </c>
      <c r="AO421" s="3"/>
    </row>
    <row r="422" spans="2:41" ht="23.25" x14ac:dyDescent="0.3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779</v>
      </c>
      <c r="N422" s="3"/>
      <c r="O422" s="3"/>
      <c r="P422" s="3"/>
      <c r="Q422" s="3"/>
      <c r="R422" s="18"/>
      <c r="S422" s="3"/>
      <c r="V422" s="17"/>
      <c r="X422" s="188" t="str">
        <f>IF(Y421&lt;0,"NO PAGAR","COBRAR'")</f>
        <v>NO PAGAR</v>
      </c>
      <c r="Y422" s="188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855</v>
      </c>
      <c r="AL422" s="3"/>
      <c r="AM422" s="3"/>
      <c r="AN422" s="18">
        <v>2200</v>
      </c>
      <c r="AO422" s="3"/>
    </row>
    <row r="423" spans="2:41" ht="23.25" x14ac:dyDescent="0.35">
      <c r="B423" s="188" t="str">
        <f>IF(C421&lt;0,"NO PAGAR","COBRAR'")</f>
        <v>COBRAR'</v>
      </c>
      <c r="C423" s="188"/>
      <c r="E423" s="4" t="s">
        <v>805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812</v>
      </c>
      <c r="AC423" s="3"/>
      <c r="AD423" s="5">
        <v>100</v>
      </c>
      <c r="AE423" t="s">
        <v>270</v>
      </c>
      <c r="AJ423" s="25">
        <v>45008</v>
      </c>
      <c r="AK423" s="3" t="s">
        <v>857</v>
      </c>
      <c r="AL423" s="3"/>
      <c r="AM423" s="3"/>
      <c r="AN423" s="18">
        <v>40</v>
      </c>
      <c r="AO423" s="3"/>
    </row>
    <row r="424" spans="2:41" x14ac:dyDescent="0.25">
      <c r="B424" s="181" t="s">
        <v>9</v>
      </c>
      <c r="C424" s="182"/>
      <c r="E424" s="4"/>
      <c r="F424" s="3" t="s">
        <v>810</v>
      </c>
      <c r="G424" s="3" t="s">
        <v>360</v>
      </c>
      <c r="H424" s="5">
        <v>20</v>
      </c>
      <c r="N424" s="3"/>
      <c r="O424" s="3"/>
      <c r="P424" s="3"/>
      <c r="Q424" s="3"/>
      <c r="R424" s="18"/>
      <c r="S424" s="3"/>
      <c r="V424" s="17"/>
      <c r="X424" s="181" t="s">
        <v>9</v>
      </c>
      <c r="Y424" s="182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 x14ac:dyDescent="0.25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83" t="s">
        <v>7</v>
      </c>
      <c r="AK425" s="184"/>
      <c r="AL425" s="184"/>
      <c r="AM425" s="185"/>
      <c r="AN425" s="18">
        <f>SUM(AN418:AN424)</f>
        <v>3305.45</v>
      </c>
      <c r="AO425" s="3"/>
    </row>
    <row r="426" spans="2:41" x14ac:dyDescent="0.25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 x14ac:dyDescent="0.25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8" t="s">
        <v>827</v>
      </c>
      <c r="AK427" s="118" t="s">
        <v>474</v>
      </c>
      <c r="AL427" s="118" t="s">
        <v>476</v>
      </c>
      <c r="AM427" s="119">
        <v>169.55</v>
      </c>
      <c r="AN427" s="120">
        <v>96.887</v>
      </c>
      <c r="AO427" s="120">
        <v>9999</v>
      </c>
    </row>
    <row r="428" spans="2:41" x14ac:dyDescent="0.25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 x14ac:dyDescent="0.25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812</v>
      </c>
      <c r="AC429" s="3"/>
      <c r="AD429" s="5">
        <v>100</v>
      </c>
      <c r="AE429" t="s">
        <v>270</v>
      </c>
    </row>
    <row r="430" spans="2:41" x14ac:dyDescent="0.25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 x14ac:dyDescent="0.25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 x14ac:dyDescent="0.25">
      <c r="B432" s="11" t="s">
        <v>16</v>
      </c>
      <c r="C432" s="10"/>
      <c r="E432" s="183" t="s">
        <v>7</v>
      </c>
      <c r="F432" s="184"/>
      <c r="G432" s="185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83" t="s">
        <v>7</v>
      </c>
      <c r="AB432" s="184"/>
      <c r="AC432" s="185"/>
      <c r="AD432" s="5">
        <f>SUM(AD418:AD431)</f>
        <v>2254.94</v>
      </c>
    </row>
    <row r="433" spans="2:29" x14ac:dyDescent="0.25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840</v>
      </c>
      <c r="Y433" s="10">
        <v>169.55</v>
      </c>
      <c r="AA433" s="13"/>
      <c r="AB433" s="13"/>
      <c r="AC433" s="13"/>
    </row>
    <row r="434" spans="2:29" x14ac:dyDescent="0.25">
      <c r="B434" s="12"/>
      <c r="C434" s="10"/>
      <c r="N434" s="183" t="s">
        <v>7</v>
      </c>
      <c r="O434" s="184"/>
      <c r="P434" s="184"/>
      <c r="Q434" s="185"/>
      <c r="R434" s="18">
        <f>SUM(R418:R433)</f>
        <v>78.400000000000006</v>
      </c>
      <c r="S434" s="3"/>
      <c r="V434" s="17"/>
      <c r="X434" s="12"/>
      <c r="Y434" s="10"/>
    </row>
    <row r="435" spans="2:29" x14ac:dyDescent="0.25">
      <c r="B435" s="12"/>
      <c r="C435" s="10"/>
      <c r="V435" s="17"/>
      <c r="X435" s="12"/>
      <c r="Y435" s="10"/>
    </row>
    <row r="436" spans="2:29" x14ac:dyDescent="0.25">
      <c r="B436" s="12"/>
      <c r="C436" s="10"/>
      <c r="V436" s="17"/>
      <c r="X436" s="12"/>
      <c r="Y436" s="10"/>
    </row>
    <row r="437" spans="2:29" x14ac:dyDescent="0.25">
      <c r="B437" s="11"/>
      <c r="C437" s="10"/>
      <c r="V437" s="17"/>
      <c r="X437" s="11"/>
      <c r="Y437" s="10"/>
    </row>
    <row r="438" spans="2:29" x14ac:dyDescent="0.25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 x14ac:dyDescent="0.25">
      <c r="E439" s="1" t="s">
        <v>19</v>
      </c>
      <c r="V439" s="17"/>
      <c r="AA439" s="1" t="s">
        <v>19</v>
      </c>
    </row>
    <row r="440" spans="2:29" x14ac:dyDescent="0.25">
      <c r="V440" s="17"/>
    </row>
    <row r="441" spans="2:29" x14ac:dyDescent="0.25">
      <c r="V441" s="17"/>
    </row>
    <row r="442" spans="2:29" x14ac:dyDescent="0.25">
      <c r="V442" s="17"/>
    </row>
    <row r="443" spans="2:29" x14ac:dyDescent="0.25">
      <c r="V443" s="17"/>
    </row>
    <row r="444" spans="2:29" x14ac:dyDescent="0.25">
      <c r="V444" s="17"/>
    </row>
    <row r="445" spans="2:29" x14ac:dyDescent="0.25">
      <c r="V445" s="17"/>
    </row>
    <row r="446" spans="2:29" x14ac:dyDescent="0.25">
      <c r="V446" s="17"/>
    </row>
    <row r="447" spans="2:29" x14ac:dyDescent="0.25">
      <c r="V447" s="17"/>
    </row>
    <row r="448" spans="2:2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 x14ac:dyDescent="0.25">
      <c r="V455" s="17"/>
      <c r="AJ455" s="25">
        <v>45085</v>
      </c>
      <c r="AK455" s="3" t="s">
        <v>917</v>
      </c>
      <c r="AL455" s="3"/>
      <c r="AM455" s="3"/>
      <c r="AN455" s="18">
        <v>2500</v>
      </c>
      <c r="AO455" s="3"/>
    </row>
    <row r="456" spans="2:41" ht="15" customHeight="1" x14ac:dyDescent="0.35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 x14ac:dyDescent="0.4">
      <c r="H457" s="76" t="s">
        <v>28</v>
      </c>
      <c r="I457" s="76"/>
      <c r="J457" s="76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 x14ac:dyDescent="0.4">
      <c r="H458" s="76"/>
      <c r="I458" s="76"/>
      <c r="J458" s="76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 x14ac:dyDescent="0.3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 x14ac:dyDescent="0.25">
      <c r="V460" s="17"/>
      <c r="AJ460" s="3"/>
      <c r="AK460" s="3"/>
      <c r="AL460" s="3"/>
      <c r="AM460" s="3"/>
      <c r="AN460" s="18"/>
      <c r="AO460" s="3"/>
    </row>
    <row r="461" spans="2:41" ht="23.25" x14ac:dyDescent="0.3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 x14ac:dyDescent="0.35">
      <c r="B462" s="23" t="s">
        <v>32</v>
      </c>
      <c r="C462" s="20">
        <f>IF(X416="PAGADO",0,Y421)</f>
        <v>-1220.06</v>
      </c>
      <c r="E462" s="187" t="s">
        <v>20</v>
      </c>
      <c r="F462" s="187"/>
      <c r="G462" s="187"/>
      <c r="H462" s="187"/>
      <c r="V462" s="17"/>
      <c r="X462" s="23" t="s">
        <v>32</v>
      </c>
      <c r="Y462" s="20">
        <f>IF(B462="PAGADO",0,C467)</f>
        <v>-526.89999999999986</v>
      </c>
      <c r="AA462" s="187" t="s">
        <v>20</v>
      </c>
      <c r="AB462" s="187"/>
      <c r="AC462" s="187"/>
      <c r="AD462" s="187"/>
      <c r="AJ462" s="3"/>
      <c r="AK462" s="3"/>
      <c r="AL462" s="3"/>
      <c r="AM462" s="3"/>
      <c r="AN462" s="18"/>
      <c r="AO462" s="3"/>
    </row>
    <row r="463" spans="2:41" x14ac:dyDescent="0.25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 x14ac:dyDescent="0.25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549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 x14ac:dyDescent="0.25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429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881</v>
      </c>
      <c r="AC465" s="3" t="s">
        <v>332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 x14ac:dyDescent="0.25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883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 x14ac:dyDescent="0.25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 x14ac:dyDescent="0.4">
      <c r="B468" s="190" t="str">
        <f>IF(C467&lt;0,"NO PAGAR","COBRAR")</f>
        <v>NO PAGAR</v>
      </c>
      <c r="C468" s="190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90" t="str">
        <f>IF(Y467&lt;0,"NO PAGAR","COBRAR")</f>
        <v>NO PAGAR</v>
      </c>
      <c r="Y468" s="190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 x14ac:dyDescent="0.25">
      <c r="B469" s="181" t="s">
        <v>9</v>
      </c>
      <c r="C469" s="182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81" t="s">
        <v>9</v>
      </c>
      <c r="Y469" s="182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x14ac:dyDescent="0.25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 x14ac:dyDescent="0.25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83" t="s">
        <v>7</v>
      </c>
      <c r="AK471" s="184"/>
      <c r="AL471" s="184"/>
      <c r="AM471" s="185"/>
      <c r="AN471" s="18">
        <f>SUM(AN455:AN470)</f>
        <v>2500</v>
      </c>
      <c r="AO471" s="3"/>
    </row>
    <row r="472" spans="2:42" x14ac:dyDescent="0.25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 x14ac:dyDescent="0.25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 x14ac:dyDescent="0.25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6" t="s">
        <v>472</v>
      </c>
      <c r="AK474" s="127">
        <v>45062.454733799997</v>
      </c>
      <c r="AL474" s="126" t="s">
        <v>476</v>
      </c>
      <c r="AM474" s="128">
        <v>100.20099999999999</v>
      </c>
      <c r="AN474" s="128">
        <v>175.35</v>
      </c>
      <c r="AO474" s="128">
        <v>830213</v>
      </c>
      <c r="AP474" s="129" t="s">
        <v>555</v>
      </c>
    </row>
    <row r="475" spans="2:42" x14ac:dyDescent="0.25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885</v>
      </c>
      <c r="Y475" s="10">
        <v>95.57</v>
      </c>
      <c r="AA475" s="4"/>
      <c r="AB475" s="3"/>
      <c r="AC475" s="3"/>
      <c r="AD475" s="5"/>
      <c r="AJ475" s="126" t="s">
        <v>472</v>
      </c>
      <c r="AK475" s="127">
        <v>45072.772534720003</v>
      </c>
      <c r="AL475" s="126" t="s">
        <v>476</v>
      </c>
      <c r="AM475" s="128">
        <v>46.335999999999999</v>
      </c>
      <c r="AN475" s="128">
        <v>81.09</v>
      </c>
      <c r="AO475" s="128">
        <v>834023</v>
      </c>
      <c r="AP475" s="129" t="s">
        <v>20</v>
      </c>
    </row>
    <row r="476" spans="2:42" x14ac:dyDescent="0.25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6" t="s">
        <v>474</v>
      </c>
      <c r="AK476" s="127">
        <v>45063.730879629999</v>
      </c>
      <c r="AL476" s="126" t="s">
        <v>476</v>
      </c>
      <c r="AM476" s="128">
        <v>91.64</v>
      </c>
      <c r="AN476" s="128">
        <v>160.37</v>
      </c>
      <c r="AO476" s="128">
        <v>7129</v>
      </c>
      <c r="AP476" s="129" t="s">
        <v>745</v>
      </c>
    </row>
    <row r="477" spans="2:42" x14ac:dyDescent="0.25">
      <c r="B477" s="11" t="s">
        <v>868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6" t="s">
        <v>474</v>
      </c>
      <c r="AK477" s="127">
        <v>45064.852511570003</v>
      </c>
      <c r="AL477" s="126" t="s">
        <v>476</v>
      </c>
      <c r="AM477" s="128">
        <v>48.576999999999998</v>
      </c>
      <c r="AN477" s="128">
        <v>85.01</v>
      </c>
      <c r="AO477" s="128">
        <v>999</v>
      </c>
      <c r="AP477" s="129" t="s">
        <v>907</v>
      </c>
    </row>
    <row r="478" spans="2:42" x14ac:dyDescent="0.25">
      <c r="B478" s="11" t="s">
        <v>17</v>
      </c>
      <c r="C478" s="10"/>
      <c r="E478" s="183" t="s">
        <v>7</v>
      </c>
      <c r="F478" s="184"/>
      <c r="G478" s="185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914</v>
      </c>
      <c r="Y478" s="10">
        <f>AN479</f>
        <v>667.55</v>
      </c>
      <c r="AA478" s="183" t="s">
        <v>7</v>
      </c>
      <c r="AB478" s="184"/>
      <c r="AC478" s="185"/>
      <c r="AD478" s="5">
        <f>SUM(AD464:AD477)</f>
        <v>705</v>
      </c>
      <c r="AJ478" s="126" t="s">
        <v>908</v>
      </c>
      <c r="AK478" s="127">
        <v>45071.553888889997</v>
      </c>
      <c r="AL478" s="126" t="s">
        <v>476</v>
      </c>
      <c r="AM478" s="128">
        <v>94.703000000000003</v>
      </c>
      <c r="AN478" s="128">
        <v>165.73</v>
      </c>
      <c r="AO478" s="128">
        <v>0</v>
      </c>
      <c r="AP478" s="131"/>
    </row>
    <row r="479" spans="2:42" x14ac:dyDescent="0.25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6"/>
      <c r="AK479" s="127"/>
      <c r="AL479" s="126"/>
      <c r="AM479" s="128"/>
      <c r="AN479" s="132">
        <f>SUM(AN474:AN478)</f>
        <v>667.55</v>
      </c>
      <c r="AO479" s="128"/>
    </row>
    <row r="480" spans="2:42" x14ac:dyDescent="0.25">
      <c r="B480" s="12"/>
      <c r="C480" s="10"/>
      <c r="N480" s="183" t="s">
        <v>7</v>
      </c>
      <c r="O480" s="184"/>
      <c r="P480" s="184"/>
      <c r="Q480" s="185"/>
      <c r="R480" s="18">
        <f>SUM(R464:R479)</f>
        <v>0</v>
      </c>
      <c r="S480" s="3"/>
      <c r="V480" s="17"/>
      <c r="X480" s="12"/>
      <c r="Y480" s="10"/>
      <c r="AJ480" s="126"/>
      <c r="AK480" s="127"/>
      <c r="AL480" s="126"/>
      <c r="AM480" s="128"/>
      <c r="AN480" s="128"/>
      <c r="AO480" s="128"/>
    </row>
    <row r="481" spans="1:43" x14ac:dyDescent="0.25">
      <c r="B481" s="12"/>
      <c r="C481" s="10"/>
      <c r="V481" s="17"/>
      <c r="X481" s="12"/>
      <c r="Y481" s="10"/>
      <c r="AJ481" s="126"/>
      <c r="AK481" s="127"/>
      <c r="AL481" s="126"/>
      <c r="AM481" s="128"/>
      <c r="AN481" s="128"/>
      <c r="AO481" s="128"/>
    </row>
    <row r="482" spans="1:43" x14ac:dyDescent="0.25">
      <c r="B482" s="12"/>
      <c r="C482" s="10"/>
      <c r="V482" s="17"/>
      <c r="X482" s="12"/>
      <c r="Y482" s="10"/>
      <c r="AJ482" s="126"/>
      <c r="AK482" s="127"/>
      <c r="AL482" s="126"/>
      <c r="AM482" s="128"/>
      <c r="AN482" s="128"/>
      <c r="AO482" s="128"/>
    </row>
    <row r="483" spans="1:43" x14ac:dyDescent="0.25">
      <c r="B483" s="11"/>
      <c r="C483" s="10"/>
      <c r="V483" s="17"/>
      <c r="X483" s="11"/>
      <c r="Y483" s="10"/>
      <c r="AJ483" s="126"/>
      <c r="AK483" s="127"/>
      <c r="AL483" s="126"/>
      <c r="AM483" s="128"/>
      <c r="AN483" s="128"/>
      <c r="AO483" s="128"/>
    </row>
    <row r="484" spans="1:43" x14ac:dyDescent="0.25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 x14ac:dyDescent="0.25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 x14ac:dyDescent="0.25">
      <c r="E486" s="1" t="s">
        <v>19</v>
      </c>
      <c r="V486" s="17"/>
      <c r="AA486" s="1" t="s">
        <v>19</v>
      </c>
    </row>
    <row r="487" spans="1:43" x14ac:dyDescent="0.25">
      <c r="V487" s="17"/>
    </row>
    <row r="488" spans="1:43" x14ac:dyDescent="0.25"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V496" s="17"/>
    </row>
    <row r="497" spans="2:41" ht="15" customHeight="1" x14ac:dyDescent="0.4">
      <c r="H497" s="76"/>
      <c r="I497" s="76"/>
      <c r="J497" s="76"/>
      <c r="V497" s="17"/>
      <c r="AA497" s="186" t="s">
        <v>31</v>
      </c>
      <c r="AB497" s="186"/>
      <c r="AC497" s="186"/>
    </row>
    <row r="498" spans="2:41" ht="15" customHeight="1" x14ac:dyDescent="0.4">
      <c r="E498" s="186"/>
      <c r="F498" s="186"/>
      <c r="H498" s="76"/>
      <c r="I498" s="76"/>
      <c r="J498" s="76"/>
      <c r="V498" s="17"/>
      <c r="AA498" s="186"/>
      <c r="AB498" s="186"/>
      <c r="AC498" s="186"/>
    </row>
    <row r="499" spans="2:41" ht="26.25" x14ac:dyDescent="0.4">
      <c r="B499" s="24" t="s">
        <v>66</v>
      </c>
      <c r="E499" s="186" t="s">
        <v>30</v>
      </c>
      <c r="F499" s="186"/>
      <c r="V499" s="17"/>
      <c r="X499" s="22" t="s">
        <v>66</v>
      </c>
    </row>
    <row r="500" spans="2:41" ht="23.25" x14ac:dyDescent="0.35">
      <c r="B500" s="23" t="s">
        <v>82</v>
      </c>
      <c r="C500" s="20">
        <f>IF(X462="PAGADO",0,Y467)</f>
        <v>-3085.0199999999995</v>
      </c>
      <c r="E500" s="187" t="s">
        <v>20</v>
      </c>
      <c r="F500" s="187"/>
      <c r="G500" s="187"/>
      <c r="H500" s="187"/>
      <c r="V500" s="17"/>
      <c r="X500" s="23" t="s">
        <v>32</v>
      </c>
      <c r="Y500" s="20">
        <f>IF(B500="PAGADO",0,C505)</f>
        <v>0</v>
      </c>
      <c r="AA500" s="187" t="s">
        <v>20</v>
      </c>
      <c r="AB500" s="187"/>
      <c r="AC500" s="187"/>
      <c r="AD500" s="187"/>
    </row>
    <row r="501" spans="2:41" x14ac:dyDescent="0.25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 x14ac:dyDescent="0.25">
      <c r="C502" s="20"/>
      <c r="E502" s="4">
        <v>45058</v>
      </c>
      <c r="F502" s="3" t="s">
        <v>194</v>
      </c>
      <c r="G502" s="3" t="s">
        <v>924</v>
      </c>
      <c r="H502" s="5">
        <v>180</v>
      </c>
      <c r="I502" t="s">
        <v>210</v>
      </c>
      <c r="N502" s="25">
        <v>45089</v>
      </c>
      <c r="O502" s="3" t="s">
        <v>932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883</v>
      </c>
      <c r="AC502" s="3" t="s">
        <v>884</v>
      </c>
      <c r="AD502" s="5">
        <v>220</v>
      </c>
      <c r="AE502" t="s">
        <v>210</v>
      </c>
      <c r="AJ502" s="25">
        <v>45103</v>
      </c>
      <c r="AK502" s="3" t="s">
        <v>513</v>
      </c>
      <c r="AL502" s="3"/>
      <c r="AM502" s="3"/>
      <c r="AN502" s="18">
        <v>1000</v>
      </c>
      <c r="AO502" s="3"/>
    </row>
    <row r="503" spans="2:41" x14ac:dyDescent="0.25">
      <c r="B503" s="1" t="s">
        <v>24</v>
      </c>
      <c r="C503" s="19">
        <f>IF(C500&gt;0,C500+C501,C501)</f>
        <v>4146.03</v>
      </c>
      <c r="E503" s="4">
        <v>45047</v>
      </c>
      <c r="F503" s="3" t="s">
        <v>389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884</v>
      </c>
      <c r="AC503" s="3" t="s">
        <v>883</v>
      </c>
      <c r="AD503" s="5">
        <v>170</v>
      </c>
      <c r="AE503" t="s">
        <v>210</v>
      </c>
      <c r="AJ503" s="25">
        <v>45106</v>
      </c>
      <c r="AK503" s="3" t="s">
        <v>1003</v>
      </c>
      <c r="AL503" s="3"/>
      <c r="AM503" s="3"/>
      <c r="AN503" s="18">
        <v>100</v>
      </c>
      <c r="AO503" s="3"/>
    </row>
    <row r="504" spans="2:41" x14ac:dyDescent="0.25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429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974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 x14ac:dyDescent="0.25">
      <c r="B505" s="6" t="s">
        <v>26</v>
      </c>
      <c r="C505" s="21">
        <f>C503-C504</f>
        <v>883.68000000000029</v>
      </c>
      <c r="E505" s="4">
        <v>45050</v>
      </c>
      <c r="F505" s="3" t="s">
        <v>943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429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 x14ac:dyDescent="0.35">
      <c r="B506" s="6"/>
      <c r="C506" s="7"/>
      <c r="E506" s="4">
        <v>45050</v>
      </c>
      <c r="F506" s="3" t="s">
        <v>944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188" t="str">
        <f>IF(Y505&lt;0,"NO PAGAR","COBRAR'")</f>
        <v>COBRAR'</v>
      </c>
      <c r="Y506" s="188"/>
      <c r="AA506" s="4">
        <v>45076</v>
      </c>
      <c r="AB506" s="3" t="s">
        <v>989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 x14ac:dyDescent="0.35">
      <c r="B507" s="188" t="str">
        <f>IF(C505&lt;0,"NO PAGAR","COBRAR'")</f>
        <v>COBRAR'</v>
      </c>
      <c r="C507" s="188"/>
      <c r="E507" s="4">
        <v>44877</v>
      </c>
      <c r="F507" s="3" t="s">
        <v>936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 x14ac:dyDescent="0.25">
      <c r="B508" s="181" t="s">
        <v>9</v>
      </c>
      <c r="C508" s="182"/>
      <c r="E508" s="4">
        <v>45242</v>
      </c>
      <c r="F508" s="3" t="s">
        <v>936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81" t="s">
        <v>9</v>
      </c>
      <c r="Y508" s="182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 x14ac:dyDescent="0.25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 x14ac:dyDescent="0.25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 x14ac:dyDescent="0.25">
      <c r="B511" s="11" t="s">
        <v>11</v>
      </c>
      <c r="C511" s="10"/>
      <c r="E511" s="4">
        <v>45049</v>
      </c>
      <c r="F511" s="3" t="s">
        <v>288</v>
      </c>
      <c r="G511" s="3" t="s">
        <v>658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 x14ac:dyDescent="0.25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 x14ac:dyDescent="0.25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 x14ac:dyDescent="0.25">
      <c r="B514" s="11" t="s">
        <v>14</v>
      </c>
      <c r="C514" s="10"/>
      <c r="E514" s="4">
        <v>45056</v>
      </c>
      <c r="F514" s="3" t="s">
        <v>288</v>
      </c>
      <c r="G514" s="3" t="s">
        <v>942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1002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 x14ac:dyDescent="0.25">
      <c r="B515" s="11" t="s">
        <v>15</v>
      </c>
      <c r="C515" s="10"/>
      <c r="E515" s="4">
        <v>45065</v>
      </c>
      <c r="F515" s="3" t="s">
        <v>288</v>
      </c>
      <c r="G515" s="3" t="s">
        <v>429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1002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 x14ac:dyDescent="0.25">
      <c r="B516" s="11" t="s">
        <v>956</v>
      </c>
      <c r="C516" s="10">
        <v>97.33</v>
      </c>
      <c r="E516" s="25">
        <v>45065</v>
      </c>
      <c r="F516" s="3" t="s">
        <v>945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83" t="s">
        <v>7</v>
      </c>
      <c r="AB516" s="184"/>
      <c r="AC516" s="185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 x14ac:dyDescent="0.25">
      <c r="B517" s="11" t="s">
        <v>17</v>
      </c>
      <c r="C517" s="10"/>
      <c r="E517" s="150">
        <v>45089</v>
      </c>
      <c r="F517" s="149" t="s">
        <v>948</v>
      </c>
      <c r="G517" s="149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979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 x14ac:dyDescent="0.3">
      <c r="B518" s="12"/>
      <c r="C518" s="10"/>
      <c r="E518" s="25">
        <v>45051</v>
      </c>
      <c r="F518" s="3" t="s">
        <v>330</v>
      </c>
      <c r="G518" s="3" t="s">
        <v>951</v>
      </c>
      <c r="H518" s="18">
        <v>285</v>
      </c>
      <c r="I518" t="s">
        <v>270</v>
      </c>
      <c r="N518" s="183" t="s">
        <v>7</v>
      </c>
      <c r="O518" s="184"/>
      <c r="P518" s="184"/>
      <c r="Q518" s="185"/>
      <c r="R518" s="18">
        <f>SUM(R502:R517)</f>
        <v>50</v>
      </c>
      <c r="S518" s="3"/>
      <c r="V518" s="17"/>
      <c r="X518" s="12"/>
      <c r="Y518" s="10"/>
      <c r="AJ518" s="183" t="s">
        <v>7</v>
      </c>
      <c r="AK518" s="184"/>
      <c r="AL518" s="184"/>
      <c r="AM518" s="185"/>
      <c r="AN518" s="18">
        <f>SUM(AN502:AN517)</f>
        <v>1100</v>
      </c>
      <c r="AO518" s="3"/>
    </row>
    <row r="519" spans="2:42" ht="27" thickBot="1" x14ac:dyDescent="0.3">
      <c r="B519" s="12"/>
      <c r="C519" s="10"/>
      <c r="E519" s="25">
        <v>45063</v>
      </c>
      <c r="F519" s="3" t="s">
        <v>330</v>
      </c>
      <c r="G519" s="3" t="s">
        <v>502</v>
      </c>
      <c r="H519" s="18">
        <v>330</v>
      </c>
      <c r="I519" t="s">
        <v>270</v>
      </c>
      <c r="V519" s="17"/>
      <c r="X519" s="12"/>
      <c r="Y519" s="10"/>
      <c r="AJ519" s="152">
        <v>20230608</v>
      </c>
      <c r="AK519" s="152" t="s">
        <v>474</v>
      </c>
      <c r="AL519" s="152" t="s">
        <v>975</v>
      </c>
      <c r="AM519" s="152" t="s">
        <v>476</v>
      </c>
      <c r="AN519" s="154">
        <v>152.41</v>
      </c>
      <c r="AO519" s="153">
        <v>87089</v>
      </c>
      <c r="AP519" s="152">
        <v>3996</v>
      </c>
    </row>
    <row r="520" spans="2:42" x14ac:dyDescent="0.25">
      <c r="B520" s="12"/>
      <c r="C520" s="10"/>
      <c r="E520" s="25">
        <v>45064</v>
      </c>
      <c r="F520" s="3" t="s">
        <v>330</v>
      </c>
      <c r="G520" s="3" t="s">
        <v>951</v>
      </c>
      <c r="H520" s="18">
        <v>285</v>
      </c>
      <c r="I520" t="s">
        <v>270</v>
      </c>
      <c r="V520" s="17"/>
      <c r="X520" s="12"/>
      <c r="Y520" s="10"/>
    </row>
    <row r="521" spans="2:42" x14ac:dyDescent="0.25">
      <c r="B521" s="12"/>
      <c r="C521" s="10"/>
      <c r="E521" s="52">
        <v>45064</v>
      </c>
      <c r="F521" s="3" t="s">
        <v>330</v>
      </c>
      <c r="G521" s="3" t="s">
        <v>951</v>
      </c>
      <c r="H521" s="18">
        <v>285</v>
      </c>
      <c r="I521" t="s">
        <v>210</v>
      </c>
      <c r="V521" s="17"/>
      <c r="X521" s="12"/>
      <c r="Y521" s="10"/>
      <c r="AA521" s="14"/>
    </row>
    <row r="522" spans="2:42" x14ac:dyDescent="0.25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 x14ac:dyDescent="0.25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 x14ac:dyDescent="0.25">
      <c r="B524" s="12"/>
      <c r="C524" s="10"/>
      <c r="E524" s="194" t="s">
        <v>957</v>
      </c>
      <c r="F524" s="195"/>
      <c r="G524" s="196"/>
      <c r="H524" s="151">
        <f>SUM(H502:H523)</f>
        <v>4146.03</v>
      </c>
      <c r="V524" s="17"/>
      <c r="X524" s="12"/>
      <c r="Y524" s="10"/>
    </row>
    <row r="525" spans="2:42" x14ac:dyDescent="0.25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 x14ac:dyDescent="0.25">
      <c r="E526" s="1" t="s">
        <v>19</v>
      </c>
      <c r="V526" s="17"/>
      <c r="AA526" s="1" t="s">
        <v>19</v>
      </c>
    </row>
    <row r="527" spans="2:42" x14ac:dyDescent="0.25">
      <c r="V527" s="17"/>
    </row>
    <row r="528" spans="2:42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  <c r="AC545" s="189" t="s">
        <v>29</v>
      </c>
      <c r="AD545" s="189"/>
      <c r="AE545" s="189"/>
    </row>
    <row r="546" spans="2:41" ht="21.75" customHeight="1" x14ac:dyDescent="0.4">
      <c r="H546" s="76" t="s">
        <v>28</v>
      </c>
      <c r="I546" s="76"/>
      <c r="J546" s="76"/>
      <c r="V546" s="17"/>
      <c r="AC546" s="189"/>
      <c r="AD546" s="189"/>
      <c r="AE546" s="189"/>
    </row>
    <row r="547" spans="2:41" ht="15" customHeight="1" x14ac:dyDescent="0.4">
      <c r="H547" s="76"/>
      <c r="I547" s="76"/>
      <c r="J547" s="76"/>
      <c r="V547" s="17"/>
      <c r="AC547" s="189"/>
      <c r="AD547" s="189"/>
      <c r="AE547" s="189"/>
    </row>
    <row r="548" spans="2:41" x14ac:dyDescent="0.25">
      <c r="V548" s="17"/>
    </row>
    <row r="549" spans="2:41" x14ac:dyDescent="0.25">
      <c r="V549" s="17"/>
    </row>
    <row r="550" spans="2:41" ht="23.25" x14ac:dyDescent="0.35">
      <c r="B550" s="22" t="s">
        <v>67</v>
      </c>
      <c r="V550" s="17"/>
      <c r="X550" s="22" t="s">
        <v>67</v>
      </c>
    </row>
    <row r="551" spans="2:41" ht="23.25" x14ac:dyDescent="0.35">
      <c r="B551" s="23" t="s">
        <v>32</v>
      </c>
      <c r="C551" s="20">
        <f>IF(X500="PAGADO",0,Y505)</f>
        <v>1020.1199999999997</v>
      </c>
      <c r="E551" s="187" t="s">
        <v>20</v>
      </c>
      <c r="F551" s="187"/>
      <c r="G551" s="187"/>
      <c r="H551" s="187"/>
      <c r="V551" s="17"/>
      <c r="X551" s="23" t="s">
        <v>32</v>
      </c>
      <c r="Y551" s="20">
        <f>IF(B551="PAGADO",0,C556)</f>
        <v>-153.00000000000023</v>
      </c>
      <c r="AA551" s="187" t="s">
        <v>20</v>
      </c>
      <c r="AB551" s="187"/>
      <c r="AC551" s="187"/>
      <c r="AD551" s="187"/>
    </row>
    <row r="552" spans="2:41" x14ac:dyDescent="0.25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 x14ac:dyDescent="0.25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1036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1062</v>
      </c>
      <c r="AL553" s="3">
        <v>80</v>
      </c>
      <c r="AM553" s="3"/>
      <c r="AN553" s="18">
        <v>80</v>
      </c>
      <c r="AO553" s="3"/>
    </row>
    <row r="554" spans="2:41" x14ac:dyDescent="0.25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1038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 x14ac:dyDescent="0.25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1039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 x14ac:dyDescent="0.25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1055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 x14ac:dyDescent="0.4">
      <c r="B557" s="190" t="str">
        <f>IF(C556&lt;0,"NO PAGAR","COBRAR")</f>
        <v>NO PAGAR</v>
      </c>
      <c r="C557" s="19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90" t="str">
        <f>IF(Y556&lt;0,"NO PAGAR","COBRAR")</f>
        <v>COBRAR</v>
      </c>
      <c r="Y557" s="190"/>
      <c r="AA557" s="4">
        <v>45105</v>
      </c>
      <c r="AB557" s="3" t="s">
        <v>1055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 x14ac:dyDescent="0.25">
      <c r="B558" s="181" t="s">
        <v>9</v>
      </c>
      <c r="C558" s="182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81" t="s">
        <v>9</v>
      </c>
      <c r="Y558" s="182"/>
      <c r="AA558" s="4">
        <v>45107</v>
      </c>
      <c r="AB558" s="3" t="s">
        <v>1055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 x14ac:dyDescent="0.25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1060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 x14ac:dyDescent="0.25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1063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 x14ac:dyDescent="0.25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1063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 x14ac:dyDescent="0.25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1063</v>
      </c>
      <c r="AC562" s="3" t="s">
        <v>429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 x14ac:dyDescent="0.25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1063</v>
      </c>
      <c r="AC563" s="3" t="s">
        <v>1064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 x14ac:dyDescent="0.25">
      <c r="B564" s="11" t="s">
        <v>1028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1026</v>
      </c>
      <c r="C567" s="10">
        <v>180</v>
      </c>
      <c r="E567" s="183" t="s">
        <v>7</v>
      </c>
      <c r="F567" s="184"/>
      <c r="G567" s="185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83" t="s">
        <v>7</v>
      </c>
      <c r="AB567" s="184"/>
      <c r="AC567" s="185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 x14ac:dyDescent="0.25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 x14ac:dyDescent="0.3">
      <c r="B569" s="12"/>
      <c r="C569" s="10"/>
      <c r="N569" s="183" t="s">
        <v>7</v>
      </c>
      <c r="O569" s="184"/>
      <c r="P569" s="184"/>
      <c r="Q569" s="185"/>
      <c r="R569" s="18">
        <f>SUM(R553:R568)</f>
        <v>1287.51</v>
      </c>
      <c r="S569" s="3"/>
      <c r="V569" s="17"/>
      <c r="X569" s="12"/>
      <c r="Y569" s="10"/>
      <c r="AJ569" s="183" t="s">
        <v>7</v>
      </c>
      <c r="AK569" s="184"/>
      <c r="AL569" s="184"/>
      <c r="AM569" s="185"/>
      <c r="AN569" s="18">
        <f>SUM(AN553:AN568)</f>
        <v>80</v>
      </c>
      <c r="AO569" s="3"/>
    </row>
    <row r="570" spans="2:41" ht="27" thickBot="1" x14ac:dyDescent="0.3">
      <c r="B570" s="12"/>
      <c r="C570" s="10"/>
      <c r="N570" s="152">
        <v>20230627</v>
      </c>
      <c r="O570" s="152" t="s">
        <v>474</v>
      </c>
      <c r="P570" s="152" t="s">
        <v>476</v>
      </c>
      <c r="Q570" s="154">
        <v>180</v>
      </c>
      <c r="R570" s="152">
        <v>102.858</v>
      </c>
      <c r="S570" s="152">
        <v>0</v>
      </c>
      <c r="V570" s="17"/>
      <c r="X570" s="12"/>
      <c r="Y570" s="10"/>
    </row>
    <row r="571" spans="2:41" x14ac:dyDescent="0.25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 x14ac:dyDescent="0.25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 x14ac:dyDescent="0.25">
      <c r="E573" s="1" t="s">
        <v>19</v>
      </c>
      <c r="V573" s="17"/>
      <c r="AA573" s="1" t="s">
        <v>19</v>
      </c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V583" s="17"/>
    </row>
    <row r="584" spans="1:43" ht="26.25" customHeight="1" x14ac:dyDescent="0.4">
      <c r="H584" s="76" t="s">
        <v>30</v>
      </c>
      <c r="I584" s="76"/>
      <c r="J584" s="76"/>
      <c r="V584" s="17"/>
      <c r="AA584" s="186" t="s">
        <v>31</v>
      </c>
      <c r="AB584" s="186"/>
      <c r="AC584" s="186"/>
    </row>
    <row r="585" spans="1:43" ht="23.25" x14ac:dyDescent="0.35">
      <c r="B585" s="24" t="s">
        <v>67</v>
      </c>
      <c r="V585" s="17"/>
      <c r="X585" s="22" t="s">
        <v>67</v>
      </c>
    </row>
    <row r="586" spans="1:43" ht="23.25" x14ac:dyDescent="0.35">
      <c r="B586" s="23" t="s">
        <v>82</v>
      </c>
      <c r="C586" s="20">
        <f>IF(X551="PAGADO",0,Y556)</f>
        <v>1152.4899999999996</v>
      </c>
      <c r="E586" s="187" t="s">
        <v>20</v>
      </c>
      <c r="F586" s="187"/>
      <c r="G586" s="187"/>
      <c r="H586" s="187"/>
      <c r="V586" s="17"/>
      <c r="X586" s="23" t="s">
        <v>32</v>
      </c>
      <c r="Y586" s="20">
        <f>IF(B586="PAGADO",0,C591)</f>
        <v>0</v>
      </c>
      <c r="AA586" s="187" t="s">
        <v>20</v>
      </c>
      <c r="AB586" s="187"/>
      <c r="AC586" s="187"/>
      <c r="AD586" s="187"/>
    </row>
    <row r="587" spans="1:43" x14ac:dyDescent="0.25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 x14ac:dyDescent="0.25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429</v>
      </c>
      <c r="AD588" s="5">
        <v>133.87</v>
      </c>
      <c r="AE588" t="s">
        <v>270</v>
      </c>
      <c r="AJ588" s="25">
        <v>45134</v>
      </c>
      <c r="AK588" s="3" t="s">
        <v>1105</v>
      </c>
      <c r="AL588" s="3"/>
      <c r="AM588" s="3"/>
      <c r="AN588" s="18">
        <v>150</v>
      </c>
      <c r="AO588" s="3"/>
    </row>
    <row r="589" spans="1:43" x14ac:dyDescent="0.25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429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 x14ac:dyDescent="0.25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644</v>
      </c>
      <c r="AC590" s="3" t="s">
        <v>1086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 x14ac:dyDescent="0.25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814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 x14ac:dyDescent="0.3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188" t="str">
        <f>IF(Y591&lt;0,"NO PAGAR","COBRAR'")</f>
        <v>COBRAR'</v>
      </c>
      <c r="Y592" s="188"/>
      <c r="AA592" s="4">
        <v>45076</v>
      </c>
      <c r="AB592" s="3" t="s">
        <v>814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 x14ac:dyDescent="0.35">
      <c r="B593" s="188" t="str">
        <f>IF(C591&lt;0,"NO PAGAR","COBRAR'")</f>
        <v>COBRAR'</v>
      </c>
      <c r="C593" s="188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81" t="s">
        <v>9</v>
      </c>
      <c r="C594" s="182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181" t="s">
        <v>9</v>
      </c>
      <c r="Y594" s="182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x14ac:dyDescent="0.25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16</v>
      </c>
      <c r="C602" s="10"/>
      <c r="E602" s="183" t="s">
        <v>7</v>
      </c>
      <c r="F602" s="184"/>
      <c r="G602" s="185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183" t="s">
        <v>7</v>
      </c>
      <c r="AB602" s="184"/>
      <c r="AC602" s="185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 x14ac:dyDescent="0.25">
      <c r="B603" s="11" t="s">
        <v>1081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 x14ac:dyDescent="0.25">
      <c r="B604" s="12"/>
      <c r="C604" s="10"/>
      <c r="N604" s="183" t="s">
        <v>7</v>
      </c>
      <c r="O604" s="184"/>
      <c r="P604" s="184"/>
      <c r="Q604" s="185"/>
      <c r="R604" s="18">
        <f>SUM(R588:R603)</f>
        <v>2300</v>
      </c>
      <c r="S604" s="3"/>
      <c r="V604" s="17"/>
      <c r="X604" s="12"/>
      <c r="Y604" s="10"/>
      <c r="AJ604" s="183" t="s">
        <v>7</v>
      </c>
      <c r="AK604" s="184"/>
      <c r="AL604" s="184"/>
      <c r="AM604" s="185"/>
      <c r="AN604" s="18">
        <f>SUM(AN588:AN603)</f>
        <v>150</v>
      </c>
      <c r="AO604" s="3"/>
    </row>
    <row r="605" spans="2:41" ht="15.75" thickBot="1" x14ac:dyDescent="0.3">
      <c r="B605" s="12"/>
      <c r="C605" s="10"/>
      <c r="V605" s="17"/>
      <c r="X605" s="12"/>
      <c r="Y605" s="10"/>
    </row>
    <row r="606" spans="2:41" ht="15.75" thickBot="1" x14ac:dyDescent="0.3">
      <c r="B606" s="12"/>
      <c r="C606" s="10"/>
      <c r="N606" t="s">
        <v>1080</v>
      </c>
      <c r="O606" s="170">
        <v>0.2747337962962963</v>
      </c>
      <c r="P606">
        <v>20230705</v>
      </c>
      <c r="Q606" t="s">
        <v>472</v>
      </c>
      <c r="R606" t="s">
        <v>975</v>
      </c>
      <c r="S606" t="s">
        <v>476</v>
      </c>
      <c r="T606" s="166">
        <v>100.04</v>
      </c>
      <c r="U606" s="166">
        <v>57.162999999999997</v>
      </c>
      <c r="V606" s="17"/>
      <c r="X606" s="12"/>
      <c r="Y606" s="10"/>
    </row>
    <row r="607" spans="2:41" ht="15.75" thickBot="1" x14ac:dyDescent="0.3">
      <c r="B607" s="12"/>
      <c r="C607" s="10"/>
      <c r="E607" s="14"/>
      <c r="N607" t="s">
        <v>1080</v>
      </c>
      <c r="O607" s="170">
        <v>0.29673611111111114</v>
      </c>
      <c r="P607">
        <v>20230711</v>
      </c>
      <c r="Q607" t="s">
        <v>472</v>
      </c>
      <c r="R607" t="s">
        <v>975</v>
      </c>
      <c r="S607" t="s">
        <v>476</v>
      </c>
      <c r="T607" s="166">
        <v>200.01</v>
      </c>
      <c r="U607" s="166">
        <v>114.29300000000001</v>
      </c>
      <c r="V607" s="17"/>
      <c r="X607" s="12"/>
      <c r="Y607" s="10"/>
      <c r="AA607" s="14"/>
    </row>
    <row r="608" spans="2:41" ht="15.75" thickBot="1" x14ac:dyDescent="0.3">
      <c r="B608" s="12"/>
      <c r="C608" s="10"/>
      <c r="N608" t="s">
        <v>1080</v>
      </c>
      <c r="O608" s="170">
        <v>0.50458333333333327</v>
      </c>
      <c r="P608">
        <v>20230713</v>
      </c>
      <c r="Q608" t="s">
        <v>474</v>
      </c>
      <c r="R608" t="s">
        <v>975</v>
      </c>
      <c r="S608" t="s">
        <v>476</v>
      </c>
      <c r="T608" s="166">
        <v>56</v>
      </c>
      <c r="U608" s="166">
        <v>31.998000000000001</v>
      </c>
      <c r="V608" s="17"/>
      <c r="X608" s="12"/>
      <c r="Y608" s="10"/>
    </row>
    <row r="609" spans="2:27" ht="15.75" thickBot="1" x14ac:dyDescent="0.3">
      <c r="B609" s="12"/>
      <c r="C609" s="10"/>
      <c r="N609" t="s">
        <v>1080</v>
      </c>
      <c r="O609" s="170">
        <v>0.51598379629629632</v>
      </c>
      <c r="P609">
        <v>20230713</v>
      </c>
      <c r="Q609" t="s">
        <v>474</v>
      </c>
      <c r="R609" t="s">
        <v>975</v>
      </c>
      <c r="S609" t="s">
        <v>476</v>
      </c>
      <c r="T609" s="166">
        <v>50</v>
      </c>
      <c r="U609" s="166">
        <v>28.571999999999999</v>
      </c>
      <c r="V609" s="17"/>
      <c r="X609" s="12"/>
      <c r="Y609" s="10"/>
    </row>
    <row r="610" spans="2:27" ht="15.75" thickBot="1" x14ac:dyDescent="0.3">
      <c r="B610" s="12"/>
      <c r="C610" s="10"/>
      <c r="N610" s="166"/>
      <c r="O610" s="166"/>
      <c r="P610" s="166"/>
      <c r="Q610" s="166"/>
      <c r="R610" s="166"/>
      <c r="S610" s="166"/>
      <c r="T610" s="172">
        <f>SUM(T606:T609)</f>
        <v>406.05</v>
      </c>
      <c r="U610" s="166"/>
      <c r="V610" s="17"/>
      <c r="X610" s="12"/>
      <c r="Y610" s="10"/>
    </row>
    <row r="611" spans="2:27" hidden="1" x14ac:dyDescent="0.25">
      <c r="B611" s="11"/>
      <c r="C611" s="10"/>
      <c r="V611" s="17"/>
      <c r="X611" s="11"/>
      <c r="Y611" s="10"/>
    </row>
    <row r="612" spans="2:27" x14ac:dyDescent="0.25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 x14ac:dyDescent="0.25">
      <c r="E613" s="1" t="s">
        <v>19</v>
      </c>
      <c r="V613" s="17"/>
      <c r="AA613" s="1" t="s">
        <v>19</v>
      </c>
    </row>
    <row r="614" spans="2:27" x14ac:dyDescent="0.25">
      <c r="V614" s="17"/>
    </row>
    <row r="615" spans="2:27" x14ac:dyDescent="0.25">
      <c r="V615" s="17"/>
    </row>
    <row r="616" spans="2:27" x14ac:dyDescent="0.25">
      <c r="V616" s="17"/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</row>
    <row r="626" spans="2:41" x14ac:dyDescent="0.25">
      <c r="V626" s="17"/>
      <c r="AC626" s="189" t="s">
        <v>29</v>
      </c>
      <c r="AD626" s="189"/>
      <c r="AE626" s="189"/>
    </row>
    <row r="627" spans="2:41" ht="27" customHeight="1" x14ac:dyDescent="0.4">
      <c r="H627" s="76" t="s">
        <v>28</v>
      </c>
      <c r="I627" s="76"/>
      <c r="J627" s="76"/>
      <c r="V627" s="17"/>
      <c r="AC627" s="189"/>
      <c r="AD627" s="189"/>
      <c r="AE627" s="189"/>
    </row>
    <row r="628" spans="2:41" ht="15" customHeight="1" x14ac:dyDescent="0.4">
      <c r="H628" s="76"/>
      <c r="I628" s="76"/>
      <c r="J628" s="76"/>
      <c r="V628" s="17"/>
      <c r="AC628" s="189"/>
      <c r="AD628" s="189"/>
      <c r="AE628" s="189"/>
    </row>
    <row r="629" spans="2:41" x14ac:dyDescent="0.25">
      <c r="V629" s="17"/>
    </row>
    <row r="630" spans="2:41" x14ac:dyDescent="0.25">
      <c r="V630" s="17"/>
    </row>
    <row r="631" spans="2:41" ht="23.25" x14ac:dyDescent="0.35">
      <c r="B631" s="22" t="s">
        <v>68</v>
      </c>
      <c r="V631" s="17"/>
      <c r="X631" s="22" t="s">
        <v>68</v>
      </c>
    </row>
    <row r="632" spans="2:41" ht="23.25" x14ac:dyDescent="0.35">
      <c r="B632" s="23" t="s">
        <v>130</v>
      </c>
      <c r="C632" s="20">
        <f>IF(X586="PAGADO",0,Y591)</f>
        <v>727.74</v>
      </c>
      <c r="E632" s="187" t="s">
        <v>20</v>
      </c>
      <c r="F632" s="187"/>
      <c r="G632" s="187"/>
      <c r="H632" s="187"/>
      <c r="V632" s="17"/>
      <c r="X632" s="23" t="s">
        <v>32</v>
      </c>
      <c r="Y632" s="20">
        <f>IF(B632="PAGADO",0,C637)</f>
        <v>0</v>
      </c>
      <c r="AA632" s="187" t="s">
        <v>20</v>
      </c>
      <c r="AB632" s="187"/>
      <c r="AC632" s="187"/>
      <c r="AD632" s="187"/>
    </row>
    <row r="633" spans="2:41" x14ac:dyDescent="0.25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 x14ac:dyDescent="0.25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795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1180</v>
      </c>
      <c r="AC634" s="3" t="s">
        <v>724</v>
      </c>
      <c r="AD634" s="5">
        <v>97.03</v>
      </c>
      <c r="AE634" t="s">
        <v>270</v>
      </c>
      <c r="AJ634" s="25">
        <v>45145</v>
      </c>
      <c r="AK634" s="3" t="s">
        <v>1183</v>
      </c>
      <c r="AL634" s="3"/>
      <c r="AM634" s="3"/>
      <c r="AN634" s="18">
        <v>40</v>
      </c>
      <c r="AO634" s="3"/>
    </row>
    <row r="635" spans="2:41" x14ac:dyDescent="0.25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1120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1180</v>
      </c>
      <c r="AC635" s="3" t="s">
        <v>724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 x14ac:dyDescent="0.25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493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 x14ac:dyDescent="0.25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 x14ac:dyDescent="0.4">
      <c r="B638" s="190" t="str">
        <f>IF(C637&lt;0,"NO PAGAR","COBRAR")</f>
        <v>COBRAR</v>
      </c>
      <c r="C638" s="190"/>
      <c r="E638" s="4">
        <v>45138</v>
      </c>
      <c r="F638" s="3" t="s">
        <v>1111</v>
      </c>
      <c r="G638" s="3"/>
      <c r="H638" s="5">
        <v>100</v>
      </c>
      <c r="I638" t="s">
        <v>415</v>
      </c>
      <c r="N638" s="3"/>
      <c r="O638" s="3"/>
      <c r="P638" s="3"/>
      <c r="Q638" s="3"/>
      <c r="R638" s="18"/>
      <c r="S638" s="3"/>
      <c r="V638" s="17"/>
      <c r="X638" s="190" t="str">
        <f>IF(Y637&lt;0,"NO PAGAR","COBRAR")</f>
        <v>COBRAR</v>
      </c>
      <c r="Y638" s="19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81" t="s">
        <v>9</v>
      </c>
      <c r="C639" s="182"/>
      <c r="E639" s="4">
        <v>45113</v>
      </c>
      <c r="F639" s="3" t="s">
        <v>379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181" t="s">
        <v>9</v>
      </c>
      <c r="Y639" s="182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414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10</v>
      </c>
      <c r="C641" s="10">
        <f>R650</f>
        <v>420</v>
      </c>
      <c r="E641" s="4">
        <v>45118</v>
      </c>
      <c r="F641" s="3" t="s">
        <v>414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11</v>
      </c>
      <c r="C642" s="10">
        <v>80</v>
      </c>
      <c r="E642" s="4">
        <v>45125</v>
      </c>
      <c r="F642" s="3" t="s">
        <v>414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1" t="s">
        <v>12</v>
      </c>
      <c r="C643" s="10"/>
      <c r="E643" s="4">
        <v>45126</v>
      </c>
      <c r="F643" s="3" t="s">
        <v>414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14</v>
      </c>
      <c r="C645" s="10"/>
      <c r="E645" s="4">
        <v>45140</v>
      </c>
      <c r="F645" s="3" t="s">
        <v>1135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1186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15</v>
      </c>
      <c r="C646" s="10"/>
      <c r="E646" s="4">
        <v>45140</v>
      </c>
      <c r="F646" s="3" t="s">
        <v>1136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1" t="s">
        <v>17</v>
      </c>
      <c r="C648" s="10">
        <v>473.21</v>
      </c>
      <c r="E648" s="183" t="s">
        <v>7</v>
      </c>
      <c r="F648" s="184"/>
      <c r="G648" s="185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183" t="s">
        <v>7</v>
      </c>
      <c r="AB648" s="184"/>
      <c r="AC648" s="185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 x14ac:dyDescent="0.25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 x14ac:dyDescent="0.25">
      <c r="B650" s="12"/>
      <c r="C650" s="10"/>
      <c r="N650" s="183" t="s">
        <v>7</v>
      </c>
      <c r="O650" s="184"/>
      <c r="P650" s="184"/>
      <c r="Q650" s="185"/>
      <c r="R650" s="18">
        <f>SUM(R634:R649)</f>
        <v>420</v>
      </c>
      <c r="S650" s="3"/>
      <c r="V650" s="17"/>
      <c r="X650" s="12"/>
      <c r="Y650" s="10"/>
      <c r="AJ650" s="183" t="s">
        <v>7</v>
      </c>
      <c r="AK650" s="184"/>
      <c r="AL650" s="184"/>
      <c r="AM650" s="185"/>
      <c r="AN650" s="18">
        <f>SUM(AN634:AN649)</f>
        <v>40</v>
      </c>
      <c r="AO650" s="3"/>
    </row>
    <row r="651" spans="2:41" x14ac:dyDescent="0.25">
      <c r="B651" s="12"/>
      <c r="C651" s="10"/>
      <c r="N651" s="126" t="s">
        <v>472</v>
      </c>
      <c r="O651" s="127">
        <v>45134.360706020001</v>
      </c>
      <c r="P651" s="126" t="s">
        <v>476</v>
      </c>
      <c r="Q651" s="128">
        <v>156.97300000000001</v>
      </c>
      <c r="R651" s="128">
        <v>274.7</v>
      </c>
      <c r="S651" s="129" t="s">
        <v>20</v>
      </c>
      <c r="V651" s="17"/>
      <c r="X651" s="12"/>
      <c r="Y651" s="10"/>
    </row>
    <row r="652" spans="2:41" x14ac:dyDescent="0.25">
      <c r="B652" s="12"/>
      <c r="C652" s="10"/>
      <c r="N652" s="126" t="s">
        <v>474</v>
      </c>
      <c r="O652" s="127">
        <v>45134.456435189997</v>
      </c>
      <c r="P652" s="126" t="s">
        <v>476</v>
      </c>
      <c r="Q652" s="128">
        <v>85.149000000000001</v>
      </c>
      <c r="R652" s="128">
        <v>149.01</v>
      </c>
      <c r="S652" s="129" t="s">
        <v>1126</v>
      </c>
      <c r="V652" s="17"/>
      <c r="X652" s="12"/>
      <c r="Y652" s="10"/>
    </row>
    <row r="653" spans="2:41" x14ac:dyDescent="0.25">
      <c r="B653" s="12"/>
      <c r="C653" s="10"/>
      <c r="E653" s="14"/>
      <c r="R653" s="176">
        <f>SUM(R651:R652)</f>
        <v>423.71</v>
      </c>
      <c r="V653" s="17"/>
      <c r="X653" s="12"/>
      <c r="Y653" s="10"/>
      <c r="AA653" s="14"/>
    </row>
    <row r="654" spans="2:41" x14ac:dyDescent="0.25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 x14ac:dyDescent="0.25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 x14ac:dyDescent="0.25">
      <c r="E656" s="1" t="s">
        <v>19</v>
      </c>
      <c r="V656" s="17"/>
      <c r="AA656" s="1" t="s">
        <v>19</v>
      </c>
    </row>
    <row r="657" spans="1:43" x14ac:dyDescent="0.25">
      <c r="V657" s="17"/>
    </row>
    <row r="658" spans="1:43" x14ac:dyDescent="0.25">
      <c r="V658" s="17"/>
    </row>
    <row r="659" spans="1:43" x14ac:dyDescent="0.25">
      <c r="V659" s="17"/>
    </row>
    <row r="660" spans="1:43" x14ac:dyDescent="0.25">
      <c r="V660" s="17"/>
    </row>
    <row r="661" spans="1:43" x14ac:dyDescent="0.25">
      <c r="V661" s="17"/>
    </row>
    <row r="662" spans="1:43" x14ac:dyDescent="0.25">
      <c r="V662" s="17"/>
    </row>
    <row r="663" spans="1:43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 x14ac:dyDescent="0.25">
      <c r="V666" s="17"/>
    </row>
    <row r="667" spans="1:43" ht="15" customHeight="1" x14ac:dyDescent="0.4">
      <c r="H667" s="76" t="s">
        <v>30</v>
      </c>
      <c r="I667" s="76"/>
      <c r="J667" s="76"/>
      <c r="V667" s="17"/>
      <c r="AA667" s="186" t="s">
        <v>31</v>
      </c>
      <c r="AB667" s="186"/>
      <c r="AC667" s="186"/>
    </row>
    <row r="668" spans="1:43" ht="15" customHeight="1" x14ac:dyDescent="0.4">
      <c r="H668" s="76"/>
      <c r="I668" s="76"/>
      <c r="J668" s="76"/>
      <c r="V668" s="17"/>
      <c r="AA668" s="186"/>
      <c r="AB668" s="186"/>
      <c r="AC668" s="186"/>
    </row>
    <row r="669" spans="1:43" x14ac:dyDescent="0.25">
      <c r="V669" s="17"/>
    </row>
    <row r="670" spans="1:43" x14ac:dyDescent="0.25">
      <c r="V670" s="17"/>
    </row>
    <row r="671" spans="1:43" ht="23.25" x14ac:dyDescent="0.35">
      <c r="B671" s="24" t="s">
        <v>68</v>
      </c>
      <c r="V671" s="17"/>
      <c r="X671" s="22" t="s">
        <v>68</v>
      </c>
    </row>
    <row r="672" spans="1:43" ht="23.25" x14ac:dyDescent="0.35">
      <c r="B672" s="23" t="s">
        <v>32</v>
      </c>
      <c r="C672" s="20">
        <f>IF(X632="PAGADO",0,Y637)</f>
        <v>703.53</v>
      </c>
      <c r="E672" s="187" t="s">
        <v>1202</v>
      </c>
      <c r="F672" s="187"/>
      <c r="G672" s="187"/>
      <c r="H672" s="187"/>
      <c r="V672" s="17"/>
      <c r="X672" s="23" t="s">
        <v>32</v>
      </c>
      <c r="Y672" s="20">
        <f>IF(B1472="PAGADO",0,C677)</f>
        <v>837.4</v>
      </c>
      <c r="AA672" s="187" t="s">
        <v>20</v>
      </c>
      <c r="AB672" s="187"/>
      <c r="AC672" s="187"/>
      <c r="AD672" s="187"/>
    </row>
    <row r="673" spans="2:41" x14ac:dyDescent="0.25">
      <c r="B673" s="1" t="s">
        <v>0</v>
      </c>
      <c r="C673" s="19">
        <f>H688</f>
        <v>133.87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 x14ac:dyDescent="0.25">
      <c r="C674" s="20"/>
      <c r="E674" s="4">
        <v>45139</v>
      </c>
      <c r="F674" s="3" t="s">
        <v>1201</v>
      </c>
      <c r="G674" s="3" t="s">
        <v>290</v>
      </c>
      <c r="H674" s="5">
        <v>133.87</v>
      </c>
      <c r="N674" s="3"/>
      <c r="O674" s="3"/>
      <c r="P674" s="3"/>
      <c r="Q674" s="3"/>
      <c r="R674" s="18"/>
      <c r="S674" s="3"/>
      <c r="V674" s="17"/>
      <c r="Y674" s="2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" t="s">
        <v>24</v>
      </c>
      <c r="C675" s="19">
        <f>IF(C672&gt;0,C672+C673,C673)</f>
        <v>837.4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837.4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" t="s">
        <v>9</v>
      </c>
      <c r="C676" s="20">
        <f>C700</f>
        <v>0</v>
      </c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0</v>
      </c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6" t="s">
        <v>26</v>
      </c>
      <c r="C677" s="21">
        <f>C675-C676</f>
        <v>837.4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837.4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ht="23.25" x14ac:dyDescent="0.35">
      <c r="B678" s="6"/>
      <c r="C678" s="7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88" t="str">
        <f>IF(Y677&lt;0,"NO PAGAR","COBRAR'")</f>
        <v>COBRAR'</v>
      </c>
      <c r="Y678" s="188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ht="23.25" x14ac:dyDescent="0.35">
      <c r="B679" s="188" t="str">
        <f>IF(C677&lt;0,"NO PAGAR","COBRAR'")</f>
        <v>COBRAR'</v>
      </c>
      <c r="C679" s="188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81" t="s">
        <v>9</v>
      </c>
      <c r="C680" s="182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81" t="s">
        <v>9</v>
      </c>
      <c r="Y680" s="182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16</v>
      </c>
      <c r="C688" s="10"/>
      <c r="E688" s="183" t="s">
        <v>7</v>
      </c>
      <c r="F688" s="184"/>
      <c r="G688" s="185"/>
      <c r="H688" s="5">
        <f>SUM(H674:H687)</f>
        <v>133.87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183" t="s">
        <v>7</v>
      </c>
      <c r="AB688" s="184"/>
      <c r="AC688" s="185"/>
      <c r="AD688" s="5">
        <f>SUM(AD674:AD687)</f>
        <v>0</v>
      </c>
      <c r="AJ688" s="3"/>
      <c r="AK688" s="3"/>
      <c r="AL688" s="3"/>
      <c r="AM688" s="3"/>
      <c r="AN688" s="18"/>
      <c r="AO688" s="3"/>
    </row>
    <row r="689" spans="2:41" x14ac:dyDescent="0.25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17</v>
      </c>
      <c r="Y689" s="10"/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1" x14ac:dyDescent="0.25">
      <c r="B690" s="12"/>
      <c r="C690" s="10"/>
      <c r="N690" s="183" t="s">
        <v>7</v>
      </c>
      <c r="O690" s="184"/>
      <c r="P690" s="184"/>
      <c r="Q690" s="185"/>
      <c r="R690" s="18">
        <f>SUM(R674:R689)</f>
        <v>0</v>
      </c>
      <c r="S690" s="3"/>
      <c r="V690" s="17"/>
      <c r="X690" s="12"/>
      <c r="Y690" s="10"/>
      <c r="AJ690" s="183" t="s">
        <v>7</v>
      </c>
      <c r="AK690" s="184"/>
      <c r="AL690" s="184"/>
      <c r="AM690" s="185"/>
      <c r="AN690" s="18">
        <f>SUM(AN674:AN689)</f>
        <v>0</v>
      </c>
      <c r="AO690" s="3"/>
    </row>
    <row r="691" spans="2:41" x14ac:dyDescent="0.25">
      <c r="B691" s="12"/>
      <c r="C691" s="10"/>
      <c r="V691" s="17"/>
      <c r="X691" s="12"/>
      <c r="Y691" s="10"/>
    </row>
    <row r="692" spans="2:41" x14ac:dyDescent="0.25">
      <c r="B692" s="12"/>
      <c r="C692" s="10"/>
      <c r="V692" s="17"/>
      <c r="X692" s="12"/>
      <c r="Y692" s="10"/>
    </row>
    <row r="693" spans="2:41" x14ac:dyDescent="0.25">
      <c r="B693" s="12"/>
      <c r="C693" s="10"/>
      <c r="E693" s="14"/>
      <c r="V693" s="17"/>
      <c r="X693" s="12"/>
      <c r="Y693" s="10"/>
      <c r="AA693" s="14"/>
    </row>
    <row r="694" spans="2:41" x14ac:dyDescent="0.25">
      <c r="B694" s="12"/>
      <c r="C694" s="10"/>
      <c r="V694" s="17"/>
      <c r="X694" s="12"/>
      <c r="Y694" s="10"/>
    </row>
    <row r="695" spans="2:41" x14ac:dyDescent="0.25">
      <c r="B695" s="12"/>
      <c r="C695" s="10"/>
      <c r="V695" s="17"/>
      <c r="X695" s="12"/>
      <c r="Y695" s="10"/>
    </row>
    <row r="696" spans="2:41" x14ac:dyDescent="0.25">
      <c r="B696" s="12"/>
      <c r="C696" s="10"/>
      <c r="V696" s="17"/>
      <c r="X696" s="12"/>
      <c r="Y696" s="10"/>
    </row>
    <row r="697" spans="2:41" x14ac:dyDescent="0.25">
      <c r="B697" s="12"/>
      <c r="C697" s="10"/>
      <c r="V697" s="17"/>
      <c r="X697" s="12"/>
      <c r="Y697" s="10"/>
    </row>
    <row r="698" spans="2:41" x14ac:dyDescent="0.25">
      <c r="B698" s="12"/>
      <c r="C698" s="10"/>
      <c r="V698" s="17"/>
      <c r="X698" s="12"/>
      <c r="Y698" s="10"/>
    </row>
    <row r="699" spans="2:41" x14ac:dyDescent="0.25">
      <c r="B699" s="11"/>
      <c r="C699" s="10"/>
      <c r="V699" s="17"/>
      <c r="X699" s="11"/>
      <c r="Y699" s="10"/>
    </row>
    <row r="700" spans="2:41" x14ac:dyDescent="0.25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0</v>
      </c>
      <c r="Z700" t="s">
        <v>22</v>
      </c>
      <c r="AA700" t="s">
        <v>21</v>
      </c>
    </row>
    <row r="701" spans="2:41" x14ac:dyDescent="0.25">
      <c r="E701" s="1" t="s">
        <v>19</v>
      </c>
      <c r="V701" s="17"/>
      <c r="AA701" s="1" t="s">
        <v>19</v>
      </c>
    </row>
    <row r="702" spans="2:41" x14ac:dyDescent="0.25">
      <c r="V702" s="17"/>
    </row>
    <row r="703" spans="2:41" x14ac:dyDescent="0.25">
      <c r="V703" s="17"/>
    </row>
    <row r="704" spans="2:41" x14ac:dyDescent="0.25">
      <c r="V704" s="17"/>
    </row>
    <row r="705" spans="2:31" x14ac:dyDescent="0.25">
      <c r="V705" s="17"/>
    </row>
    <row r="706" spans="2:31" x14ac:dyDescent="0.25">
      <c r="V706" s="17"/>
    </row>
    <row r="707" spans="2:31" x14ac:dyDescent="0.25">
      <c r="V707" s="17"/>
    </row>
    <row r="708" spans="2:31" x14ac:dyDescent="0.25">
      <c r="V708" s="17"/>
    </row>
    <row r="709" spans="2:31" x14ac:dyDescent="0.25">
      <c r="V709" s="17"/>
    </row>
    <row r="710" spans="2:31" x14ac:dyDescent="0.25">
      <c r="V710" s="17"/>
    </row>
    <row r="711" spans="2:31" x14ac:dyDescent="0.25">
      <c r="V711" s="17"/>
    </row>
    <row r="712" spans="2:31" x14ac:dyDescent="0.25">
      <c r="V712" s="17"/>
    </row>
    <row r="713" spans="2:31" x14ac:dyDescent="0.25">
      <c r="V713" s="17"/>
    </row>
    <row r="714" spans="2:31" x14ac:dyDescent="0.25">
      <c r="V714" s="17"/>
      <c r="AC714" s="189" t="s">
        <v>29</v>
      </c>
      <c r="AD714" s="189"/>
      <c r="AE714" s="189"/>
    </row>
    <row r="715" spans="2:31" ht="15" customHeight="1" x14ac:dyDescent="0.4">
      <c r="H715" s="76" t="s">
        <v>28</v>
      </c>
      <c r="I715" s="76"/>
      <c r="J715" s="76"/>
      <c r="V715" s="17"/>
      <c r="AC715" s="189"/>
      <c r="AD715" s="189"/>
      <c r="AE715" s="189"/>
    </row>
    <row r="716" spans="2:31" ht="15" customHeight="1" x14ac:dyDescent="0.4">
      <c r="H716" s="76"/>
      <c r="I716" s="76"/>
      <c r="J716" s="76"/>
      <c r="V716" s="17"/>
      <c r="AC716" s="189"/>
      <c r="AD716" s="189"/>
      <c r="AE716" s="189"/>
    </row>
    <row r="717" spans="2:31" x14ac:dyDescent="0.25">
      <c r="V717" s="17"/>
    </row>
    <row r="718" spans="2:31" x14ac:dyDescent="0.25">
      <c r="V718" s="17"/>
    </row>
    <row r="719" spans="2:31" ht="23.25" x14ac:dyDescent="0.35">
      <c r="B719" s="22" t="s">
        <v>69</v>
      </c>
      <c r="V719" s="17"/>
      <c r="X719" s="22" t="s">
        <v>69</v>
      </c>
    </row>
    <row r="720" spans="2:31" ht="23.25" x14ac:dyDescent="0.35">
      <c r="B720" s="23" t="s">
        <v>32</v>
      </c>
      <c r="C720" s="20">
        <f>IF(X672="PAGADO",0,Y677)</f>
        <v>837.4</v>
      </c>
      <c r="E720" s="187" t="s">
        <v>20</v>
      </c>
      <c r="F720" s="187"/>
      <c r="G720" s="187"/>
      <c r="H720" s="187"/>
      <c r="V720" s="17"/>
      <c r="X720" s="23" t="s">
        <v>32</v>
      </c>
      <c r="Y720" s="20">
        <f>IF(B720="PAGADO",0,C725)</f>
        <v>837.4</v>
      </c>
      <c r="AA720" s="187" t="s">
        <v>20</v>
      </c>
      <c r="AB720" s="187"/>
      <c r="AC720" s="187"/>
      <c r="AD720" s="187"/>
    </row>
    <row r="721" spans="2:41" x14ac:dyDescent="0.25">
      <c r="B721" s="1" t="s">
        <v>0</v>
      </c>
      <c r="C721" s="19">
        <f>H736</f>
        <v>0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0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 x14ac:dyDescent="0.25">
      <c r="C722" s="2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Y722" s="2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" t="s">
        <v>24</v>
      </c>
      <c r="C723" s="19">
        <f>IF(C720&gt;0,C720+C721,C721)</f>
        <v>837.4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24</v>
      </c>
      <c r="Y723" s="19">
        <f>IF(Y720&gt;0,Y720+Y721,Y721)</f>
        <v>837.4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" t="s">
        <v>9</v>
      </c>
      <c r="C724" s="20">
        <f>C747</f>
        <v>0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Y747</f>
        <v>0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6" t="s">
        <v>25</v>
      </c>
      <c r="C725" s="21">
        <f>C723-C724</f>
        <v>837.4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837.4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6.25" x14ac:dyDescent="0.4">
      <c r="B726" s="190" t="str">
        <f>IF(C725&lt;0,"NO PAGAR","COBRAR")</f>
        <v>COBRAR</v>
      </c>
      <c r="C726" s="19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90" t="str">
        <f>IF(Y725&lt;0,"NO PAGAR","COBRAR")</f>
        <v>COBRAR</v>
      </c>
      <c r="Y726" s="19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81" t="s">
        <v>9</v>
      </c>
      <c r="C727" s="182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81" t="s">
        <v>9</v>
      </c>
      <c r="Y727" s="182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x14ac:dyDescent="0.25">
      <c r="B728" s="9" t="str">
        <f>IF(C761&lt;0,"SALDO A FAVOR","SALDO ADELANTAD0'")</f>
        <v>SALDO ADELANTAD0'</v>
      </c>
      <c r="C728" s="10" t="b">
        <f>IF(Y672&lt;=0,Y672*-1)</f>
        <v>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 FAVOR'</v>
      </c>
      <c r="Y728" s="10" t="b">
        <f>IF(C725&lt;=0,C725*-1)</f>
        <v>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 x14ac:dyDescent="0.25">
      <c r="B729" s="11" t="s">
        <v>10</v>
      </c>
      <c r="C729" s="10">
        <f>R738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17</v>
      </c>
      <c r="C736" s="10"/>
      <c r="E736" s="183" t="s">
        <v>7</v>
      </c>
      <c r="F736" s="184"/>
      <c r="G736" s="185"/>
      <c r="H736" s="5">
        <f>SUM(H722:H735)</f>
        <v>0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83" t="s">
        <v>7</v>
      </c>
      <c r="AB736" s="184"/>
      <c r="AC736" s="185"/>
      <c r="AD736" s="5">
        <f>SUM(AD722:AD735)</f>
        <v>0</v>
      </c>
      <c r="AJ736" s="3"/>
      <c r="AK736" s="3"/>
      <c r="AL736" s="3"/>
      <c r="AM736" s="3"/>
      <c r="AN736" s="18"/>
      <c r="AO736" s="3"/>
    </row>
    <row r="737" spans="2:41" x14ac:dyDescent="0.25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2:41" x14ac:dyDescent="0.25">
      <c r="B738" s="12"/>
      <c r="C738" s="10"/>
      <c r="N738" s="183" t="s">
        <v>7</v>
      </c>
      <c r="O738" s="184"/>
      <c r="P738" s="184"/>
      <c r="Q738" s="185"/>
      <c r="R738" s="18">
        <f>SUM(R722:R737)</f>
        <v>0</v>
      </c>
      <c r="S738" s="3"/>
      <c r="V738" s="17"/>
      <c r="X738" s="12"/>
      <c r="Y738" s="10"/>
      <c r="AJ738" s="183" t="s">
        <v>7</v>
      </c>
      <c r="AK738" s="184"/>
      <c r="AL738" s="184"/>
      <c r="AM738" s="185"/>
      <c r="AN738" s="18">
        <f>SUM(AN722:AN737)</f>
        <v>0</v>
      </c>
      <c r="AO738" s="3"/>
    </row>
    <row r="739" spans="2:41" x14ac:dyDescent="0.25">
      <c r="B739" s="12"/>
      <c r="C739" s="10"/>
      <c r="V739" s="17"/>
      <c r="X739" s="12"/>
      <c r="Y739" s="10"/>
    </row>
    <row r="740" spans="2:41" x14ac:dyDescent="0.25">
      <c r="B740" s="12"/>
      <c r="C740" s="10"/>
      <c r="V740" s="17"/>
      <c r="X740" s="12"/>
      <c r="Y740" s="10"/>
    </row>
    <row r="741" spans="2:41" x14ac:dyDescent="0.25">
      <c r="B741" s="12"/>
      <c r="C741" s="10"/>
      <c r="E741" s="14"/>
      <c r="V741" s="17"/>
      <c r="X741" s="12"/>
      <c r="Y741" s="10"/>
      <c r="AA741" s="14"/>
    </row>
    <row r="742" spans="2:41" x14ac:dyDescent="0.25">
      <c r="B742" s="12"/>
      <c r="C742" s="10"/>
      <c r="V742" s="17"/>
      <c r="X742" s="12"/>
      <c r="Y742" s="10"/>
    </row>
    <row r="743" spans="2:41" x14ac:dyDescent="0.25">
      <c r="B743" s="12"/>
      <c r="C743" s="10"/>
      <c r="V743" s="17"/>
      <c r="X743" s="12"/>
      <c r="Y743" s="10"/>
    </row>
    <row r="744" spans="2:41" x14ac:dyDescent="0.25">
      <c r="B744" s="12"/>
      <c r="C744" s="10"/>
      <c r="V744" s="17"/>
      <c r="X744" s="12"/>
      <c r="Y744" s="10"/>
    </row>
    <row r="745" spans="2:41" x14ac:dyDescent="0.25">
      <c r="B745" s="12"/>
      <c r="C745" s="10"/>
      <c r="V745" s="17"/>
      <c r="X745" s="12"/>
      <c r="Y745" s="10"/>
    </row>
    <row r="746" spans="2:41" x14ac:dyDescent="0.25">
      <c r="B746" s="11"/>
      <c r="C746" s="10"/>
      <c r="V746" s="17"/>
      <c r="X746" s="11"/>
      <c r="Y746" s="10"/>
    </row>
    <row r="747" spans="2:41" x14ac:dyDescent="0.25">
      <c r="B747" s="15" t="s">
        <v>18</v>
      </c>
      <c r="C747" s="16">
        <f>SUM(C728:C746)</f>
        <v>0</v>
      </c>
      <c r="V747" s="17"/>
      <c r="X747" s="15" t="s">
        <v>18</v>
      </c>
      <c r="Y747" s="16">
        <f>SUM(Y728:Y746)</f>
        <v>0</v>
      </c>
    </row>
    <row r="748" spans="2:41" x14ac:dyDescent="0.25">
      <c r="D748" t="s">
        <v>22</v>
      </c>
      <c r="E748" t="s">
        <v>21</v>
      </c>
      <c r="V748" s="17"/>
      <c r="Z748" t="s">
        <v>22</v>
      </c>
      <c r="AA748" t="s">
        <v>21</v>
      </c>
    </row>
    <row r="749" spans="2:41" x14ac:dyDescent="0.25">
      <c r="E749" s="1" t="s">
        <v>19</v>
      </c>
      <c r="V749" s="17"/>
      <c r="AA749" s="1" t="s">
        <v>19</v>
      </c>
    </row>
    <row r="750" spans="2:41" x14ac:dyDescent="0.25">
      <c r="V750" s="17"/>
    </row>
    <row r="751" spans="2:41" x14ac:dyDescent="0.25">
      <c r="V751" s="17"/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V759" s="17"/>
    </row>
    <row r="760" spans="1:43" ht="15" customHeight="1" x14ac:dyDescent="0.4">
      <c r="H760" s="76" t="s">
        <v>30</v>
      </c>
      <c r="I760" s="76"/>
      <c r="J760" s="76"/>
      <c r="V760" s="17"/>
      <c r="AA760" s="186" t="s">
        <v>31</v>
      </c>
      <c r="AB760" s="186"/>
      <c r="AC760" s="186"/>
    </row>
    <row r="761" spans="1:43" ht="15" customHeight="1" x14ac:dyDescent="0.4">
      <c r="H761" s="76"/>
      <c r="I761" s="76"/>
      <c r="J761" s="76"/>
      <c r="V761" s="17"/>
      <c r="AA761" s="186"/>
      <c r="AB761" s="186"/>
      <c r="AC761" s="186"/>
    </row>
    <row r="762" spans="1:43" x14ac:dyDescent="0.25">
      <c r="V762" s="17"/>
    </row>
    <row r="763" spans="1:43" x14ac:dyDescent="0.25">
      <c r="V763" s="17"/>
    </row>
    <row r="764" spans="1:43" ht="23.25" x14ac:dyDescent="0.35">
      <c r="B764" s="24" t="s">
        <v>69</v>
      </c>
      <c r="V764" s="17"/>
      <c r="X764" s="22" t="s">
        <v>69</v>
      </c>
    </row>
    <row r="765" spans="1:43" ht="23.25" x14ac:dyDescent="0.35">
      <c r="B765" s="23" t="s">
        <v>32</v>
      </c>
      <c r="C765" s="20">
        <f>IF(X720="PAGADO",0,C725)</f>
        <v>837.4</v>
      </c>
      <c r="E765" s="187" t="s">
        <v>20</v>
      </c>
      <c r="F765" s="187"/>
      <c r="G765" s="187"/>
      <c r="H765" s="187"/>
      <c r="V765" s="17"/>
      <c r="X765" s="23" t="s">
        <v>32</v>
      </c>
      <c r="Y765" s="20">
        <f>IF(B1565="PAGADO",0,C770)</f>
        <v>837.4</v>
      </c>
      <c r="AA765" s="187" t="s">
        <v>20</v>
      </c>
      <c r="AB765" s="187"/>
      <c r="AC765" s="187"/>
      <c r="AD765" s="187"/>
    </row>
    <row r="766" spans="1:43" x14ac:dyDescent="0.25">
      <c r="B766" s="1" t="s">
        <v>0</v>
      </c>
      <c r="C766" s="19">
        <f>H781</f>
        <v>0</v>
      </c>
      <c r="E766" s="2" t="s">
        <v>1</v>
      </c>
      <c r="F766" s="2" t="s">
        <v>2</v>
      </c>
      <c r="G766" s="2" t="s">
        <v>3</v>
      </c>
      <c r="H766" s="2" t="s">
        <v>4</v>
      </c>
      <c r="N766" s="2" t="s">
        <v>1</v>
      </c>
      <c r="O766" s="2" t="s">
        <v>5</v>
      </c>
      <c r="P766" s="2" t="s">
        <v>4</v>
      </c>
      <c r="Q766" s="2" t="s">
        <v>6</v>
      </c>
      <c r="R766" s="2" t="s">
        <v>7</v>
      </c>
      <c r="S766" s="3"/>
      <c r="V766" s="17"/>
      <c r="X766" s="1" t="s">
        <v>0</v>
      </c>
      <c r="Y766" s="19">
        <f>AD781</f>
        <v>0</v>
      </c>
      <c r="AA766" s="2" t="s">
        <v>1</v>
      </c>
      <c r="AB766" s="2" t="s">
        <v>2</v>
      </c>
      <c r="AC766" s="2" t="s">
        <v>3</v>
      </c>
      <c r="AD766" s="2" t="s">
        <v>4</v>
      </c>
      <c r="AJ766" s="2" t="s">
        <v>1</v>
      </c>
      <c r="AK766" s="2" t="s">
        <v>5</v>
      </c>
      <c r="AL766" s="2" t="s">
        <v>4</v>
      </c>
      <c r="AM766" s="2" t="s">
        <v>6</v>
      </c>
      <c r="AN766" s="2" t="s">
        <v>7</v>
      </c>
      <c r="AO766" s="3"/>
    </row>
    <row r="767" spans="1:43" x14ac:dyDescent="0.25">
      <c r="C767" s="2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Y767" s="2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x14ac:dyDescent="0.25">
      <c r="B768" s="1" t="s">
        <v>24</v>
      </c>
      <c r="C768" s="19">
        <f>IF(C765&gt;0,C765+C766,C766)</f>
        <v>837.4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" t="s">
        <v>24</v>
      </c>
      <c r="Y768" s="19">
        <f>IF(Y765&gt;0,Y765+Y766,Y766)</f>
        <v>837.4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" t="s">
        <v>9</v>
      </c>
      <c r="C769" s="20">
        <f>C793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" t="s">
        <v>9</v>
      </c>
      <c r="Y769" s="20">
        <f>Y793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6" t="s">
        <v>26</v>
      </c>
      <c r="C770" s="21">
        <f>C768-C769</f>
        <v>837.4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 t="s">
        <v>27</v>
      </c>
      <c r="Y770" s="21">
        <f>Y768-Y769</f>
        <v>837.4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 x14ac:dyDescent="0.35">
      <c r="B771" s="6"/>
      <c r="C771" s="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88" t="str">
        <f>IF(Y770&lt;0,"NO PAGAR","COBRAR'")</f>
        <v>COBRAR'</v>
      </c>
      <c r="Y771" s="188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ht="23.25" x14ac:dyDescent="0.35">
      <c r="B772" s="188" t="str">
        <f>IF(C770&lt;0,"NO PAGAR","COBRAR'")</f>
        <v>COBRAR'</v>
      </c>
      <c r="C772" s="188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/>
      <c r="Y772" s="8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81" t="s">
        <v>9</v>
      </c>
      <c r="C773" s="182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81" t="s">
        <v>9</v>
      </c>
      <c r="Y773" s="182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9" t="str">
        <f>IF(Y725&lt;0,"SALDO ADELANTADO","SALDO A FAVOR '")</f>
        <v>SALDO A FAVOR '</v>
      </c>
      <c r="C774" s="10" t="b">
        <f>IF(Y725&lt;=0,Y725*-1)</f>
        <v>0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9" t="str">
        <f>IF(C770&lt;0,"SALDO ADELANTADO","SALDO A FAVOR'")</f>
        <v>SALDO A FAVOR'</v>
      </c>
      <c r="Y774" s="10" t="b">
        <f>IF(C770&lt;=0,C770*-1)</f>
        <v>0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10</v>
      </c>
      <c r="C775" s="10">
        <f>R783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10</v>
      </c>
      <c r="Y775" s="10">
        <f>AN783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11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11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12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12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13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13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14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14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1" t="s">
        <v>15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15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1" t="s">
        <v>16</v>
      </c>
      <c r="C781" s="10"/>
      <c r="E781" s="183" t="s">
        <v>7</v>
      </c>
      <c r="F781" s="184"/>
      <c r="G781" s="185"/>
      <c r="H781" s="5">
        <f>SUM(H767:H780)</f>
        <v>0</v>
      </c>
      <c r="N781" s="3"/>
      <c r="O781" s="3"/>
      <c r="P781" s="3"/>
      <c r="Q781" s="3"/>
      <c r="R781" s="18"/>
      <c r="S781" s="3"/>
      <c r="V781" s="17"/>
      <c r="X781" s="11" t="s">
        <v>16</v>
      </c>
      <c r="Y781" s="10"/>
      <c r="AA781" s="183" t="s">
        <v>7</v>
      </c>
      <c r="AB781" s="184"/>
      <c r="AC781" s="185"/>
      <c r="AD781" s="5">
        <f>SUM(AD767:AD780)</f>
        <v>0</v>
      </c>
      <c r="AJ781" s="3"/>
      <c r="AK781" s="3"/>
      <c r="AL781" s="3"/>
      <c r="AM781" s="3"/>
      <c r="AN781" s="18"/>
      <c r="AO781" s="3"/>
    </row>
    <row r="782" spans="2:41" x14ac:dyDescent="0.25">
      <c r="B782" s="11" t="s">
        <v>17</v>
      </c>
      <c r="C782" s="10"/>
      <c r="E782" s="13"/>
      <c r="F782" s="13"/>
      <c r="G782" s="13"/>
      <c r="N782" s="3"/>
      <c r="O782" s="3"/>
      <c r="P782" s="3"/>
      <c r="Q782" s="3"/>
      <c r="R782" s="18"/>
      <c r="S782" s="3"/>
      <c r="V782" s="17"/>
      <c r="X782" s="11" t="s">
        <v>17</v>
      </c>
      <c r="Y782" s="10"/>
      <c r="AA782" s="13"/>
      <c r="AB782" s="13"/>
      <c r="AC782" s="13"/>
      <c r="AJ782" s="3"/>
      <c r="AK782" s="3"/>
      <c r="AL782" s="3"/>
      <c r="AM782" s="3"/>
      <c r="AN782" s="18"/>
      <c r="AO782" s="3"/>
    </row>
    <row r="783" spans="2:41" x14ac:dyDescent="0.25">
      <c r="B783" s="12"/>
      <c r="C783" s="10"/>
      <c r="N783" s="183" t="s">
        <v>7</v>
      </c>
      <c r="O783" s="184"/>
      <c r="P783" s="184"/>
      <c r="Q783" s="185"/>
      <c r="R783" s="18">
        <f>SUM(R767:R782)</f>
        <v>0</v>
      </c>
      <c r="S783" s="3"/>
      <c r="V783" s="17"/>
      <c r="X783" s="12"/>
      <c r="Y783" s="10"/>
      <c r="AJ783" s="183" t="s">
        <v>7</v>
      </c>
      <c r="AK783" s="184"/>
      <c r="AL783" s="184"/>
      <c r="AM783" s="185"/>
      <c r="AN783" s="18">
        <f>SUM(AN767:AN782)</f>
        <v>0</v>
      </c>
      <c r="AO783" s="3"/>
    </row>
    <row r="784" spans="2:41" x14ac:dyDescent="0.25">
      <c r="B784" s="12"/>
      <c r="C784" s="10"/>
      <c r="V784" s="17"/>
      <c r="X784" s="12"/>
      <c r="Y784" s="10"/>
    </row>
    <row r="785" spans="2:27" x14ac:dyDescent="0.25">
      <c r="B785" s="12"/>
      <c r="C785" s="10"/>
      <c r="V785" s="17"/>
      <c r="X785" s="12"/>
      <c r="Y785" s="10"/>
    </row>
    <row r="786" spans="2:27" x14ac:dyDescent="0.25">
      <c r="B786" s="12"/>
      <c r="C786" s="10"/>
      <c r="E786" s="14"/>
      <c r="V786" s="17"/>
      <c r="X786" s="12"/>
      <c r="Y786" s="10"/>
      <c r="AA786" s="14"/>
    </row>
    <row r="787" spans="2:27" x14ac:dyDescent="0.25">
      <c r="B787" s="12"/>
      <c r="C787" s="10"/>
      <c r="V787" s="17"/>
      <c r="X787" s="12"/>
      <c r="Y787" s="10"/>
    </row>
    <row r="788" spans="2:27" x14ac:dyDescent="0.25">
      <c r="B788" s="12"/>
      <c r="C788" s="10"/>
      <c r="V788" s="17"/>
      <c r="X788" s="12"/>
      <c r="Y788" s="10"/>
    </row>
    <row r="789" spans="2:27" x14ac:dyDescent="0.25">
      <c r="B789" s="12"/>
      <c r="C789" s="10"/>
      <c r="V789" s="17"/>
      <c r="X789" s="12"/>
      <c r="Y789" s="10"/>
    </row>
    <row r="790" spans="2:27" x14ac:dyDescent="0.25">
      <c r="B790" s="12"/>
      <c r="C790" s="10"/>
      <c r="V790" s="17"/>
      <c r="X790" s="12"/>
      <c r="Y790" s="10"/>
    </row>
    <row r="791" spans="2:27" x14ac:dyDescent="0.25">
      <c r="B791" s="12"/>
      <c r="C791" s="10"/>
      <c r="V791" s="17"/>
      <c r="X791" s="12"/>
      <c r="Y791" s="10"/>
    </row>
    <row r="792" spans="2:27" x14ac:dyDescent="0.25">
      <c r="B792" s="11"/>
      <c r="C792" s="10"/>
      <c r="V792" s="17"/>
      <c r="X792" s="11"/>
      <c r="Y792" s="10"/>
    </row>
    <row r="793" spans="2:27" x14ac:dyDescent="0.25">
      <c r="B793" s="15" t="s">
        <v>18</v>
      </c>
      <c r="C793" s="16">
        <f>SUM(C774:C792)</f>
        <v>0</v>
      </c>
      <c r="D793" t="s">
        <v>22</v>
      </c>
      <c r="E793" t="s">
        <v>21</v>
      </c>
      <c r="V793" s="17"/>
      <c r="X793" s="15" t="s">
        <v>18</v>
      </c>
      <c r="Y793" s="16">
        <f>SUM(Y774:Y792)</f>
        <v>0</v>
      </c>
      <c r="Z793" t="s">
        <v>22</v>
      </c>
      <c r="AA793" t="s">
        <v>21</v>
      </c>
    </row>
    <row r="794" spans="2:27" x14ac:dyDescent="0.25">
      <c r="E794" s="1" t="s">
        <v>19</v>
      </c>
      <c r="V794" s="17"/>
      <c r="AA794" s="1" t="s">
        <v>19</v>
      </c>
    </row>
    <row r="795" spans="2:27" x14ac:dyDescent="0.25">
      <c r="V795" s="17"/>
    </row>
    <row r="796" spans="2:27" x14ac:dyDescent="0.25">
      <c r="V796" s="17"/>
    </row>
    <row r="797" spans="2:27" x14ac:dyDescent="0.25">
      <c r="V797" s="17"/>
    </row>
    <row r="798" spans="2:27" x14ac:dyDescent="0.25">
      <c r="V798" s="17"/>
    </row>
    <row r="799" spans="2:27" x14ac:dyDescent="0.25">
      <c r="V799" s="17"/>
    </row>
    <row r="800" spans="2:27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</row>
    <row r="804" spans="2:41" x14ac:dyDescent="0.25">
      <c r="V804" s="17"/>
    </row>
    <row r="805" spans="2:41" x14ac:dyDescent="0.25">
      <c r="V805" s="17"/>
    </row>
    <row r="806" spans="2:41" x14ac:dyDescent="0.25">
      <c r="V806" s="17"/>
    </row>
    <row r="807" spans="2:41" x14ac:dyDescent="0.25">
      <c r="V807" s="17"/>
      <c r="AC807" s="189" t="s">
        <v>29</v>
      </c>
      <c r="AD807" s="189"/>
      <c r="AE807" s="189"/>
    </row>
    <row r="808" spans="2:41" ht="15" customHeight="1" x14ac:dyDescent="0.4">
      <c r="H808" s="76" t="s">
        <v>28</v>
      </c>
      <c r="I808" s="76"/>
      <c r="J808" s="76"/>
      <c r="V808" s="17"/>
      <c r="AC808" s="189"/>
      <c r="AD808" s="189"/>
      <c r="AE808" s="189"/>
    </row>
    <row r="809" spans="2:41" ht="15" customHeight="1" x14ac:dyDescent="0.4">
      <c r="H809" s="76"/>
      <c r="I809" s="76"/>
      <c r="J809" s="76"/>
      <c r="V809" s="17"/>
      <c r="AC809" s="189"/>
      <c r="AD809" s="189"/>
      <c r="AE809" s="189"/>
    </row>
    <row r="810" spans="2:41" x14ac:dyDescent="0.25">
      <c r="V810" s="17"/>
    </row>
    <row r="811" spans="2:41" x14ac:dyDescent="0.25">
      <c r="V811" s="17"/>
    </row>
    <row r="812" spans="2:41" ht="23.25" x14ac:dyDescent="0.35">
      <c r="B812" s="22" t="s">
        <v>70</v>
      </c>
      <c r="V812" s="17"/>
      <c r="X812" s="22" t="s">
        <v>70</v>
      </c>
    </row>
    <row r="813" spans="2:41" ht="23.25" x14ac:dyDescent="0.35">
      <c r="B813" s="23" t="s">
        <v>32</v>
      </c>
      <c r="C813" s="20">
        <f>IF(X765="PAGADO",0,Y770)</f>
        <v>837.4</v>
      </c>
      <c r="E813" s="187" t="s">
        <v>20</v>
      </c>
      <c r="F813" s="187"/>
      <c r="G813" s="187"/>
      <c r="H813" s="187"/>
      <c r="V813" s="17"/>
      <c r="X813" s="23" t="s">
        <v>32</v>
      </c>
      <c r="Y813" s="20">
        <f>IF(B813="PAGADO",0,C818)</f>
        <v>837.4</v>
      </c>
      <c r="AA813" s="187" t="s">
        <v>20</v>
      </c>
      <c r="AB813" s="187"/>
      <c r="AC813" s="187"/>
      <c r="AD813" s="187"/>
    </row>
    <row r="814" spans="2:41" x14ac:dyDescent="0.25">
      <c r="B814" s="1" t="s">
        <v>0</v>
      </c>
      <c r="C814" s="19">
        <f>H829</f>
        <v>0</v>
      </c>
      <c r="E814" s="2" t="s">
        <v>1</v>
      </c>
      <c r="F814" s="2" t="s">
        <v>2</v>
      </c>
      <c r="G814" s="2" t="s">
        <v>3</v>
      </c>
      <c r="H814" s="2" t="s">
        <v>4</v>
      </c>
      <c r="N814" s="2" t="s">
        <v>1</v>
      </c>
      <c r="O814" s="2" t="s">
        <v>5</v>
      </c>
      <c r="P814" s="2" t="s">
        <v>4</v>
      </c>
      <c r="Q814" s="2" t="s">
        <v>6</v>
      </c>
      <c r="R814" s="2" t="s">
        <v>7</v>
      </c>
      <c r="S814" s="3"/>
      <c r="V814" s="17"/>
      <c r="X814" s="1" t="s">
        <v>0</v>
      </c>
      <c r="Y814" s="19">
        <f>AD829</f>
        <v>0</v>
      </c>
      <c r="AA814" s="2" t="s">
        <v>1</v>
      </c>
      <c r="AB814" s="2" t="s">
        <v>2</v>
      </c>
      <c r="AC814" s="2" t="s">
        <v>3</v>
      </c>
      <c r="AD814" s="2" t="s">
        <v>4</v>
      </c>
      <c r="AJ814" s="2" t="s">
        <v>1</v>
      </c>
      <c r="AK814" s="2" t="s">
        <v>5</v>
      </c>
      <c r="AL814" s="2" t="s">
        <v>4</v>
      </c>
      <c r="AM814" s="2" t="s">
        <v>6</v>
      </c>
      <c r="AN814" s="2" t="s">
        <v>7</v>
      </c>
      <c r="AO814" s="3"/>
    </row>
    <row r="815" spans="2:41" x14ac:dyDescent="0.25">
      <c r="C815" s="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Y815" s="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" t="s">
        <v>24</v>
      </c>
      <c r="C816" s="19">
        <f>IF(C813&gt;0,C813+C814,C814)</f>
        <v>837.4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24</v>
      </c>
      <c r="Y816" s="19">
        <f>IF(Y813&gt;0,Y814+Y813,Y814)</f>
        <v>837.4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" t="s">
        <v>9</v>
      </c>
      <c r="C817" s="20">
        <f>C840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" t="s">
        <v>9</v>
      </c>
      <c r="Y817" s="20">
        <f>Y840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6" t="s">
        <v>25</v>
      </c>
      <c r="C818" s="21">
        <f>C816-C817</f>
        <v>837.4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6" t="s">
        <v>8</v>
      </c>
      <c r="Y818" s="21">
        <f>Y816-Y817</f>
        <v>837.4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6.25" x14ac:dyDescent="0.4">
      <c r="B819" s="190" t="str">
        <f>IF(C818&lt;0,"NO PAGAR","COBRAR")</f>
        <v>COBRAR</v>
      </c>
      <c r="C819" s="19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90" t="str">
        <f>IF(Y818&lt;0,"NO PAGAR","COBRAR")</f>
        <v>COBRAR</v>
      </c>
      <c r="Y819" s="19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81" t="s">
        <v>9</v>
      </c>
      <c r="C820" s="182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81" t="s">
        <v>9</v>
      </c>
      <c r="Y820" s="182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9" t="str">
        <f>IF(C854&lt;0,"SALDO A FAVOR","SALDO ADELANTAD0'")</f>
        <v>SALDO ADELANTAD0'</v>
      </c>
      <c r="C821" s="10" t="b">
        <f>IF(Y765&lt;=0,Y765*-1)</f>
        <v>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IF(C818&lt;0,"SALDO ADELANTADO","SALDO A FAVOR'")</f>
        <v>SALDO A FAVOR'</v>
      </c>
      <c r="Y821" s="10" t="b">
        <f>IF(C818&lt;=0,C818*-1)</f>
        <v>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10</v>
      </c>
      <c r="C822" s="10">
        <f>R831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AN831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x14ac:dyDescent="0.25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1" t="s">
        <v>16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17</v>
      </c>
      <c r="C829" s="10"/>
      <c r="E829" s="183" t="s">
        <v>7</v>
      </c>
      <c r="F829" s="184"/>
      <c r="G829" s="185"/>
      <c r="H829" s="5">
        <f>SUM(H815:H828)</f>
        <v>0</v>
      </c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83" t="s">
        <v>7</v>
      </c>
      <c r="AB829" s="184"/>
      <c r="AC829" s="185"/>
      <c r="AD829" s="5">
        <f>SUM(AD815:AD828)</f>
        <v>0</v>
      </c>
      <c r="AJ829" s="3"/>
      <c r="AK829" s="3"/>
      <c r="AL829" s="3"/>
      <c r="AM829" s="3"/>
      <c r="AN829" s="18"/>
      <c r="AO829" s="3"/>
    </row>
    <row r="830" spans="2:41" x14ac:dyDescent="0.25">
      <c r="B830" s="12"/>
      <c r="C830" s="10"/>
      <c r="E830" s="13"/>
      <c r="F830" s="13"/>
      <c r="G830" s="13"/>
      <c r="N830" s="3"/>
      <c r="O830" s="3"/>
      <c r="P830" s="3"/>
      <c r="Q830" s="3"/>
      <c r="R830" s="18"/>
      <c r="S830" s="3"/>
      <c r="V830" s="17"/>
      <c r="X830" s="12"/>
      <c r="Y830" s="10"/>
      <c r="AA830" s="13"/>
      <c r="AB830" s="13"/>
      <c r="AC830" s="13"/>
      <c r="AJ830" s="3"/>
      <c r="AK830" s="3"/>
      <c r="AL830" s="3"/>
      <c r="AM830" s="3"/>
      <c r="AN830" s="18"/>
      <c r="AO830" s="3"/>
    </row>
    <row r="831" spans="2:41" x14ac:dyDescent="0.25">
      <c r="B831" s="12"/>
      <c r="C831" s="10"/>
      <c r="N831" s="183" t="s">
        <v>7</v>
      </c>
      <c r="O831" s="184"/>
      <c r="P831" s="184"/>
      <c r="Q831" s="185"/>
      <c r="R831" s="18">
        <f>SUM(R815:R830)</f>
        <v>0</v>
      </c>
      <c r="S831" s="3"/>
      <c r="V831" s="17"/>
      <c r="X831" s="12"/>
      <c r="Y831" s="10"/>
      <c r="AJ831" s="183" t="s">
        <v>7</v>
      </c>
      <c r="AK831" s="184"/>
      <c r="AL831" s="184"/>
      <c r="AM831" s="185"/>
      <c r="AN831" s="18">
        <f>SUM(AN815:AN830)</f>
        <v>0</v>
      </c>
      <c r="AO831" s="3"/>
    </row>
    <row r="832" spans="2:41" x14ac:dyDescent="0.25">
      <c r="B832" s="12"/>
      <c r="C832" s="10"/>
      <c r="V832" s="17"/>
      <c r="X832" s="12"/>
      <c r="Y832" s="10"/>
    </row>
    <row r="833" spans="2:27" x14ac:dyDescent="0.25">
      <c r="B833" s="12"/>
      <c r="C833" s="10"/>
      <c r="V833" s="17"/>
      <c r="X833" s="12"/>
      <c r="Y833" s="10"/>
    </row>
    <row r="834" spans="2:27" x14ac:dyDescent="0.25">
      <c r="B834" s="12"/>
      <c r="C834" s="10"/>
      <c r="E834" s="14"/>
      <c r="V834" s="17"/>
      <c r="X834" s="12"/>
      <c r="Y834" s="10"/>
      <c r="AA834" s="14"/>
    </row>
    <row r="835" spans="2:27" x14ac:dyDescent="0.25">
      <c r="B835" s="12"/>
      <c r="C835" s="10"/>
      <c r="V835" s="17"/>
      <c r="X835" s="12"/>
      <c r="Y835" s="10"/>
    </row>
    <row r="836" spans="2:27" x14ac:dyDescent="0.25">
      <c r="B836" s="12"/>
      <c r="C836" s="10"/>
      <c r="V836" s="17"/>
      <c r="X836" s="12"/>
      <c r="Y836" s="10"/>
    </row>
    <row r="837" spans="2:27" x14ac:dyDescent="0.25">
      <c r="B837" s="12"/>
      <c r="C837" s="10"/>
      <c r="V837" s="17"/>
      <c r="X837" s="12"/>
      <c r="Y837" s="10"/>
    </row>
    <row r="838" spans="2:27" x14ac:dyDescent="0.25">
      <c r="B838" s="12"/>
      <c r="C838" s="10"/>
      <c r="V838" s="17"/>
      <c r="X838" s="12"/>
      <c r="Y838" s="10"/>
    </row>
    <row r="839" spans="2:27" x14ac:dyDescent="0.25">
      <c r="B839" s="11"/>
      <c r="C839" s="10"/>
      <c r="V839" s="17"/>
      <c r="X839" s="11"/>
      <c r="Y839" s="10"/>
    </row>
    <row r="840" spans="2:27" x14ac:dyDescent="0.25">
      <c r="B840" s="15" t="s">
        <v>18</v>
      </c>
      <c r="C840" s="16">
        <f>SUM(C821:C839)</f>
        <v>0</v>
      </c>
      <c r="V840" s="17"/>
      <c r="X840" s="15" t="s">
        <v>18</v>
      </c>
      <c r="Y840" s="16">
        <f>SUM(Y821:Y839)</f>
        <v>0</v>
      </c>
    </row>
    <row r="841" spans="2:27" x14ac:dyDescent="0.25">
      <c r="D841" t="s">
        <v>22</v>
      </c>
      <c r="E841" t="s">
        <v>21</v>
      </c>
      <c r="V841" s="17"/>
      <c r="Z841" t="s">
        <v>22</v>
      </c>
      <c r="AA841" t="s">
        <v>21</v>
      </c>
    </row>
    <row r="842" spans="2:27" x14ac:dyDescent="0.25">
      <c r="E842" s="1" t="s">
        <v>19</v>
      </c>
      <c r="V842" s="17"/>
      <c r="AA842" s="1" t="s">
        <v>19</v>
      </c>
    </row>
    <row r="843" spans="2:27" x14ac:dyDescent="0.25">
      <c r="V843" s="17"/>
    </row>
    <row r="844" spans="2:27" x14ac:dyDescent="0.25">
      <c r="V844" s="17"/>
    </row>
    <row r="845" spans="2:27" x14ac:dyDescent="0.25">
      <c r="V845" s="17"/>
    </row>
    <row r="846" spans="2:27" x14ac:dyDescent="0.25">
      <c r="V846" s="17"/>
    </row>
    <row r="847" spans="2:27" x14ac:dyDescent="0.25">
      <c r="V847" s="17"/>
    </row>
    <row r="848" spans="2:27" x14ac:dyDescent="0.25">
      <c r="V848" s="17"/>
    </row>
    <row r="849" spans="1:43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 x14ac:dyDescent="0.25">
      <c r="V852" s="17"/>
    </row>
    <row r="853" spans="1:43" ht="15" customHeight="1" x14ac:dyDescent="0.4">
      <c r="H853" s="76" t="s">
        <v>30</v>
      </c>
      <c r="I853" s="76"/>
      <c r="J853" s="76"/>
      <c r="V853" s="17"/>
      <c r="AA853" s="186" t="s">
        <v>31</v>
      </c>
      <c r="AB853" s="186"/>
      <c r="AC853" s="186"/>
    </row>
    <row r="854" spans="1:43" ht="15" customHeight="1" x14ac:dyDescent="0.4">
      <c r="H854" s="76"/>
      <c r="I854" s="76"/>
      <c r="J854" s="76"/>
      <c r="V854" s="17"/>
      <c r="AA854" s="186"/>
      <c r="AB854" s="186"/>
      <c r="AC854" s="186"/>
    </row>
    <row r="855" spans="1:43" x14ac:dyDescent="0.25">
      <c r="V855" s="17"/>
    </row>
    <row r="856" spans="1:43" x14ac:dyDescent="0.25">
      <c r="V856" s="17"/>
    </row>
    <row r="857" spans="1:43" ht="23.25" x14ac:dyDescent="0.35">
      <c r="B857" s="24" t="s">
        <v>70</v>
      </c>
      <c r="V857" s="17"/>
      <c r="X857" s="22" t="s">
        <v>70</v>
      </c>
    </row>
    <row r="858" spans="1:43" ht="23.25" x14ac:dyDescent="0.35">
      <c r="B858" s="23" t="s">
        <v>32</v>
      </c>
      <c r="C858" s="20">
        <f>IF(X813="PAGADO",0,C818)</f>
        <v>837.4</v>
      </c>
      <c r="E858" s="187" t="s">
        <v>20</v>
      </c>
      <c r="F858" s="187"/>
      <c r="G858" s="187"/>
      <c r="H858" s="187"/>
      <c r="V858" s="17"/>
      <c r="X858" s="23" t="s">
        <v>32</v>
      </c>
      <c r="Y858" s="20">
        <f>IF(B1658="PAGADO",0,C863)</f>
        <v>837.4</v>
      </c>
      <c r="AA858" s="187" t="s">
        <v>20</v>
      </c>
      <c r="AB858" s="187"/>
      <c r="AC858" s="187"/>
      <c r="AD858" s="187"/>
    </row>
    <row r="859" spans="1:43" x14ac:dyDescent="0.25">
      <c r="B859" s="1" t="s">
        <v>0</v>
      </c>
      <c r="C859" s="19">
        <f>H874</f>
        <v>0</v>
      </c>
      <c r="E859" s="2" t="s">
        <v>1</v>
      </c>
      <c r="F859" s="2" t="s">
        <v>2</v>
      </c>
      <c r="G859" s="2" t="s">
        <v>3</v>
      </c>
      <c r="H859" s="2" t="s">
        <v>4</v>
      </c>
      <c r="N859" s="2" t="s">
        <v>1</v>
      </c>
      <c r="O859" s="2" t="s">
        <v>5</v>
      </c>
      <c r="P859" s="2" t="s">
        <v>4</v>
      </c>
      <c r="Q859" s="2" t="s">
        <v>6</v>
      </c>
      <c r="R859" s="2" t="s">
        <v>7</v>
      </c>
      <c r="S859" s="3"/>
      <c r="V859" s="17"/>
      <c r="X859" s="1" t="s">
        <v>0</v>
      </c>
      <c r="Y859" s="19">
        <f>AD874</f>
        <v>0</v>
      </c>
      <c r="AA859" s="2" t="s">
        <v>1</v>
      </c>
      <c r="AB859" s="2" t="s">
        <v>2</v>
      </c>
      <c r="AC859" s="2" t="s">
        <v>3</v>
      </c>
      <c r="AD859" s="2" t="s">
        <v>4</v>
      </c>
      <c r="AJ859" s="2" t="s">
        <v>1</v>
      </c>
      <c r="AK859" s="2" t="s">
        <v>5</v>
      </c>
      <c r="AL859" s="2" t="s">
        <v>4</v>
      </c>
      <c r="AM859" s="2" t="s">
        <v>6</v>
      </c>
      <c r="AN859" s="2" t="s">
        <v>7</v>
      </c>
      <c r="AO859" s="3"/>
    </row>
    <row r="860" spans="1:43" x14ac:dyDescent="0.25">
      <c r="C860" s="2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Y860" s="2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 x14ac:dyDescent="0.25">
      <c r="B861" s="1" t="s">
        <v>24</v>
      </c>
      <c r="C861" s="19">
        <f>IF(C858&gt;0,C858+C859,C859)</f>
        <v>837.4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24</v>
      </c>
      <c r="Y861" s="19">
        <f>IF(Y858&gt;0,Y858+Y859,Y859)</f>
        <v>837.4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 x14ac:dyDescent="0.25">
      <c r="B862" s="1" t="s">
        <v>9</v>
      </c>
      <c r="C862" s="20">
        <f>C886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" t="s">
        <v>9</v>
      </c>
      <c r="Y862" s="20">
        <f>Y886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 x14ac:dyDescent="0.25">
      <c r="B863" s="6" t="s">
        <v>26</v>
      </c>
      <c r="C863" s="21">
        <f>C861-C862</f>
        <v>837.4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6" t="s">
        <v>27</v>
      </c>
      <c r="Y863" s="21">
        <f>Y861-Y862</f>
        <v>837.4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 x14ac:dyDescent="0.35">
      <c r="B864" s="6"/>
      <c r="C864" s="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88" t="str">
        <f>IF(Y863&lt;0,"NO PAGAR","COBRAR'")</f>
        <v>COBRAR'</v>
      </c>
      <c r="Y864" s="188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ht="23.25" x14ac:dyDescent="0.35">
      <c r="B865" s="188" t="str">
        <f>IF(C863&lt;0,"NO PAGAR","COBRAR'")</f>
        <v>COBRAR'</v>
      </c>
      <c r="C865" s="188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/>
      <c r="Y865" s="8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81" t="s">
        <v>9</v>
      </c>
      <c r="C866" s="182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81" t="s">
        <v>9</v>
      </c>
      <c r="Y866" s="182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9" t="str">
        <f>IF(Y818&lt;0,"SALDO ADELANTADO","SALDO A FAVOR '")</f>
        <v>SALDO A FAVOR '</v>
      </c>
      <c r="C867" s="10" t="b">
        <f>IF(Y818&lt;=0,Y818*-1)</f>
        <v>0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9" t="str">
        <f>IF(C863&lt;0,"SALDO ADELANTADO","SALDO A FAVOR'")</f>
        <v>SALDO A FAVOR'</v>
      </c>
      <c r="Y867" s="10" t="b">
        <f>IF(C863&lt;=0,C863*-1)</f>
        <v>0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10</v>
      </c>
      <c r="C868" s="10">
        <f>R876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10</v>
      </c>
      <c r="Y868" s="10">
        <f>AN876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1" t="s">
        <v>11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11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x14ac:dyDescent="0.25">
      <c r="B870" s="11" t="s">
        <v>12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12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x14ac:dyDescent="0.25">
      <c r="B871" s="11" t="s">
        <v>13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13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x14ac:dyDescent="0.25">
      <c r="B872" s="11" t="s">
        <v>14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14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1" t="s">
        <v>15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15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1" t="s">
        <v>16</v>
      </c>
      <c r="C874" s="10"/>
      <c r="E874" s="183" t="s">
        <v>7</v>
      </c>
      <c r="F874" s="184"/>
      <c r="G874" s="185"/>
      <c r="H874" s="5">
        <f>SUM(H860:H873)</f>
        <v>0</v>
      </c>
      <c r="N874" s="3"/>
      <c r="O874" s="3"/>
      <c r="P874" s="3"/>
      <c r="Q874" s="3"/>
      <c r="R874" s="18"/>
      <c r="S874" s="3"/>
      <c r="V874" s="17"/>
      <c r="X874" s="11" t="s">
        <v>16</v>
      </c>
      <c r="Y874" s="10"/>
      <c r="AA874" s="183" t="s">
        <v>7</v>
      </c>
      <c r="AB874" s="184"/>
      <c r="AC874" s="185"/>
      <c r="AD874" s="5">
        <f>SUM(AD860:AD873)</f>
        <v>0</v>
      </c>
      <c r="AJ874" s="3"/>
      <c r="AK874" s="3"/>
      <c r="AL874" s="3"/>
      <c r="AM874" s="3"/>
      <c r="AN874" s="18"/>
      <c r="AO874" s="3"/>
    </row>
    <row r="875" spans="2:41" x14ac:dyDescent="0.25">
      <c r="B875" s="11" t="s">
        <v>17</v>
      </c>
      <c r="C875" s="10"/>
      <c r="E875" s="13"/>
      <c r="F875" s="13"/>
      <c r="G875" s="13"/>
      <c r="N875" s="3"/>
      <c r="O875" s="3"/>
      <c r="P875" s="3"/>
      <c r="Q875" s="3"/>
      <c r="R875" s="18"/>
      <c r="S875" s="3"/>
      <c r="V875" s="17"/>
      <c r="X875" s="11" t="s">
        <v>17</v>
      </c>
      <c r="Y875" s="10"/>
      <c r="AA875" s="13"/>
      <c r="AB875" s="13"/>
      <c r="AC875" s="13"/>
      <c r="AJ875" s="3"/>
      <c r="AK875" s="3"/>
      <c r="AL875" s="3"/>
      <c r="AM875" s="3"/>
      <c r="AN875" s="18"/>
      <c r="AO875" s="3"/>
    </row>
    <row r="876" spans="2:41" x14ac:dyDescent="0.25">
      <c r="B876" s="12"/>
      <c r="C876" s="10"/>
      <c r="N876" s="183" t="s">
        <v>7</v>
      </c>
      <c r="O876" s="184"/>
      <c r="P876" s="184"/>
      <c r="Q876" s="185"/>
      <c r="R876" s="18">
        <f>SUM(R860:R875)</f>
        <v>0</v>
      </c>
      <c r="S876" s="3"/>
      <c r="V876" s="17"/>
      <c r="X876" s="12"/>
      <c r="Y876" s="10"/>
      <c r="AJ876" s="183" t="s">
        <v>7</v>
      </c>
      <c r="AK876" s="184"/>
      <c r="AL876" s="184"/>
      <c r="AM876" s="185"/>
      <c r="AN876" s="18">
        <f>SUM(AN860:AN875)</f>
        <v>0</v>
      </c>
      <c r="AO876" s="3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2"/>
      <c r="C878" s="10"/>
      <c r="V878" s="17"/>
      <c r="X878" s="12"/>
      <c r="Y878" s="10"/>
    </row>
    <row r="879" spans="2:41" x14ac:dyDescent="0.25">
      <c r="B879" s="12"/>
      <c r="C879" s="10"/>
      <c r="E879" s="14"/>
      <c r="V879" s="17"/>
      <c r="X879" s="12"/>
      <c r="Y879" s="10"/>
      <c r="AA879" s="14"/>
    </row>
    <row r="880" spans="2:41" x14ac:dyDescent="0.25">
      <c r="B880" s="12"/>
      <c r="C880" s="10"/>
      <c r="V880" s="17"/>
      <c r="X880" s="12"/>
      <c r="Y880" s="10"/>
    </row>
    <row r="881" spans="2:27" x14ac:dyDescent="0.25">
      <c r="B881" s="12"/>
      <c r="C881" s="10"/>
      <c r="V881" s="17"/>
      <c r="X881" s="12"/>
      <c r="Y881" s="10"/>
    </row>
    <row r="882" spans="2:27" x14ac:dyDescent="0.25">
      <c r="B882" s="12"/>
      <c r="C882" s="10"/>
      <c r="V882" s="17"/>
      <c r="X882" s="12"/>
      <c r="Y882" s="10"/>
    </row>
    <row r="883" spans="2:27" x14ac:dyDescent="0.25">
      <c r="B883" s="12"/>
      <c r="C883" s="10"/>
      <c r="V883" s="17"/>
      <c r="X883" s="12"/>
      <c r="Y883" s="10"/>
    </row>
    <row r="884" spans="2:27" x14ac:dyDescent="0.25">
      <c r="B884" s="12"/>
      <c r="C884" s="10"/>
      <c r="V884" s="17"/>
      <c r="X884" s="12"/>
      <c r="Y884" s="10"/>
    </row>
    <row r="885" spans="2:27" x14ac:dyDescent="0.25">
      <c r="B885" s="11"/>
      <c r="C885" s="10"/>
      <c r="V885" s="17"/>
      <c r="X885" s="11"/>
      <c r="Y885" s="10"/>
    </row>
    <row r="886" spans="2:27" x14ac:dyDescent="0.25">
      <c r="B886" s="15" t="s">
        <v>18</v>
      </c>
      <c r="C886" s="16">
        <f>SUM(C867:C885)</f>
        <v>0</v>
      </c>
      <c r="D886" t="s">
        <v>22</v>
      </c>
      <c r="E886" t="s">
        <v>21</v>
      </c>
      <c r="V886" s="17"/>
      <c r="X886" s="15" t="s">
        <v>18</v>
      </c>
      <c r="Y886" s="16">
        <f>SUM(Y867:Y885)</f>
        <v>0</v>
      </c>
      <c r="Z886" t="s">
        <v>22</v>
      </c>
      <c r="AA886" t="s">
        <v>21</v>
      </c>
    </row>
    <row r="887" spans="2:27" x14ac:dyDescent="0.25">
      <c r="E887" s="1" t="s">
        <v>19</v>
      </c>
      <c r="V887" s="17"/>
      <c r="AA887" s="1" t="s">
        <v>19</v>
      </c>
    </row>
    <row r="888" spans="2:27" x14ac:dyDescent="0.25">
      <c r="V888" s="17"/>
    </row>
    <row r="889" spans="2:27" x14ac:dyDescent="0.25">
      <c r="V889" s="17"/>
    </row>
    <row r="890" spans="2:27" x14ac:dyDescent="0.25">
      <c r="V890" s="17"/>
    </row>
    <row r="891" spans="2:27" x14ac:dyDescent="0.25">
      <c r="V891" s="17"/>
    </row>
    <row r="892" spans="2:27" x14ac:dyDescent="0.25">
      <c r="V892" s="17"/>
    </row>
    <row r="893" spans="2:27" x14ac:dyDescent="0.25">
      <c r="V893" s="17"/>
    </row>
    <row r="894" spans="2:27" x14ac:dyDescent="0.25">
      <c r="V894" s="17"/>
    </row>
    <row r="895" spans="2:27" x14ac:dyDescent="0.25">
      <c r="V895" s="17"/>
    </row>
    <row r="896" spans="2:27" x14ac:dyDescent="0.25">
      <c r="V896" s="17"/>
    </row>
    <row r="897" spans="2:41" x14ac:dyDescent="0.25">
      <c r="V897" s="17"/>
    </row>
    <row r="898" spans="2:41" x14ac:dyDescent="0.25">
      <c r="V898" s="17"/>
    </row>
    <row r="899" spans="2:41" x14ac:dyDescent="0.25">
      <c r="V899" s="17"/>
    </row>
    <row r="900" spans="2:41" x14ac:dyDescent="0.25">
      <c r="V900" s="17"/>
    </row>
    <row r="901" spans="2:41" x14ac:dyDescent="0.25">
      <c r="V901" s="17"/>
      <c r="AC901" s="189" t="s">
        <v>29</v>
      </c>
      <c r="AD901" s="189"/>
      <c r="AE901" s="189"/>
    </row>
    <row r="902" spans="2:41" ht="15" customHeight="1" x14ac:dyDescent="0.4">
      <c r="H902" s="76" t="s">
        <v>28</v>
      </c>
      <c r="I902" s="76"/>
      <c r="J902" s="76"/>
      <c r="V902" s="17"/>
      <c r="AC902" s="189"/>
      <c r="AD902" s="189"/>
      <c r="AE902" s="189"/>
    </row>
    <row r="903" spans="2:41" ht="15" customHeight="1" x14ac:dyDescent="0.4">
      <c r="H903" s="76"/>
      <c r="I903" s="76"/>
      <c r="J903" s="76"/>
      <c r="V903" s="17"/>
      <c r="AC903" s="189"/>
      <c r="AD903" s="189"/>
      <c r="AE903" s="189"/>
    </row>
    <row r="904" spans="2:41" x14ac:dyDescent="0.25">
      <c r="V904" s="17"/>
    </row>
    <row r="905" spans="2:41" x14ac:dyDescent="0.25">
      <c r="V905" s="17"/>
    </row>
    <row r="906" spans="2:41" ht="23.25" x14ac:dyDescent="0.35">
      <c r="B906" s="22" t="s">
        <v>71</v>
      </c>
      <c r="V906" s="17"/>
      <c r="X906" s="22" t="s">
        <v>71</v>
      </c>
    </row>
    <row r="907" spans="2:41" ht="23.25" x14ac:dyDescent="0.35">
      <c r="B907" s="23" t="s">
        <v>32</v>
      </c>
      <c r="C907" s="20">
        <f>IF(X858="PAGADO",0,Y863)</f>
        <v>837.4</v>
      </c>
      <c r="E907" s="187" t="s">
        <v>20</v>
      </c>
      <c r="F907" s="187"/>
      <c r="G907" s="187"/>
      <c r="H907" s="187"/>
      <c r="V907" s="17"/>
      <c r="X907" s="23" t="s">
        <v>32</v>
      </c>
      <c r="Y907" s="20">
        <f>IF(B907="PAGADO",0,C912)</f>
        <v>837.4</v>
      </c>
      <c r="AA907" s="187" t="s">
        <v>20</v>
      </c>
      <c r="AB907" s="187"/>
      <c r="AC907" s="187"/>
      <c r="AD907" s="187"/>
    </row>
    <row r="908" spans="2:41" x14ac:dyDescent="0.25">
      <c r="B908" s="1" t="s">
        <v>0</v>
      </c>
      <c r="C908" s="19">
        <f>H923</f>
        <v>0</v>
      </c>
      <c r="E908" s="2" t="s">
        <v>1</v>
      </c>
      <c r="F908" s="2" t="s">
        <v>2</v>
      </c>
      <c r="G908" s="2" t="s">
        <v>3</v>
      </c>
      <c r="H908" s="2" t="s">
        <v>4</v>
      </c>
      <c r="N908" s="2" t="s">
        <v>1</v>
      </c>
      <c r="O908" s="2" t="s">
        <v>5</v>
      </c>
      <c r="P908" s="2" t="s">
        <v>4</v>
      </c>
      <c r="Q908" s="2" t="s">
        <v>6</v>
      </c>
      <c r="R908" s="2" t="s">
        <v>7</v>
      </c>
      <c r="S908" s="3"/>
      <c r="V908" s="17"/>
      <c r="X908" s="1" t="s">
        <v>0</v>
      </c>
      <c r="Y908" s="19">
        <f>AD923</f>
        <v>0</v>
      </c>
      <c r="AA908" s="2" t="s">
        <v>1</v>
      </c>
      <c r="AB908" s="2" t="s">
        <v>2</v>
      </c>
      <c r="AC908" s="2" t="s">
        <v>3</v>
      </c>
      <c r="AD908" s="2" t="s">
        <v>4</v>
      </c>
      <c r="AJ908" s="2" t="s">
        <v>1</v>
      </c>
      <c r="AK908" s="2" t="s">
        <v>5</v>
      </c>
      <c r="AL908" s="2" t="s">
        <v>4</v>
      </c>
      <c r="AM908" s="2" t="s">
        <v>6</v>
      </c>
      <c r="AN908" s="2" t="s">
        <v>7</v>
      </c>
      <c r="AO908" s="3"/>
    </row>
    <row r="909" spans="2:41" x14ac:dyDescent="0.25">
      <c r="C909" s="2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Y909" s="2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" t="s">
        <v>24</v>
      </c>
      <c r="C910" s="19">
        <f>IF(C907&gt;0,C907+C908,C908)</f>
        <v>837.4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24</v>
      </c>
      <c r="Y910" s="19">
        <f>IF(Y907&gt;0,Y908+Y907,Y908)</f>
        <v>837.4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" t="s">
        <v>9</v>
      </c>
      <c r="C911" s="20">
        <f>C934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" t="s">
        <v>9</v>
      </c>
      <c r="Y911" s="20">
        <f>Y934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6" t="s">
        <v>25</v>
      </c>
      <c r="C912" s="21">
        <f>C910-C911</f>
        <v>837.4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 t="s">
        <v>8</v>
      </c>
      <c r="Y912" s="21">
        <f>Y910-Y911</f>
        <v>837.4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6.25" x14ac:dyDescent="0.4">
      <c r="B913" s="190" t="str">
        <f>IF(C912&lt;0,"NO PAGAR","COBRAR")</f>
        <v>COBRAR</v>
      </c>
      <c r="C913" s="19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90" t="str">
        <f>IF(Y912&lt;0,"NO PAGAR","COBRAR")</f>
        <v>COBRAR</v>
      </c>
      <c r="Y913" s="19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81" t="s">
        <v>9</v>
      </c>
      <c r="C914" s="182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81" t="s">
        <v>9</v>
      </c>
      <c r="Y914" s="182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x14ac:dyDescent="0.25">
      <c r="B915" s="9" t="str">
        <f>IF(C948&lt;0,"SALDO A FAVOR","SALDO ADELANTAD0'")</f>
        <v>SALDO ADELANTAD0'</v>
      </c>
      <c r="C915" s="10" t="b">
        <f>IF(Y863&lt;=0,Y863*-1)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IF(C912&lt;0,"SALDO ADELANTADO","SALDO A FAVOR'")</f>
        <v>SALDO A FAVOR'</v>
      </c>
      <c r="Y915" s="10" t="b">
        <f>IF(C912&lt;=0,C912*-1)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 x14ac:dyDescent="0.25">
      <c r="B916" s="11" t="s">
        <v>10</v>
      </c>
      <c r="C916" s="10">
        <f>R925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AN925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x14ac:dyDescent="0.25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1" t="s">
        <v>16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17</v>
      </c>
      <c r="C923" s="10"/>
      <c r="E923" s="183" t="s">
        <v>7</v>
      </c>
      <c r="F923" s="184"/>
      <c r="G923" s="185"/>
      <c r="H923" s="5">
        <f>SUM(H909:H922)</f>
        <v>0</v>
      </c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83" t="s">
        <v>7</v>
      </c>
      <c r="AB923" s="184"/>
      <c r="AC923" s="185"/>
      <c r="AD923" s="5">
        <f>SUM(AD909:AD922)</f>
        <v>0</v>
      </c>
      <c r="AJ923" s="3"/>
      <c r="AK923" s="3"/>
      <c r="AL923" s="3"/>
      <c r="AM923" s="3"/>
      <c r="AN923" s="18"/>
      <c r="AO923" s="3"/>
    </row>
    <row r="924" spans="2:41" x14ac:dyDescent="0.25">
      <c r="B924" s="12"/>
      <c r="C924" s="10"/>
      <c r="E924" s="13"/>
      <c r="F924" s="13"/>
      <c r="G924" s="13"/>
      <c r="N924" s="3"/>
      <c r="O924" s="3"/>
      <c r="P924" s="3"/>
      <c r="Q924" s="3"/>
      <c r="R924" s="18"/>
      <c r="S924" s="3"/>
      <c r="V924" s="17"/>
      <c r="X924" s="12"/>
      <c r="Y924" s="10"/>
      <c r="AA924" s="13"/>
      <c r="AB924" s="13"/>
      <c r="AC924" s="13"/>
      <c r="AJ924" s="3"/>
      <c r="AK924" s="3"/>
      <c r="AL924" s="3"/>
      <c r="AM924" s="3"/>
      <c r="AN924" s="18"/>
      <c r="AO924" s="3"/>
    </row>
    <row r="925" spans="2:41" x14ac:dyDescent="0.25">
      <c r="B925" s="12"/>
      <c r="C925" s="10"/>
      <c r="N925" s="183" t="s">
        <v>7</v>
      </c>
      <c r="O925" s="184"/>
      <c r="P925" s="184"/>
      <c r="Q925" s="185"/>
      <c r="R925" s="18">
        <f>SUM(R909:R924)</f>
        <v>0</v>
      </c>
      <c r="S925" s="3"/>
      <c r="V925" s="17"/>
      <c r="X925" s="12"/>
      <c r="Y925" s="10"/>
      <c r="AJ925" s="183" t="s">
        <v>7</v>
      </c>
      <c r="AK925" s="184"/>
      <c r="AL925" s="184"/>
      <c r="AM925" s="185"/>
      <c r="AN925" s="18">
        <f>SUM(AN909:AN924)</f>
        <v>0</v>
      </c>
      <c r="AO925" s="3"/>
    </row>
    <row r="926" spans="2:41" x14ac:dyDescent="0.25">
      <c r="B926" s="12"/>
      <c r="C926" s="10"/>
      <c r="V926" s="17"/>
      <c r="X926" s="12"/>
      <c r="Y926" s="10"/>
    </row>
    <row r="927" spans="2:41" x14ac:dyDescent="0.25">
      <c r="B927" s="12"/>
      <c r="C927" s="10"/>
      <c r="V927" s="17"/>
      <c r="X927" s="12"/>
      <c r="Y927" s="10"/>
    </row>
    <row r="928" spans="2:41" x14ac:dyDescent="0.25">
      <c r="B928" s="12"/>
      <c r="C928" s="10"/>
      <c r="E928" s="14"/>
      <c r="V928" s="17"/>
      <c r="X928" s="12"/>
      <c r="Y928" s="10"/>
      <c r="AA928" s="14"/>
    </row>
    <row r="929" spans="1:43" x14ac:dyDescent="0.25">
      <c r="B929" s="12"/>
      <c r="C929" s="10"/>
      <c r="V929" s="17"/>
      <c r="X929" s="12"/>
      <c r="Y929" s="10"/>
    </row>
    <row r="930" spans="1:43" x14ac:dyDescent="0.25">
      <c r="B930" s="12"/>
      <c r="C930" s="10"/>
      <c r="V930" s="17"/>
      <c r="X930" s="12"/>
      <c r="Y930" s="10"/>
    </row>
    <row r="931" spans="1:43" x14ac:dyDescent="0.25">
      <c r="B931" s="12"/>
      <c r="C931" s="10"/>
      <c r="V931" s="17"/>
      <c r="X931" s="12"/>
      <c r="Y931" s="10"/>
    </row>
    <row r="932" spans="1:43" x14ac:dyDescent="0.25">
      <c r="B932" s="12"/>
      <c r="C932" s="10"/>
      <c r="V932" s="17"/>
      <c r="X932" s="12"/>
      <c r="Y932" s="10"/>
    </row>
    <row r="933" spans="1:43" x14ac:dyDescent="0.25">
      <c r="B933" s="11"/>
      <c r="C933" s="10"/>
      <c r="V933" s="17"/>
      <c r="X933" s="11"/>
      <c r="Y933" s="10"/>
    </row>
    <row r="934" spans="1:43" x14ac:dyDescent="0.25">
      <c r="B934" s="15" t="s">
        <v>18</v>
      </c>
      <c r="C934" s="16">
        <f>SUM(C915:C933)</f>
        <v>0</v>
      </c>
      <c r="V934" s="17"/>
      <c r="X934" s="15" t="s">
        <v>18</v>
      </c>
      <c r="Y934" s="16">
        <f>SUM(Y915:Y933)</f>
        <v>0</v>
      </c>
    </row>
    <row r="935" spans="1:43" x14ac:dyDescent="0.25">
      <c r="D935" t="s">
        <v>22</v>
      </c>
      <c r="E935" t="s">
        <v>21</v>
      </c>
      <c r="V935" s="17"/>
      <c r="Z935" t="s">
        <v>22</v>
      </c>
      <c r="AA935" t="s">
        <v>21</v>
      </c>
    </row>
    <row r="936" spans="1:43" x14ac:dyDescent="0.25">
      <c r="E936" s="1" t="s">
        <v>19</v>
      </c>
      <c r="V936" s="17"/>
      <c r="AA936" s="1" t="s">
        <v>19</v>
      </c>
    </row>
    <row r="937" spans="1:43" x14ac:dyDescent="0.25">
      <c r="V937" s="17"/>
    </row>
    <row r="938" spans="1:43" x14ac:dyDescent="0.25">
      <c r="V938" s="17"/>
    </row>
    <row r="939" spans="1:43" x14ac:dyDescent="0.25">
      <c r="V939" s="17"/>
    </row>
    <row r="940" spans="1:43" x14ac:dyDescent="0.25">
      <c r="V940" s="17"/>
    </row>
    <row r="941" spans="1:43" x14ac:dyDescent="0.25">
      <c r="V941" s="17"/>
    </row>
    <row r="942" spans="1:43" x14ac:dyDescent="0.25">
      <c r="V942" s="17"/>
    </row>
    <row r="943" spans="1:43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 x14ac:dyDescent="0.25">
      <c r="V946" s="17"/>
    </row>
    <row r="947" spans="1:43" ht="15" customHeight="1" x14ac:dyDescent="0.4">
      <c r="H947" s="76" t="s">
        <v>30</v>
      </c>
      <c r="I947" s="76"/>
      <c r="J947" s="76"/>
      <c r="V947" s="17"/>
      <c r="AA947" s="186" t="s">
        <v>31</v>
      </c>
      <c r="AB947" s="186"/>
      <c r="AC947" s="186"/>
    </row>
    <row r="948" spans="1:43" ht="15" customHeight="1" x14ac:dyDescent="0.4">
      <c r="H948" s="76"/>
      <c r="I948" s="76"/>
      <c r="J948" s="76"/>
      <c r="V948" s="17"/>
      <c r="AA948" s="186"/>
      <c r="AB948" s="186"/>
      <c r="AC948" s="186"/>
    </row>
    <row r="949" spans="1:43" x14ac:dyDescent="0.25">
      <c r="V949" s="17"/>
    </row>
    <row r="950" spans="1:43" x14ac:dyDescent="0.25">
      <c r="V950" s="17"/>
    </row>
    <row r="951" spans="1:43" ht="23.25" x14ac:dyDescent="0.35">
      <c r="B951" s="24" t="s">
        <v>73</v>
      </c>
      <c r="V951" s="17"/>
      <c r="X951" s="22" t="s">
        <v>71</v>
      </c>
    </row>
    <row r="952" spans="1:43" ht="23.25" x14ac:dyDescent="0.35">
      <c r="B952" s="23" t="s">
        <v>32</v>
      </c>
      <c r="C952" s="20">
        <f>IF(X907="PAGADO",0,C912)</f>
        <v>837.4</v>
      </c>
      <c r="E952" s="187" t="s">
        <v>20</v>
      </c>
      <c r="F952" s="187"/>
      <c r="G952" s="187"/>
      <c r="H952" s="187"/>
      <c r="V952" s="17"/>
      <c r="X952" s="23" t="s">
        <v>32</v>
      </c>
      <c r="Y952" s="20">
        <f>IF(B1752="PAGADO",0,C957)</f>
        <v>837.4</v>
      </c>
      <c r="AA952" s="187" t="s">
        <v>20</v>
      </c>
      <c r="AB952" s="187"/>
      <c r="AC952" s="187"/>
      <c r="AD952" s="187"/>
    </row>
    <row r="953" spans="1:43" x14ac:dyDescent="0.25">
      <c r="B953" s="1" t="s">
        <v>0</v>
      </c>
      <c r="C953" s="19">
        <f>H968</f>
        <v>0</v>
      </c>
      <c r="E953" s="2" t="s">
        <v>1</v>
      </c>
      <c r="F953" s="2" t="s">
        <v>2</v>
      </c>
      <c r="G953" s="2" t="s">
        <v>3</v>
      </c>
      <c r="H953" s="2" t="s">
        <v>4</v>
      </c>
      <c r="N953" s="2" t="s">
        <v>1</v>
      </c>
      <c r="O953" s="2" t="s">
        <v>5</v>
      </c>
      <c r="P953" s="2" t="s">
        <v>4</v>
      </c>
      <c r="Q953" s="2" t="s">
        <v>6</v>
      </c>
      <c r="R953" s="2" t="s">
        <v>7</v>
      </c>
      <c r="S953" s="3"/>
      <c r="V953" s="17"/>
      <c r="X953" s="1" t="s">
        <v>0</v>
      </c>
      <c r="Y953" s="19">
        <f>AD968</f>
        <v>0</v>
      </c>
      <c r="AA953" s="2" t="s">
        <v>1</v>
      </c>
      <c r="AB953" s="2" t="s">
        <v>2</v>
      </c>
      <c r="AC953" s="2" t="s">
        <v>3</v>
      </c>
      <c r="AD953" s="2" t="s">
        <v>4</v>
      </c>
      <c r="AJ953" s="2" t="s">
        <v>1</v>
      </c>
      <c r="AK953" s="2" t="s">
        <v>5</v>
      </c>
      <c r="AL953" s="2" t="s">
        <v>4</v>
      </c>
      <c r="AM953" s="2" t="s">
        <v>6</v>
      </c>
      <c r="AN953" s="2" t="s">
        <v>7</v>
      </c>
      <c r="AO953" s="3"/>
    </row>
    <row r="954" spans="1:43" x14ac:dyDescent="0.25">
      <c r="C954" s="2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Y954" s="2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1:43" x14ac:dyDescent="0.25">
      <c r="B955" s="1" t="s">
        <v>24</v>
      </c>
      <c r="C955" s="19">
        <f>IF(C952&gt;0,C952+C953,C953)</f>
        <v>837.4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24</v>
      </c>
      <c r="Y955" s="19">
        <f>IF(Y952&gt;0,Y952+Y953,Y953)</f>
        <v>837.4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1:43" x14ac:dyDescent="0.25">
      <c r="B956" s="1" t="s">
        <v>9</v>
      </c>
      <c r="C956" s="20">
        <f>C980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" t="s">
        <v>9</v>
      </c>
      <c r="Y956" s="20">
        <f>Y980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 x14ac:dyDescent="0.25">
      <c r="B957" s="6" t="s">
        <v>26</v>
      </c>
      <c r="C957" s="21">
        <f>C955-C956</f>
        <v>837.4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6" t="s">
        <v>27</v>
      </c>
      <c r="Y957" s="21">
        <f>Y955-Y956</f>
        <v>837.4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ht="23.25" x14ac:dyDescent="0.35">
      <c r="B958" s="6"/>
      <c r="C958" s="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88" t="str">
        <f>IF(Y957&lt;0,"NO PAGAR","COBRAR'")</f>
        <v>COBRAR'</v>
      </c>
      <c r="Y958" s="188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ht="23.25" x14ac:dyDescent="0.35">
      <c r="B959" s="188" t="str">
        <f>IF(C957&lt;0,"NO PAGAR","COBRAR'")</f>
        <v>COBRAR'</v>
      </c>
      <c r="C959" s="188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/>
      <c r="Y959" s="8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 x14ac:dyDescent="0.25">
      <c r="B960" s="181" t="s">
        <v>9</v>
      </c>
      <c r="C960" s="182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81" t="s">
        <v>9</v>
      </c>
      <c r="Y960" s="182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9" t="str">
        <f>IF(Y912&lt;0,"SALDO ADELANTADO","SALDO A FAVOR '")</f>
        <v>SALDO A FAVOR '</v>
      </c>
      <c r="C961" s="10" t="b">
        <f>IF(Y912&lt;=0,Y912*-1)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9" t="str">
        <f>IF(C957&lt;0,"SALDO ADELANTADO","SALDO A FAVOR'")</f>
        <v>SALDO A FAVOR'</v>
      </c>
      <c r="Y961" s="10" t="b">
        <f>IF(C957&lt;=0,C957*-1)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10</v>
      </c>
      <c r="C962" s="10">
        <f>R970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10</v>
      </c>
      <c r="Y962" s="10">
        <f>AN970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1" t="s">
        <v>11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11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1" t="s">
        <v>12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12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11" t="s">
        <v>13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13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11" t="s">
        <v>14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14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15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15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16</v>
      </c>
      <c r="C968" s="10"/>
      <c r="E968" s="183" t="s">
        <v>7</v>
      </c>
      <c r="F968" s="184"/>
      <c r="G968" s="185"/>
      <c r="H968" s="5">
        <f>SUM(H954:H967)</f>
        <v>0</v>
      </c>
      <c r="N968" s="3"/>
      <c r="O968" s="3"/>
      <c r="P968" s="3"/>
      <c r="Q968" s="3"/>
      <c r="R968" s="18"/>
      <c r="S968" s="3"/>
      <c r="V968" s="17"/>
      <c r="X968" s="11" t="s">
        <v>16</v>
      </c>
      <c r="Y968" s="10"/>
      <c r="AA968" s="183" t="s">
        <v>7</v>
      </c>
      <c r="AB968" s="184"/>
      <c r="AC968" s="185"/>
      <c r="AD968" s="5">
        <f>SUM(AD954:AD967)</f>
        <v>0</v>
      </c>
      <c r="AJ968" s="3"/>
      <c r="AK968" s="3"/>
      <c r="AL968" s="3"/>
      <c r="AM968" s="3"/>
      <c r="AN968" s="18"/>
      <c r="AO968" s="3"/>
    </row>
    <row r="969" spans="2:41" x14ac:dyDescent="0.25">
      <c r="B969" s="11" t="s">
        <v>17</v>
      </c>
      <c r="C969" s="10"/>
      <c r="E969" s="13"/>
      <c r="F969" s="13"/>
      <c r="G969" s="13"/>
      <c r="N969" s="3"/>
      <c r="O969" s="3"/>
      <c r="P969" s="3"/>
      <c r="Q969" s="3"/>
      <c r="R969" s="18"/>
      <c r="S969" s="3"/>
      <c r="V969" s="17"/>
      <c r="X969" s="11" t="s">
        <v>17</v>
      </c>
      <c r="Y969" s="10"/>
      <c r="AA969" s="13"/>
      <c r="AB969" s="13"/>
      <c r="AC969" s="13"/>
      <c r="AJ969" s="3"/>
      <c r="AK969" s="3"/>
      <c r="AL969" s="3"/>
      <c r="AM969" s="3"/>
      <c r="AN969" s="18"/>
      <c r="AO969" s="3"/>
    </row>
    <row r="970" spans="2:41" x14ac:dyDescent="0.25">
      <c r="B970" s="12"/>
      <c r="C970" s="10"/>
      <c r="N970" s="183" t="s">
        <v>7</v>
      </c>
      <c r="O970" s="184"/>
      <c r="P970" s="184"/>
      <c r="Q970" s="185"/>
      <c r="R970" s="18">
        <f>SUM(R954:R969)</f>
        <v>0</v>
      </c>
      <c r="S970" s="3"/>
      <c r="V970" s="17"/>
      <c r="X970" s="12"/>
      <c r="Y970" s="10"/>
      <c r="AJ970" s="183" t="s">
        <v>7</v>
      </c>
      <c r="AK970" s="184"/>
      <c r="AL970" s="184"/>
      <c r="AM970" s="185"/>
      <c r="AN970" s="18">
        <f>SUM(AN954:AN969)</f>
        <v>0</v>
      </c>
      <c r="AO970" s="3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2"/>
      <c r="C972" s="10"/>
      <c r="V972" s="17"/>
      <c r="X972" s="12"/>
      <c r="Y972" s="10"/>
    </row>
    <row r="973" spans="2:41" x14ac:dyDescent="0.25">
      <c r="B973" s="12"/>
      <c r="C973" s="10"/>
      <c r="E973" s="14"/>
      <c r="V973" s="17"/>
      <c r="X973" s="12"/>
      <c r="Y973" s="10"/>
      <c r="AA973" s="14"/>
    </row>
    <row r="974" spans="2:41" x14ac:dyDescent="0.25">
      <c r="B974" s="12"/>
      <c r="C974" s="10"/>
      <c r="V974" s="17"/>
      <c r="X974" s="12"/>
      <c r="Y974" s="10"/>
    </row>
    <row r="975" spans="2:41" x14ac:dyDescent="0.25">
      <c r="B975" s="12"/>
      <c r="C975" s="10"/>
      <c r="V975" s="17"/>
      <c r="X975" s="12"/>
      <c r="Y975" s="10"/>
    </row>
    <row r="976" spans="2:41" x14ac:dyDescent="0.25">
      <c r="B976" s="12"/>
      <c r="C976" s="10"/>
      <c r="V976" s="17"/>
      <c r="X976" s="12"/>
      <c r="Y976" s="10"/>
    </row>
    <row r="977" spans="2:27" x14ac:dyDescent="0.25">
      <c r="B977" s="12"/>
      <c r="C977" s="10"/>
      <c r="V977" s="17"/>
      <c r="X977" s="12"/>
      <c r="Y977" s="10"/>
    </row>
    <row r="978" spans="2:27" x14ac:dyDescent="0.25">
      <c r="B978" s="12"/>
      <c r="C978" s="10"/>
      <c r="V978" s="17"/>
      <c r="X978" s="12"/>
      <c r="Y978" s="10"/>
    </row>
    <row r="979" spans="2:27" x14ac:dyDescent="0.25">
      <c r="B979" s="11"/>
      <c r="C979" s="10"/>
      <c r="V979" s="17"/>
      <c r="X979" s="11"/>
      <c r="Y979" s="10"/>
    </row>
    <row r="980" spans="2:27" x14ac:dyDescent="0.25">
      <c r="B980" s="15" t="s">
        <v>18</v>
      </c>
      <c r="C980" s="16">
        <f>SUM(C961:C979)</f>
        <v>0</v>
      </c>
      <c r="D980" t="s">
        <v>22</v>
      </c>
      <c r="E980" t="s">
        <v>21</v>
      </c>
      <c r="V980" s="17"/>
      <c r="X980" s="15" t="s">
        <v>18</v>
      </c>
      <c r="Y980" s="16">
        <f>SUM(Y961:Y979)</f>
        <v>0</v>
      </c>
      <c r="Z980" t="s">
        <v>22</v>
      </c>
      <c r="AA980" t="s">
        <v>21</v>
      </c>
    </row>
    <row r="981" spans="2:27" x14ac:dyDescent="0.25">
      <c r="E981" s="1" t="s">
        <v>19</v>
      </c>
      <c r="V981" s="17"/>
      <c r="AA981" s="1" t="s">
        <v>19</v>
      </c>
    </row>
    <row r="982" spans="2:27" x14ac:dyDescent="0.25">
      <c r="V982" s="17"/>
    </row>
    <row r="983" spans="2:27" x14ac:dyDescent="0.25">
      <c r="V983" s="17"/>
    </row>
    <row r="984" spans="2:27" x14ac:dyDescent="0.25">
      <c r="V984" s="17"/>
    </row>
    <row r="985" spans="2:27" x14ac:dyDescent="0.25">
      <c r="V985" s="17"/>
    </row>
    <row r="986" spans="2:27" x14ac:dyDescent="0.25">
      <c r="V986" s="17"/>
    </row>
    <row r="987" spans="2:27" x14ac:dyDescent="0.25">
      <c r="V987" s="17"/>
    </row>
    <row r="988" spans="2:27" x14ac:dyDescent="0.25">
      <c r="V988" s="17"/>
    </row>
    <row r="989" spans="2:27" x14ac:dyDescent="0.25">
      <c r="V989" s="17"/>
    </row>
    <row r="990" spans="2:27" x14ac:dyDescent="0.25">
      <c r="V990" s="17"/>
    </row>
    <row r="991" spans="2:27" x14ac:dyDescent="0.25">
      <c r="V991" s="17"/>
    </row>
    <row r="992" spans="2:27" x14ac:dyDescent="0.25">
      <c r="V992" s="17"/>
    </row>
    <row r="993" spans="2:41" x14ac:dyDescent="0.25">
      <c r="V993" s="17"/>
    </row>
    <row r="994" spans="2:41" x14ac:dyDescent="0.25">
      <c r="V994" s="17"/>
      <c r="AC994" s="189" t="s">
        <v>29</v>
      </c>
      <c r="AD994" s="189"/>
      <c r="AE994" s="189"/>
    </row>
    <row r="995" spans="2:41" ht="15" customHeight="1" x14ac:dyDescent="0.4">
      <c r="H995" s="76" t="s">
        <v>28</v>
      </c>
      <c r="I995" s="76"/>
      <c r="J995" s="76"/>
      <c r="V995" s="17"/>
      <c r="AC995" s="189"/>
      <c r="AD995" s="189"/>
      <c r="AE995" s="189"/>
    </row>
    <row r="996" spans="2:41" ht="15" customHeight="1" x14ac:dyDescent="0.4">
      <c r="H996" s="76"/>
      <c r="I996" s="76"/>
      <c r="J996" s="76"/>
      <c r="V996" s="17"/>
      <c r="AC996" s="189"/>
      <c r="AD996" s="189"/>
      <c r="AE996" s="189"/>
    </row>
    <row r="997" spans="2:41" x14ac:dyDescent="0.25">
      <c r="V997" s="17"/>
    </row>
    <row r="998" spans="2:41" x14ac:dyDescent="0.25">
      <c r="V998" s="17"/>
    </row>
    <row r="999" spans="2:41" ht="23.25" x14ac:dyDescent="0.35">
      <c r="B999" s="22" t="s">
        <v>72</v>
      </c>
      <c r="V999" s="17"/>
      <c r="X999" s="22" t="s">
        <v>74</v>
      </c>
    </row>
    <row r="1000" spans="2:41" ht="23.25" x14ac:dyDescent="0.35">
      <c r="B1000" s="23" t="s">
        <v>32</v>
      </c>
      <c r="C1000" s="20">
        <f>IF(X952="PAGADO",0,Y957)</f>
        <v>837.4</v>
      </c>
      <c r="E1000" s="187" t="s">
        <v>20</v>
      </c>
      <c r="F1000" s="187"/>
      <c r="G1000" s="187"/>
      <c r="H1000" s="187"/>
      <c r="V1000" s="17"/>
      <c r="X1000" s="23" t="s">
        <v>32</v>
      </c>
      <c r="Y1000" s="20">
        <f>IF(B1000="PAGADO",0,C1005)</f>
        <v>837.4</v>
      </c>
      <c r="AA1000" s="187" t="s">
        <v>20</v>
      </c>
      <c r="AB1000" s="187"/>
      <c r="AC1000" s="187"/>
      <c r="AD1000" s="187"/>
    </row>
    <row r="1001" spans="2:41" x14ac:dyDescent="0.25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2:41" x14ac:dyDescent="0.25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" t="s">
        <v>24</v>
      </c>
      <c r="C1003" s="19">
        <f>IF(C1000&gt;0,C1000+C1001,C1001)</f>
        <v>837.4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837.4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" t="s">
        <v>9</v>
      </c>
      <c r="C1004" s="20">
        <f>C1027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Y1027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6" t="s">
        <v>25</v>
      </c>
      <c r="C1005" s="21">
        <f>C1003-C1004</f>
        <v>837.4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8</v>
      </c>
      <c r="Y1005" s="21">
        <f>Y1003-Y1004</f>
        <v>837.4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6.25" x14ac:dyDescent="0.4">
      <c r="B1006" s="190" t="str">
        <f>IF(C1005&lt;0,"NO PAGAR","COBRAR")</f>
        <v>COBRAR</v>
      </c>
      <c r="C1006" s="19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90" t="str">
        <f>IF(Y1005&lt;0,"NO PAGAR","COBRAR")</f>
        <v>COBRAR</v>
      </c>
      <c r="Y1006" s="19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81" t="s">
        <v>9</v>
      </c>
      <c r="C1007" s="182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81" t="s">
        <v>9</v>
      </c>
      <c r="Y1007" s="182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9" t="str">
        <f>IF(C1041&lt;0,"SALDO A FAVOR","SALDO ADELANTAD0'")</f>
        <v>SALDO ADELANTAD0'</v>
      </c>
      <c r="C1008" s="10" t="b">
        <f>IF(Y952&lt;=0,Y952*-1)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IF(C1005&lt;0,"SALDO ADELANTADO","SALDO A FAVOR'")</f>
        <v>SALDO A FAVOR'</v>
      </c>
      <c r="Y1008" s="10" t="b">
        <f>IF(C1005&lt;=0,C1005*-1)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10</v>
      </c>
      <c r="C1009" s="10">
        <f>R1018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AN1018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16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17</v>
      </c>
      <c r="C1016" s="10"/>
      <c r="E1016" s="183" t="s">
        <v>7</v>
      </c>
      <c r="F1016" s="184"/>
      <c r="G1016" s="185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83" t="s">
        <v>7</v>
      </c>
      <c r="AB1016" s="184"/>
      <c r="AC1016" s="185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 x14ac:dyDescent="0.25">
      <c r="B1017" s="12"/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 x14ac:dyDescent="0.25">
      <c r="B1018" s="12"/>
      <c r="C1018" s="10"/>
      <c r="N1018" s="183" t="s">
        <v>7</v>
      </c>
      <c r="O1018" s="184"/>
      <c r="P1018" s="184"/>
      <c r="Q1018" s="185"/>
      <c r="R1018" s="18">
        <f>SUM(R1002:R1017)</f>
        <v>0</v>
      </c>
      <c r="S1018" s="3"/>
      <c r="V1018" s="17"/>
      <c r="X1018" s="12"/>
      <c r="Y1018" s="10"/>
      <c r="AJ1018" s="183" t="s">
        <v>7</v>
      </c>
      <c r="AK1018" s="184"/>
      <c r="AL1018" s="184"/>
      <c r="AM1018" s="185"/>
      <c r="AN1018" s="18">
        <f>SUM(AN1002:AN1017)</f>
        <v>0</v>
      </c>
      <c r="AO1018" s="3"/>
    </row>
    <row r="1019" spans="2:41" x14ac:dyDescent="0.25">
      <c r="B1019" s="12"/>
      <c r="C1019" s="10"/>
      <c r="V1019" s="17"/>
      <c r="X1019" s="12"/>
      <c r="Y1019" s="10"/>
    </row>
    <row r="1020" spans="2:41" x14ac:dyDescent="0.25">
      <c r="B1020" s="12"/>
      <c r="C1020" s="10"/>
      <c r="V1020" s="17"/>
      <c r="X1020" s="12"/>
      <c r="Y1020" s="10"/>
    </row>
    <row r="1021" spans="2:41" x14ac:dyDescent="0.25">
      <c r="B1021" s="12"/>
      <c r="C1021" s="10"/>
      <c r="E1021" s="14"/>
      <c r="V1021" s="17"/>
      <c r="X1021" s="12"/>
      <c r="Y1021" s="10"/>
      <c r="AA1021" s="14"/>
    </row>
    <row r="1022" spans="2:41" x14ac:dyDescent="0.25">
      <c r="B1022" s="12"/>
      <c r="C1022" s="10"/>
      <c r="V1022" s="17"/>
      <c r="X1022" s="12"/>
      <c r="Y1022" s="10"/>
    </row>
    <row r="1023" spans="2:41" x14ac:dyDescent="0.25">
      <c r="B1023" s="12"/>
      <c r="C1023" s="10"/>
      <c r="V1023" s="17"/>
      <c r="X1023" s="12"/>
      <c r="Y1023" s="10"/>
    </row>
    <row r="1024" spans="2:41" x14ac:dyDescent="0.25">
      <c r="B1024" s="12"/>
      <c r="C1024" s="10"/>
      <c r="V1024" s="17"/>
      <c r="X1024" s="12"/>
      <c r="Y1024" s="10"/>
    </row>
    <row r="1025" spans="1:43" x14ac:dyDescent="0.25">
      <c r="B1025" s="12"/>
      <c r="C1025" s="10"/>
      <c r="V1025" s="17"/>
      <c r="X1025" s="12"/>
      <c r="Y1025" s="10"/>
    </row>
    <row r="1026" spans="1:43" x14ac:dyDescent="0.25">
      <c r="B1026" s="11"/>
      <c r="C1026" s="10"/>
      <c r="V1026" s="17"/>
      <c r="X1026" s="11"/>
      <c r="Y1026" s="10"/>
    </row>
    <row r="1027" spans="1:43" x14ac:dyDescent="0.25">
      <c r="B1027" s="15" t="s">
        <v>18</v>
      </c>
      <c r="C1027" s="16">
        <f>SUM(C1008:C1026)</f>
        <v>0</v>
      </c>
      <c r="V1027" s="17"/>
      <c r="X1027" s="15" t="s">
        <v>18</v>
      </c>
      <c r="Y1027" s="16">
        <f>SUM(Y1008:Y1026)</f>
        <v>0</v>
      </c>
    </row>
    <row r="1028" spans="1:43" x14ac:dyDescent="0.25">
      <c r="D1028" t="s">
        <v>22</v>
      </c>
      <c r="E1028" t="s">
        <v>21</v>
      </c>
      <c r="V1028" s="17"/>
      <c r="Z1028" t="s">
        <v>22</v>
      </c>
      <c r="AA1028" t="s">
        <v>21</v>
      </c>
    </row>
    <row r="1029" spans="1:43" x14ac:dyDescent="0.25">
      <c r="E1029" s="1" t="s">
        <v>19</v>
      </c>
      <c r="V1029" s="17"/>
      <c r="AA1029" s="1" t="s">
        <v>19</v>
      </c>
    </row>
    <row r="1030" spans="1:43" x14ac:dyDescent="0.25">
      <c r="V1030" s="17"/>
    </row>
    <row r="1031" spans="1:43" x14ac:dyDescent="0.25">
      <c r="V1031" s="17"/>
    </row>
    <row r="1032" spans="1:43" x14ac:dyDescent="0.25">
      <c r="V1032" s="17"/>
    </row>
    <row r="1033" spans="1:43" x14ac:dyDescent="0.25">
      <c r="V1033" s="17"/>
    </row>
    <row r="1034" spans="1:43" x14ac:dyDescent="0.25">
      <c r="V1034" s="17"/>
    </row>
    <row r="1035" spans="1:43" x14ac:dyDescent="0.25">
      <c r="V1035" s="17"/>
    </row>
    <row r="1036" spans="1:43" x14ac:dyDescent="0.25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 x14ac:dyDescent="0.25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 x14ac:dyDescent="0.25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 x14ac:dyDescent="0.25">
      <c r="V1039" s="17"/>
    </row>
    <row r="1040" spans="1:43" ht="15" customHeight="1" x14ac:dyDescent="0.4">
      <c r="H1040" s="76" t="s">
        <v>30</v>
      </c>
      <c r="I1040" s="76"/>
      <c r="J1040" s="76"/>
      <c r="V1040" s="17"/>
      <c r="AA1040" s="186" t="s">
        <v>31</v>
      </c>
      <c r="AB1040" s="186"/>
      <c r="AC1040" s="186"/>
    </row>
    <row r="1041" spans="2:41" ht="15" customHeight="1" x14ac:dyDescent="0.4">
      <c r="H1041" s="76"/>
      <c r="I1041" s="76"/>
      <c r="J1041" s="76"/>
      <c r="V1041" s="17"/>
      <c r="AA1041" s="186"/>
      <c r="AB1041" s="186"/>
      <c r="AC1041" s="186"/>
    </row>
    <row r="1042" spans="2:41" x14ac:dyDescent="0.25">
      <c r="V1042" s="17"/>
    </row>
    <row r="1043" spans="2:41" x14ac:dyDescent="0.25">
      <c r="V1043" s="17"/>
    </row>
    <row r="1044" spans="2:41" ht="23.25" x14ac:dyDescent="0.35">
      <c r="B1044" s="24" t="s">
        <v>72</v>
      </c>
      <c r="V1044" s="17"/>
      <c r="X1044" s="22" t="s">
        <v>72</v>
      </c>
    </row>
    <row r="1045" spans="2:41" ht="23.25" x14ac:dyDescent="0.35">
      <c r="B1045" s="23" t="s">
        <v>32</v>
      </c>
      <c r="C1045" s="20">
        <f>IF(X1000="PAGADO",0,C1005)</f>
        <v>837.4</v>
      </c>
      <c r="E1045" s="187" t="s">
        <v>20</v>
      </c>
      <c r="F1045" s="187"/>
      <c r="G1045" s="187"/>
      <c r="H1045" s="187"/>
      <c r="V1045" s="17"/>
      <c r="X1045" s="23" t="s">
        <v>32</v>
      </c>
      <c r="Y1045" s="20">
        <f>IF(B1845="PAGADO",0,C1050)</f>
        <v>837.4</v>
      </c>
      <c r="AA1045" s="187" t="s">
        <v>20</v>
      </c>
      <c r="AB1045" s="187"/>
      <c r="AC1045" s="187"/>
      <c r="AD1045" s="187"/>
    </row>
    <row r="1046" spans="2:41" x14ac:dyDescent="0.25">
      <c r="B1046" s="1" t="s">
        <v>0</v>
      </c>
      <c r="C1046" s="19">
        <f>H1061</f>
        <v>0</v>
      </c>
      <c r="E1046" s="2" t="s">
        <v>1</v>
      </c>
      <c r="F1046" s="2" t="s">
        <v>2</v>
      </c>
      <c r="G1046" s="2" t="s">
        <v>3</v>
      </c>
      <c r="H1046" s="2" t="s">
        <v>4</v>
      </c>
      <c r="N1046" s="2" t="s">
        <v>1</v>
      </c>
      <c r="O1046" s="2" t="s">
        <v>5</v>
      </c>
      <c r="P1046" s="2" t="s">
        <v>4</v>
      </c>
      <c r="Q1046" s="2" t="s">
        <v>6</v>
      </c>
      <c r="R1046" s="2" t="s">
        <v>7</v>
      </c>
      <c r="S1046" s="3"/>
      <c r="V1046" s="17"/>
      <c r="X1046" s="1" t="s">
        <v>0</v>
      </c>
      <c r="Y1046" s="19">
        <f>AD1061</f>
        <v>0</v>
      </c>
      <c r="AA1046" s="2" t="s">
        <v>1</v>
      </c>
      <c r="AB1046" s="2" t="s">
        <v>2</v>
      </c>
      <c r="AC1046" s="2" t="s">
        <v>3</v>
      </c>
      <c r="AD1046" s="2" t="s">
        <v>4</v>
      </c>
      <c r="AJ1046" s="2" t="s">
        <v>1</v>
      </c>
      <c r="AK1046" s="2" t="s">
        <v>5</v>
      </c>
      <c r="AL1046" s="2" t="s">
        <v>4</v>
      </c>
      <c r="AM1046" s="2" t="s">
        <v>6</v>
      </c>
      <c r="AN1046" s="2" t="s">
        <v>7</v>
      </c>
      <c r="AO1046" s="3"/>
    </row>
    <row r="1047" spans="2:41" x14ac:dyDescent="0.25">
      <c r="C1047" s="2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Y1047" s="2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" t="s">
        <v>24</v>
      </c>
      <c r="C1048" s="19">
        <f>IF(C1045&gt;0,C1045+C1046,C1046)</f>
        <v>837.4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24</v>
      </c>
      <c r="Y1048" s="19">
        <f>IF(Y1045&gt;0,Y1045+Y1046,Y1046)</f>
        <v>837.4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" t="s">
        <v>9</v>
      </c>
      <c r="C1049" s="20">
        <f>C1073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" t="s">
        <v>9</v>
      </c>
      <c r="Y1049" s="20">
        <f>Y1073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6" t="s">
        <v>26</v>
      </c>
      <c r="C1050" s="21">
        <f>C1048-C1049</f>
        <v>837.4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6" t="s">
        <v>27</v>
      </c>
      <c r="Y1050" s="21">
        <f>Y1048-Y1049</f>
        <v>837.4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 x14ac:dyDescent="0.35">
      <c r="B1051" s="6"/>
      <c r="C1051" s="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88" t="str">
        <f>IF(Y1050&lt;0,"NO PAGAR","COBRAR'")</f>
        <v>COBRAR'</v>
      </c>
      <c r="Y1051" s="188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ht="23.25" x14ac:dyDescent="0.35">
      <c r="B1052" s="188" t="str">
        <f>IF(C1050&lt;0,"NO PAGAR","COBRAR'")</f>
        <v>COBRAR'</v>
      </c>
      <c r="C1052" s="188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/>
      <c r="Y1052" s="8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81" t="s">
        <v>9</v>
      </c>
      <c r="C1053" s="182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81" t="s">
        <v>9</v>
      </c>
      <c r="Y1053" s="182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9" t="str">
        <f>IF(Y1005&lt;0,"SALDO ADELANTADO","SALDO A FAVOR '")</f>
        <v>SALDO A FAVOR '</v>
      </c>
      <c r="C1054" s="10" t="b">
        <f>IF(Y1005&lt;=0,Y1005*-1)</f>
        <v>0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9" t="str">
        <f>IF(C1050&lt;0,"SALDO ADELANTADO","SALDO A FAVOR'")</f>
        <v>SALDO A FAVOR'</v>
      </c>
      <c r="Y1054" s="10" t="b">
        <f>IF(C1050&lt;=0,C1050*-1)</f>
        <v>0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10</v>
      </c>
      <c r="C1055" s="10">
        <f>R1063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10</v>
      </c>
      <c r="Y1055" s="10">
        <f>AN1063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 x14ac:dyDescent="0.25">
      <c r="B1056" s="11" t="s">
        <v>11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11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11" t="s">
        <v>12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12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x14ac:dyDescent="0.25">
      <c r="B1058" s="11" t="s">
        <v>13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13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x14ac:dyDescent="0.25">
      <c r="B1059" s="11" t="s">
        <v>14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14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11" t="s">
        <v>15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15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11" t="s">
        <v>16</v>
      </c>
      <c r="C1061" s="10"/>
      <c r="E1061" s="183" t="s">
        <v>7</v>
      </c>
      <c r="F1061" s="184"/>
      <c r="G1061" s="185"/>
      <c r="H1061" s="5">
        <f>SUM(H1047:H1060)</f>
        <v>0</v>
      </c>
      <c r="N1061" s="3"/>
      <c r="O1061" s="3"/>
      <c r="P1061" s="3"/>
      <c r="Q1061" s="3"/>
      <c r="R1061" s="18"/>
      <c r="S1061" s="3"/>
      <c r="V1061" s="17"/>
      <c r="X1061" s="11" t="s">
        <v>16</v>
      </c>
      <c r="Y1061" s="10"/>
      <c r="AA1061" s="183" t="s">
        <v>7</v>
      </c>
      <c r="AB1061" s="184"/>
      <c r="AC1061" s="185"/>
      <c r="AD1061" s="5">
        <f>SUM(AD1047:AD1060)</f>
        <v>0</v>
      </c>
      <c r="AJ1061" s="3"/>
      <c r="AK1061" s="3"/>
      <c r="AL1061" s="3"/>
      <c r="AM1061" s="3"/>
      <c r="AN1061" s="18"/>
      <c r="AO1061" s="3"/>
    </row>
    <row r="1062" spans="2:41" x14ac:dyDescent="0.25">
      <c r="B1062" s="11" t="s">
        <v>17</v>
      </c>
      <c r="C1062" s="10"/>
      <c r="E1062" s="13"/>
      <c r="F1062" s="13"/>
      <c r="G1062" s="13"/>
      <c r="N1062" s="3"/>
      <c r="O1062" s="3"/>
      <c r="P1062" s="3"/>
      <c r="Q1062" s="3"/>
      <c r="R1062" s="18"/>
      <c r="S1062" s="3"/>
      <c r="V1062" s="17"/>
      <c r="X1062" s="11" t="s">
        <v>17</v>
      </c>
      <c r="Y1062" s="10"/>
      <c r="AA1062" s="13"/>
      <c r="AB1062" s="13"/>
      <c r="AC1062" s="13"/>
      <c r="AJ1062" s="3"/>
      <c r="AK1062" s="3"/>
      <c r="AL1062" s="3"/>
      <c r="AM1062" s="3"/>
      <c r="AN1062" s="18"/>
      <c r="AO1062" s="3"/>
    </row>
    <row r="1063" spans="2:41" x14ac:dyDescent="0.25">
      <c r="B1063" s="12"/>
      <c r="C1063" s="10"/>
      <c r="N1063" s="183" t="s">
        <v>7</v>
      </c>
      <c r="O1063" s="184"/>
      <c r="P1063" s="184"/>
      <c r="Q1063" s="185"/>
      <c r="R1063" s="18">
        <f>SUM(R1047:R1062)</f>
        <v>0</v>
      </c>
      <c r="S1063" s="3"/>
      <c r="V1063" s="17"/>
      <c r="X1063" s="12"/>
      <c r="Y1063" s="10"/>
      <c r="AJ1063" s="183" t="s">
        <v>7</v>
      </c>
      <c r="AK1063" s="184"/>
      <c r="AL1063" s="184"/>
      <c r="AM1063" s="185"/>
      <c r="AN1063" s="18">
        <f>SUM(AN1047:AN1062)</f>
        <v>0</v>
      </c>
      <c r="AO1063" s="3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2"/>
      <c r="C1065" s="10"/>
      <c r="V1065" s="17"/>
      <c r="X1065" s="12"/>
      <c r="Y1065" s="10"/>
    </row>
    <row r="1066" spans="2:41" x14ac:dyDescent="0.25">
      <c r="B1066" s="12"/>
      <c r="C1066" s="10"/>
      <c r="E1066" s="14"/>
      <c r="V1066" s="17"/>
      <c r="X1066" s="12"/>
      <c r="Y1066" s="10"/>
      <c r="AA1066" s="14"/>
    </row>
    <row r="1067" spans="2:41" x14ac:dyDescent="0.25">
      <c r="B1067" s="12"/>
      <c r="C1067" s="10"/>
      <c r="V1067" s="17"/>
      <c r="X1067" s="12"/>
      <c r="Y1067" s="10"/>
    </row>
    <row r="1068" spans="2:41" x14ac:dyDescent="0.25">
      <c r="B1068" s="12"/>
      <c r="C1068" s="10"/>
      <c r="V1068" s="17"/>
      <c r="X1068" s="12"/>
      <c r="Y1068" s="10"/>
    </row>
    <row r="1069" spans="2:41" x14ac:dyDescent="0.25">
      <c r="B1069" s="12"/>
      <c r="C1069" s="10"/>
      <c r="V1069" s="17"/>
      <c r="X1069" s="12"/>
      <c r="Y1069" s="10"/>
    </row>
    <row r="1070" spans="2:41" x14ac:dyDescent="0.25">
      <c r="B1070" s="12"/>
      <c r="C1070" s="10"/>
      <c r="V1070" s="17"/>
      <c r="X1070" s="12"/>
      <c r="Y1070" s="10"/>
    </row>
    <row r="1071" spans="2:41" x14ac:dyDescent="0.25">
      <c r="B1071" s="12"/>
      <c r="C1071" s="10"/>
      <c r="V1071" s="17"/>
      <c r="X1071" s="12"/>
      <c r="Y1071" s="10"/>
    </row>
    <row r="1072" spans="2:41" x14ac:dyDescent="0.25">
      <c r="B1072" s="11"/>
      <c r="C1072" s="10"/>
      <c r="V1072" s="17"/>
      <c r="X1072" s="11"/>
      <c r="Y1072" s="10"/>
    </row>
    <row r="1073" spans="2:27" x14ac:dyDescent="0.25">
      <c r="B1073" s="15" t="s">
        <v>18</v>
      </c>
      <c r="C1073" s="16">
        <f>SUM(C1054:C1072)</f>
        <v>0</v>
      </c>
      <c r="D1073" t="s">
        <v>22</v>
      </c>
      <c r="E1073" t="s">
        <v>21</v>
      </c>
      <c r="V1073" s="17"/>
      <c r="X1073" s="15" t="s">
        <v>18</v>
      </c>
      <c r="Y1073" s="16">
        <f>SUM(Y1054:Y1072)</f>
        <v>0</v>
      </c>
      <c r="Z1073" t="s">
        <v>22</v>
      </c>
      <c r="AA1073" t="s">
        <v>21</v>
      </c>
    </row>
    <row r="1074" spans="2:27" x14ac:dyDescent="0.25">
      <c r="E1074" s="1" t="s">
        <v>19</v>
      </c>
      <c r="V1074" s="17"/>
      <c r="AA1074" s="1" t="s">
        <v>19</v>
      </c>
    </row>
    <row r="1075" spans="2:27" x14ac:dyDescent="0.25">
      <c r="V1075" s="17"/>
    </row>
    <row r="1076" spans="2:27" x14ac:dyDescent="0.25">
      <c r="V1076" s="17"/>
    </row>
    <row r="1077" spans="2:27" x14ac:dyDescent="0.25">
      <c r="V1077" s="17"/>
    </row>
    <row r="1078" spans="2:27" x14ac:dyDescent="0.25">
      <c r="V1078" s="17"/>
    </row>
    <row r="1079" spans="2:27" x14ac:dyDescent="0.25">
      <c r="V1079" s="17"/>
    </row>
    <row r="1080" spans="2:27" x14ac:dyDescent="0.25">
      <c r="V1080" s="17"/>
    </row>
    <row r="1081" spans="2:27" x14ac:dyDescent="0.25">
      <c r="V1081" s="17"/>
    </row>
    <row r="1082" spans="2:27" x14ac:dyDescent="0.25">
      <c r="V1082" s="17"/>
    </row>
    <row r="1083" spans="2:27" x14ac:dyDescent="0.25">
      <c r="V1083" s="17"/>
    </row>
    <row r="1084" spans="2:27" x14ac:dyDescent="0.25">
      <c r="V1084" s="17"/>
    </row>
    <row r="1085" spans="2:27" x14ac:dyDescent="0.25">
      <c r="V1085" s="17"/>
    </row>
    <row r="1086" spans="2:27" x14ac:dyDescent="0.25">
      <c r="V1086" s="17"/>
    </row>
    <row r="1087" spans="2:27" x14ac:dyDescent="0.25">
      <c r="V1087" s="17"/>
    </row>
    <row r="1088" spans="2:27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</sheetData>
  <mergeCells count="274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736:G736"/>
    <mergeCell ref="AA736:AC736"/>
    <mergeCell ref="N738:Q738"/>
    <mergeCell ref="AJ738:AM738"/>
    <mergeCell ref="AA760:AC761"/>
    <mergeCell ref="E720:H720"/>
    <mergeCell ref="AA720:AD720"/>
    <mergeCell ref="B726:C726"/>
    <mergeCell ref="X726:Y726"/>
    <mergeCell ref="B727:C727"/>
    <mergeCell ref="X727:Y727"/>
    <mergeCell ref="E781:G781"/>
    <mergeCell ref="AA781:AC781"/>
    <mergeCell ref="N783:Q783"/>
    <mergeCell ref="AJ783:AM783"/>
    <mergeCell ref="AC807:AE809"/>
    <mergeCell ref="E765:H765"/>
    <mergeCell ref="AA765:AD765"/>
    <mergeCell ref="X771:Y771"/>
    <mergeCell ref="B772:C772"/>
    <mergeCell ref="B773:C773"/>
    <mergeCell ref="X773:Y773"/>
    <mergeCell ref="E829:G829"/>
    <mergeCell ref="AA829:AC829"/>
    <mergeCell ref="N831:Q831"/>
    <mergeCell ref="AJ831:AM831"/>
    <mergeCell ref="AA853:AC854"/>
    <mergeCell ref="E813:H813"/>
    <mergeCell ref="AA813:AD813"/>
    <mergeCell ref="B819:C819"/>
    <mergeCell ref="X819:Y819"/>
    <mergeCell ref="B820:C820"/>
    <mergeCell ref="X820:Y820"/>
    <mergeCell ref="E874:G874"/>
    <mergeCell ref="AA874:AC874"/>
    <mergeCell ref="N876:Q876"/>
    <mergeCell ref="AJ876:AM876"/>
    <mergeCell ref="AC901:AE903"/>
    <mergeCell ref="E858:H858"/>
    <mergeCell ref="AA858:AD858"/>
    <mergeCell ref="X864:Y864"/>
    <mergeCell ref="B865:C865"/>
    <mergeCell ref="B866:C866"/>
    <mergeCell ref="X866:Y866"/>
    <mergeCell ref="E923:G923"/>
    <mergeCell ref="AA923:AC923"/>
    <mergeCell ref="N925:Q925"/>
    <mergeCell ref="AJ925:AM925"/>
    <mergeCell ref="AA947:AC948"/>
    <mergeCell ref="E907:H907"/>
    <mergeCell ref="AA907:AD907"/>
    <mergeCell ref="B913:C913"/>
    <mergeCell ref="X913:Y913"/>
    <mergeCell ref="B914:C914"/>
    <mergeCell ref="X914:Y914"/>
    <mergeCell ref="N970:Q970"/>
    <mergeCell ref="AJ970:AM970"/>
    <mergeCell ref="AC994:AE996"/>
    <mergeCell ref="E952:H952"/>
    <mergeCell ref="AA952:AD952"/>
    <mergeCell ref="X958:Y958"/>
    <mergeCell ref="B959:C959"/>
    <mergeCell ref="B960:C960"/>
    <mergeCell ref="X960:Y960"/>
    <mergeCell ref="E499:F499"/>
    <mergeCell ref="E1061:G1061"/>
    <mergeCell ref="AA1061:AC1061"/>
    <mergeCell ref="N1063:Q1063"/>
    <mergeCell ref="AJ1063:AM1063"/>
    <mergeCell ref="E1045:H1045"/>
    <mergeCell ref="AA1045:AD1045"/>
    <mergeCell ref="X1051:Y1051"/>
    <mergeCell ref="B1052:C1052"/>
    <mergeCell ref="B1053:C1053"/>
    <mergeCell ref="X1053:Y1053"/>
    <mergeCell ref="E1016:G1016"/>
    <mergeCell ref="AA1016:AC1016"/>
    <mergeCell ref="N1018:Q1018"/>
    <mergeCell ref="AJ1018:AM1018"/>
    <mergeCell ref="AA1040:AC1041"/>
    <mergeCell ref="E1000:H1000"/>
    <mergeCell ref="AA1000:AD1000"/>
    <mergeCell ref="B1006:C1006"/>
    <mergeCell ref="X1006:Y1006"/>
    <mergeCell ref="B1007:C1007"/>
    <mergeCell ref="X1007:Y1007"/>
    <mergeCell ref="E968:G968"/>
    <mergeCell ref="AA968:AC968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65"/>
  <sheetViews>
    <sheetView topLeftCell="C633" zoomScale="80" zoomScaleNormal="80" zoomScalePageLayoutView="118" workbookViewId="0">
      <selection activeCell="E649" sqref="E649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 x14ac:dyDescent="0.25">
      <c r="V1" s="17"/>
    </row>
    <row r="2" spans="2:41" x14ac:dyDescent="0.25">
      <c r="V2" s="17"/>
      <c r="AC2" s="189" t="s">
        <v>29</v>
      </c>
      <c r="AD2" s="189"/>
      <c r="AE2" s="189"/>
    </row>
    <row r="3" spans="2:41" x14ac:dyDescent="0.25">
      <c r="H3" s="186" t="s">
        <v>28</v>
      </c>
      <c r="I3" s="186"/>
      <c r="J3" s="186"/>
      <c r="V3" s="17"/>
      <c r="AC3" s="189"/>
      <c r="AD3" s="189"/>
      <c r="AE3" s="189"/>
    </row>
    <row r="4" spans="2:41" x14ac:dyDescent="0.25">
      <c r="H4" s="186"/>
      <c r="I4" s="186"/>
      <c r="J4" s="186"/>
      <c r="V4" s="17"/>
      <c r="AC4" s="189"/>
      <c r="AD4" s="189"/>
      <c r="AE4" s="18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75</v>
      </c>
      <c r="C8" s="20"/>
      <c r="E8" s="187" t="s">
        <v>77</v>
      </c>
      <c r="F8" s="187"/>
      <c r="G8" s="187"/>
      <c r="H8" s="187"/>
      <c r="O8" s="201" t="s">
        <v>10</v>
      </c>
      <c r="P8" s="201"/>
      <c r="Q8" s="201"/>
      <c r="R8" s="201"/>
      <c r="V8" s="17"/>
      <c r="X8" s="23" t="s">
        <v>32</v>
      </c>
      <c r="Y8" s="20">
        <f>IF(B8="PAGADO",0,C13)</f>
        <v>-6043.71</v>
      </c>
      <c r="AA8" s="187" t="s">
        <v>140</v>
      </c>
      <c r="AB8" s="187"/>
      <c r="AC8" s="187"/>
      <c r="AD8" s="187"/>
      <c r="AK8" s="202" t="s">
        <v>188</v>
      </c>
      <c r="AL8" s="202"/>
      <c r="AM8" s="202"/>
    </row>
    <row r="9" spans="2:41" x14ac:dyDescent="0.25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 x14ac:dyDescent="0.25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 x14ac:dyDescent="0.25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 x14ac:dyDescent="0.4">
      <c r="B14" s="190" t="str">
        <f>IF(C13&lt;0,"NO PAGAR","COBRAR")</f>
        <v>NO PAGAR</v>
      </c>
      <c r="C14" s="19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0" t="str">
        <f>IF(Y13&lt;0,"NO PAGAR","COBRAR")</f>
        <v>NO PAGAR</v>
      </c>
      <c r="Y14" s="190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 x14ac:dyDescent="0.25">
      <c r="B15" s="181" t="s">
        <v>9</v>
      </c>
      <c r="C15" s="18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1" t="s">
        <v>9</v>
      </c>
      <c r="Y15" s="182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3" t="s">
        <v>7</v>
      </c>
      <c r="F24" s="184"/>
      <c r="G24" s="185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83" t="s">
        <v>7</v>
      </c>
      <c r="AB24" s="184"/>
      <c r="AC24" s="185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3" t="s">
        <v>7</v>
      </c>
      <c r="O26" s="184"/>
      <c r="P26" s="184"/>
      <c r="Q26" s="185"/>
      <c r="R26" s="18">
        <f>SUM(R10:R25)</f>
        <v>1133.21</v>
      </c>
      <c r="S26" s="3"/>
      <c r="V26" s="17"/>
      <c r="X26" s="12"/>
      <c r="Y26" s="10"/>
      <c r="AJ26" s="183" t="s">
        <v>7</v>
      </c>
      <c r="AK26" s="184"/>
      <c r="AL26" s="184"/>
      <c r="AM26" s="185"/>
      <c r="AN26" s="18">
        <f>SUM(AN10:AN25)</f>
        <v>715.89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 x14ac:dyDescent="0.25">
      <c r="H49" s="186"/>
      <c r="I49" s="186"/>
      <c r="J49" s="186"/>
      <c r="V49" s="17"/>
      <c r="AA49" s="186"/>
      <c r="AB49" s="186"/>
      <c r="AC49" s="18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-6116.1900000000005</v>
      </c>
      <c r="E53" s="187" t="s">
        <v>77</v>
      </c>
      <c r="F53" s="187"/>
      <c r="G53" s="187"/>
      <c r="H53" s="187"/>
      <c r="V53" s="17"/>
      <c r="X53" s="23" t="s">
        <v>32</v>
      </c>
      <c r="Y53" s="20">
        <f>IF(B53="PAGADO",0,C58)</f>
        <v>-6418.1900000000005</v>
      </c>
      <c r="AA53" s="187" t="s">
        <v>77</v>
      </c>
      <c r="AB53" s="187"/>
      <c r="AC53" s="187"/>
      <c r="AD53" s="187"/>
    </row>
    <row r="54" spans="2:41" x14ac:dyDescent="0.25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 x14ac:dyDescent="0.25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 x14ac:dyDescent="0.25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 x14ac:dyDescent="0.25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 x14ac:dyDescent="0.3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88" t="str">
        <f>IF(Y58&lt;0,"NO PAGAR","COBRAR'")</f>
        <v>NO PAGAR</v>
      </c>
      <c r="Y59" s="188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 x14ac:dyDescent="0.35">
      <c r="B60" s="188" t="str">
        <f>IF(C58&lt;0,"NO PAGAR","COBRAR'")</f>
        <v>NO PAGAR</v>
      </c>
      <c r="C60" s="18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 x14ac:dyDescent="0.25">
      <c r="B61" s="181" t="s">
        <v>9</v>
      </c>
      <c r="C61" s="18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1" t="s">
        <v>9</v>
      </c>
      <c r="Y61" s="182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3" t="s">
        <v>7</v>
      </c>
      <c r="F69" s="184"/>
      <c r="G69" s="185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3" t="s">
        <v>7</v>
      </c>
      <c r="AB69" s="184"/>
      <c r="AC69" s="185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3" t="s">
        <v>7</v>
      </c>
      <c r="O71" s="184"/>
      <c r="P71" s="184"/>
      <c r="Q71" s="185"/>
      <c r="R71" s="18">
        <f>SUM(R55:R70)</f>
        <v>962</v>
      </c>
      <c r="S71" s="3"/>
      <c r="V71" s="17"/>
      <c r="X71" s="12"/>
      <c r="Y71" s="10"/>
      <c r="AJ71" s="183" t="s">
        <v>7</v>
      </c>
      <c r="AK71" s="184"/>
      <c r="AL71" s="184"/>
      <c r="AM71" s="185"/>
      <c r="AN71" s="18">
        <f>SUM(AN55:AN70)</f>
        <v>1625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  <c r="AC97" s="189" t="s">
        <v>29</v>
      </c>
      <c r="AD97" s="189"/>
      <c r="AE97" s="189"/>
    </row>
    <row r="98" spans="2:41" x14ac:dyDescent="0.25">
      <c r="H98" s="186" t="s">
        <v>28</v>
      </c>
      <c r="I98" s="186"/>
      <c r="J98" s="186"/>
      <c r="V98" s="17"/>
      <c r="AC98" s="189"/>
      <c r="AD98" s="189"/>
      <c r="AE98" s="189"/>
    </row>
    <row r="99" spans="2:41" x14ac:dyDescent="0.25">
      <c r="H99" s="186"/>
      <c r="I99" s="186"/>
      <c r="J99" s="186"/>
      <c r="V99" s="17"/>
      <c r="AC99" s="189"/>
      <c r="AD99" s="189"/>
      <c r="AE99" s="189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-6337.5400000000009</v>
      </c>
      <c r="E103" s="187" t="s">
        <v>273</v>
      </c>
      <c r="F103" s="187"/>
      <c r="G103" s="187"/>
      <c r="H103" s="187"/>
      <c r="V103" s="17"/>
      <c r="X103" s="23" t="s">
        <v>32</v>
      </c>
      <c r="Y103" s="20">
        <f>IF(B103="PAGADO",0,C108)</f>
        <v>-5740.3400000000011</v>
      </c>
      <c r="AA103" s="187" t="s">
        <v>273</v>
      </c>
      <c r="AB103" s="187"/>
      <c r="AC103" s="187"/>
      <c r="AD103" s="187"/>
    </row>
    <row r="104" spans="2:41" x14ac:dyDescent="0.25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319</v>
      </c>
      <c r="AC105" s="3"/>
      <c r="AD105" s="5">
        <v>200</v>
      </c>
      <c r="AJ105" s="25">
        <v>44964</v>
      </c>
      <c r="AK105" s="3" t="s">
        <v>313</v>
      </c>
      <c r="AL105" s="3">
        <v>1040</v>
      </c>
      <c r="AM105" s="3"/>
      <c r="AN105" s="18">
        <v>1040</v>
      </c>
      <c r="AO105" s="3"/>
    </row>
    <row r="106" spans="2:41" x14ac:dyDescent="0.25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307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320</v>
      </c>
      <c r="AC106" s="3" t="s">
        <v>143</v>
      </c>
      <c r="AD106" s="5">
        <v>200</v>
      </c>
      <c r="AE106" t="s">
        <v>323</v>
      </c>
      <c r="AJ106" s="25">
        <v>44965</v>
      </c>
      <c r="AK106" s="3" t="s">
        <v>315</v>
      </c>
      <c r="AL106" s="3">
        <v>200</v>
      </c>
      <c r="AM106" s="3"/>
      <c r="AN106" s="18">
        <v>200</v>
      </c>
      <c r="AO106" s="3"/>
    </row>
    <row r="107" spans="2:41" x14ac:dyDescent="0.25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322</v>
      </c>
      <c r="AL107" s="3">
        <v>215.89</v>
      </c>
      <c r="AM107" s="3"/>
      <c r="AN107" s="3">
        <v>215.89</v>
      </c>
      <c r="AO107" s="3"/>
    </row>
    <row r="108" spans="2:41" x14ac:dyDescent="0.25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325</v>
      </c>
      <c r="AL108" s="3">
        <v>20</v>
      </c>
      <c r="AM108" s="3"/>
      <c r="AN108" s="18">
        <v>20</v>
      </c>
      <c r="AO108" s="3"/>
    </row>
    <row r="109" spans="2:41" ht="26.25" x14ac:dyDescent="0.4">
      <c r="B109" s="190" t="str">
        <f>IF(C108&lt;0,"NO PAGAR","COBRAR")</f>
        <v>NO PAGAR</v>
      </c>
      <c r="C109" s="190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90" t="str">
        <f>IF(Y108&lt;0,"NO PAGAR","COBRAR")</f>
        <v>NO PAGAR</v>
      </c>
      <c r="Y109" s="19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81" t="s">
        <v>9</v>
      </c>
      <c r="C110" s="182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81" t="s">
        <v>9</v>
      </c>
      <c r="Y110" s="18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183" t="s">
        <v>7</v>
      </c>
      <c r="F119" s="184"/>
      <c r="G119" s="185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83" t="s">
        <v>7</v>
      </c>
      <c r="AB119" s="184"/>
      <c r="AC119" s="185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183" t="s">
        <v>7</v>
      </c>
      <c r="O121" s="184"/>
      <c r="P121" s="184"/>
      <c r="Q121" s="185"/>
      <c r="R121" s="18">
        <f>SUM(R105:R120)</f>
        <v>770</v>
      </c>
      <c r="S121" s="3"/>
      <c r="V121" s="17"/>
      <c r="X121" s="12"/>
      <c r="Y121" s="10"/>
      <c r="AJ121" s="183" t="s">
        <v>7</v>
      </c>
      <c r="AK121" s="184"/>
      <c r="AL121" s="184"/>
      <c r="AM121" s="185"/>
      <c r="AN121" s="18">
        <f>SUM(AN105:AN120)</f>
        <v>1475.8899999999999</v>
      </c>
      <c r="AO121" s="3"/>
    </row>
    <row r="122" spans="1:43" x14ac:dyDescent="0.25">
      <c r="B122" s="12"/>
      <c r="C122" s="10"/>
      <c r="V122" s="17"/>
      <c r="X122" s="12"/>
      <c r="Y122" s="10"/>
    </row>
    <row r="123" spans="1:43" x14ac:dyDescent="0.25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 x14ac:dyDescent="0.25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 x14ac:dyDescent="0.25">
      <c r="E125" s="1" t="s">
        <v>19</v>
      </c>
      <c r="V125" s="17"/>
      <c r="AA125" s="1" t="s">
        <v>19</v>
      </c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186" t="s">
        <v>30</v>
      </c>
      <c r="I131" s="186"/>
      <c r="J131" s="186"/>
      <c r="V131" s="17"/>
      <c r="AA131" s="186" t="s">
        <v>31</v>
      </c>
      <c r="AB131" s="186"/>
      <c r="AC131" s="186"/>
    </row>
    <row r="132" spans="1:43" x14ac:dyDescent="0.25">
      <c r="H132" s="186"/>
      <c r="I132" s="186"/>
      <c r="J132" s="186"/>
      <c r="V132" s="17"/>
      <c r="AA132" s="186"/>
      <c r="AB132" s="186"/>
      <c r="AC132" s="186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32</v>
      </c>
      <c r="C136" s="20">
        <f>IF(X103="PAGADO",0,Y108)</f>
        <v>-6971.0500000000011</v>
      </c>
      <c r="E136" s="187" t="s">
        <v>273</v>
      </c>
      <c r="F136" s="187"/>
      <c r="G136" s="187"/>
      <c r="H136" s="187"/>
      <c r="V136" s="17"/>
      <c r="X136" s="23" t="s">
        <v>32</v>
      </c>
      <c r="Y136" s="20">
        <f>IF(B136="PAGADO",0,C141)</f>
        <v>-5568.4800000000014</v>
      </c>
      <c r="AA136" s="187" t="s">
        <v>273</v>
      </c>
      <c r="AB136" s="187"/>
      <c r="AC136" s="187"/>
      <c r="AD136" s="187"/>
      <c r="AK136" t="s">
        <v>10</v>
      </c>
    </row>
    <row r="137" spans="1:43" x14ac:dyDescent="0.25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388</v>
      </c>
      <c r="AL138" s="3">
        <v>200</v>
      </c>
      <c r="AM138" s="3"/>
      <c r="AN138" s="18">
        <v>200</v>
      </c>
      <c r="AO138" s="3"/>
    </row>
    <row r="139" spans="1:43" x14ac:dyDescent="0.25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358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88" t="str">
        <f>IF(Y141&lt;0,"NO PAGAR","COBRAR'")</f>
        <v>NO PAGAR</v>
      </c>
      <c r="Y142" s="188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 x14ac:dyDescent="0.35">
      <c r="B143" s="188" t="str">
        <f>IF(C141&lt;0,"NO PAGAR","COBRAR'")</f>
        <v>NO PAGAR</v>
      </c>
      <c r="C143" s="188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324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 x14ac:dyDescent="0.25">
      <c r="B144" s="181" t="s">
        <v>9</v>
      </c>
      <c r="C144" s="182"/>
      <c r="E144" s="4">
        <v>44930</v>
      </c>
      <c r="F144" s="3" t="s">
        <v>330</v>
      </c>
      <c r="G144" s="3" t="s">
        <v>331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81" t="s">
        <v>9</v>
      </c>
      <c r="Y144" s="182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340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183" t="s">
        <v>7</v>
      </c>
      <c r="F152" s="184"/>
      <c r="G152" s="185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83" t="s">
        <v>7</v>
      </c>
      <c r="AB152" s="184"/>
      <c r="AC152" s="185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183" t="s">
        <v>7</v>
      </c>
      <c r="O154" s="184"/>
      <c r="P154" s="184"/>
      <c r="Q154" s="185"/>
      <c r="R154" s="18">
        <f>SUM(R138:R153)</f>
        <v>0</v>
      </c>
      <c r="S154" s="3"/>
      <c r="V154" s="17"/>
      <c r="X154" s="12"/>
      <c r="Y154" s="10"/>
      <c r="AJ154" s="183" t="s">
        <v>7</v>
      </c>
      <c r="AK154" s="184"/>
      <c r="AL154" s="184"/>
      <c r="AM154" s="185"/>
      <c r="AN154" s="18">
        <f>SUM(AN138:AN153)</f>
        <v>200</v>
      </c>
      <c r="AO154" s="3"/>
    </row>
    <row r="155" spans="2:41" x14ac:dyDescent="0.25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 x14ac:dyDescent="0.25">
      <c r="E156" s="1" t="s">
        <v>19</v>
      </c>
      <c r="V156" s="17"/>
      <c r="AA156" s="1" t="s">
        <v>19</v>
      </c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31" x14ac:dyDescent="0.25">
      <c r="V161" s="17"/>
    </row>
    <row r="162" spans="2:31" x14ac:dyDescent="0.25">
      <c r="V162" s="17"/>
    </row>
    <row r="163" spans="2:31" x14ac:dyDescent="0.25">
      <c r="V163" s="17"/>
    </row>
    <row r="164" spans="2:31" x14ac:dyDescent="0.25">
      <c r="V164" s="17"/>
    </row>
    <row r="165" spans="2:31" x14ac:dyDescent="0.25">
      <c r="V165" s="17"/>
    </row>
    <row r="166" spans="2:31" x14ac:dyDescent="0.25">
      <c r="V166" s="17"/>
    </row>
    <row r="167" spans="2:31" x14ac:dyDescent="0.25">
      <c r="V167" s="17"/>
    </row>
    <row r="168" spans="2:31" x14ac:dyDescent="0.25">
      <c r="V168" s="17"/>
    </row>
    <row r="169" spans="2:31" x14ac:dyDescent="0.25">
      <c r="V169" s="17"/>
    </row>
    <row r="170" spans="2:31" x14ac:dyDescent="0.25">
      <c r="V170" s="17"/>
      <c r="AC170" s="189" t="s">
        <v>29</v>
      </c>
      <c r="AD170" s="189"/>
      <c r="AE170" s="189"/>
    </row>
    <row r="171" spans="2:31" x14ac:dyDescent="0.25">
      <c r="H171" s="186" t="s">
        <v>28</v>
      </c>
      <c r="I171" s="186"/>
      <c r="J171" s="186"/>
      <c r="V171" s="17"/>
      <c r="AC171" s="189"/>
      <c r="AD171" s="189"/>
      <c r="AE171" s="189"/>
    </row>
    <row r="172" spans="2:31" x14ac:dyDescent="0.25">
      <c r="H172" s="186"/>
      <c r="I172" s="186"/>
      <c r="J172" s="186"/>
      <c r="V172" s="17"/>
      <c r="AC172" s="189"/>
      <c r="AD172" s="189"/>
      <c r="AE172" s="189"/>
    </row>
    <row r="173" spans="2:31" x14ac:dyDescent="0.25">
      <c r="V173" s="17"/>
    </row>
    <row r="174" spans="2:31" x14ac:dyDescent="0.25">
      <c r="V174" s="17"/>
    </row>
    <row r="175" spans="2:31" ht="23.25" x14ac:dyDescent="0.35">
      <c r="B175" s="22" t="s">
        <v>63</v>
      </c>
      <c r="V175" s="17"/>
      <c r="X175" s="22" t="s">
        <v>63</v>
      </c>
    </row>
    <row r="176" spans="2:31" ht="23.25" x14ac:dyDescent="0.35">
      <c r="B176" s="23" t="s">
        <v>32</v>
      </c>
      <c r="C176" s="20">
        <f>IF(X136="PAGADO",0,Y141)</f>
        <v>-4575.0100000000011</v>
      </c>
      <c r="E176" s="187" t="s">
        <v>273</v>
      </c>
      <c r="F176" s="187"/>
      <c r="G176" s="187"/>
      <c r="H176" s="187"/>
      <c r="V176" s="17"/>
      <c r="X176" s="23" t="s">
        <v>32</v>
      </c>
      <c r="Y176" s="20">
        <f>IF(B176="PAGADO",0,C181)</f>
        <v>-5626.8700000000008</v>
      </c>
      <c r="AA176" s="187" t="s">
        <v>273</v>
      </c>
      <c r="AB176" s="187"/>
      <c r="AC176" s="187"/>
      <c r="AD176" s="187"/>
    </row>
    <row r="177" spans="2:41" x14ac:dyDescent="0.25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 x14ac:dyDescent="0.25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395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449</v>
      </c>
      <c r="AL178" s="3">
        <v>80</v>
      </c>
      <c r="AM178" s="3"/>
      <c r="AN178" s="18">
        <v>80</v>
      </c>
      <c r="AO178" s="3"/>
    </row>
    <row r="179" spans="2:41" x14ac:dyDescent="0.25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409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450</v>
      </c>
      <c r="AL179" s="3">
        <v>180</v>
      </c>
      <c r="AM179" s="3">
        <v>1145</v>
      </c>
      <c r="AN179" s="18">
        <v>180</v>
      </c>
      <c r="AO179" s="3"/>
    </row>
    <row r="180" spans="2:41" x14ac:dyDescent="0.25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379</v>
      </c>
      <c r="H180" s="5">
        <v>190</v>
      </c>
      <c r="I180" t="s">
        <v>173</v>
      </c>
      <c r="N180" s="25">
        <v>44986</v>
      </c>
      <c r="O180" s="3" t="s">
        <v>421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487</v>
      </c>
      <c r="AC180" s="3"/>
      <c r="AD180" s="5">
        <v>90</v>
      </c>
      <c r="AJ180" s="25">
        <v>44992</v>
      </c>
      <c r="AK180" s="3" t="s">
        <v>457</v>
      </c>
      <c r="AL180" s="3"/>
      <c r="AM180" s="3">
        <v>1146</v>
      </c>
      <c r="AN180" s="18">
        <v>59.5</v>
      </c>
      <c r="AO180" s="3"/>
    </row>
    <row r="181" spans="2:41" x14ac:dyDescent="0.25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423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458</v>
      </c>
      <c r="AL181" s="3"/>
      <c r="AM181" s="3">
        <v>1146</v>
      </c>
      <c r="AN181" s="18">
        <v>59.5</v>
      </c>
      <c r="AO181" s="3"/>
    </row>
    <row r="182" spans="2:41" ht="26.25" x14ac:dyDescent="0.4">
      <c r="B182" s="190" t="str">
        <f>IF(C181&lt;0,"NO PAGAR","COBRAR")</f>
        <v>NO PAGAR</v>
      </c>
      <c r="C182" s="190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432</v>
      </c>
      <c r="P182" s="3"/>
      <c r="Q182" s="3"/>
      <c r="R182" s="18">
        <v>200</v>
      </c>
      <c r="S182" s="3"/>
      <c r="V182" s="17"/>
      <c r="X182" s="190" t="str">
        <f>IF(Y181&lt;0,"NO PAGAR","COBRAR")</f>
        <v>NO PAGAR</v>
      </c>
      <c r="Y182" s="190"/>
      <c r="AA182" s="4"/>
      <c r="AB182" s="3"/>
      <c r="AC182" s="3"/>
      <c r="AD182" s="5"/>
      <c r="AJ182" s="25">
        <v>44993</v>
      </c>
      <c r="AK182" s="3" t="s">
        <v>462</v>
      </c>
      <c r="AL182" s="3">
        <v>1040</v>
      </c>
      <c r="AM182" s="3" t="s">
        <v>463</v>
      </c>
      <c r="AN182" s="18">
        <v>1040</v>
      </c>
      <c r="AO182" s="3"/>
    </row>
    <row r="183" spans="2:41" x14ac:dyDescent="0.25">
      <c r="B183" s="181" t="s">
        <v>9</v>
      </c>
      <c r="C183" s="182"/>
      <c r="E183" s="4">
        <v>44986</v>
      </c>
      <c r="F183" s="3" t="s">
        <v>417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81" t="s">
        <v>9</v>
      </c>
      <c r="Y183" s="182"/>
      <c r="AA183" s="4"/>
      <c r="AB183" s="3"/>
      <c r="AC183" s="3"/>
      <c r="AD183" s="5"/>
      <c r="AJ183" s="25">
        <v>44993</v>
      </c>
      <c r="AK183" s="3" t="s">
        <v>464</v>
      </c>
      <c r="AL183" s="3"/>
      <c r="AM183" s="3"/>
      <c r="AN183" s="18">
        <v>300</v>
      </c>
      <c r="AO183" s="3"/>
    </row>
    <row r="184" spans="2:41" x14ac:dyDescent="0.25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430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452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454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11" t="s">
        <v>17</v>
      </c>
      <c r="C192" s="10">
        <v>105</v>
      </c>
      <c r="E192" s="183" t="s">
        <v>7</v>
      </c>
      <c r="F192" s="184"/>
      <c r="G192" s="185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445</v>
      </c>
      <c r="Y192" s="10">
        <v>165</v>
      </c>
      <c r="AA192" s="183" t="s">
        <v>7</v>
      </c>
      <c r="AB192" s="184"/>
      <c r="AC192" s="185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 x14ac:dyDescent="0.25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482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 x14ac:dyDescent="0.25">
      <c r="B194" s="12"/>
      <c r="C194" s="10"/>
      <c r="N194" s="183" t="s">
        <v>7</v>
      </c>
      <c r="O194" s="184"/>
      <c r="P194" s="184"/>
      <c r="Q194" s="185"/>
      <c r="R194" s="18">
        <f>SUM(R178:R193)</f>
        <v>2555</v>
      </c>
      <c r="S194" s="3"/>
      <c r="V194" s="17"/>
      <c r="X194" s="12"/>
      <c r="Y194" s="10"/>
      <c r="AJ194" s="183" t="s">
        <v>7</v>
      </c>
      <c r="AK194" s="184"/>
      <c r="AL194" s="184"/>
      <c r="AM194" s="185"/>
      <c r="AN194" s="18">
        <f>SUM(AN178:AN193)</f>
        <v>1719</v>
      </c>
      <c r="AO194" s="3"/>
    </row>
    <row r="195" spans="2:41" x14ac:dyDescent="0.25">
      <c r="B195" s="12"/>
      <c r="C195" s="10"/>
      <c r="V195" s="17"/>
      <c r="X195" s="12"/>
      <c r="Y195" s="10"/>
    </row>
    <row r="196" spans="2:41" x14ac:dyDescent="0.25">
      <c r="B196" s="12"/>
      <c r="C196" s="10"/>
      <c r="V196" s="17"/>
      <c r="X196" s="12"/>
      <c r="Y196" s="10"/>
    </row>
    <row r="197" spans="2:41" x14ac:dyDescent="0.25">
      <c r="B197" s="12"/>
      <c r="C197" s="10"/>
      <c r="E197" s="14"/>
      <c r="V197" s="17"/>
      <c r="X197" s="12"/>
      <c r="Y197" s="10"/>
      <c r="AA197" s="14"/>
    </row>
    <row r="198" spans="2:41" x14ac:dyDescent="0.25">
      <c r="B198" s="12"/>
      <c r="C198" s="10"/>
      <c r="V198" s="17"/>
      <c r="X198" s="12"/>
      <c r="Y198" s="10"/>
    </row>
    <row r="199" spans="2:41" x14ac:dyDescent="0.25">
      <c r="B199" s="12"/>
      <c r="C199" s="10"/>
      <c r="V199" s="17"/>
      <c r="X199" s="12"/>
      <c r="Y199" s="10"/>
    </row>
    <row r="200" spans="2:41" x14ac:dyDescent="0.25">
      <c r="B200" s="12"/>
      <c r="C200" s="10"/>
      <c r="V200" s="17"/>
      <c r="X200" s="12"/>
      <c r="Y200" s="10"/>
    </row>
    <row r="201" spans="2:41" x14ac:dyDescent="0.25">
      <c r="B201" s="12"/>
      <c r="C201" s="10"/>
      <c r="V201" s="17"/>
      <c r="X201" s="12"/>
      <c r="Y201" s="10"/>
    </row>
    <row r="202" spans="2:41" x14ac:dyDescent="0.25">
      <c r="B202" s="11"/>
      <c r="C202" s="10"/>
      <c r="V202" s="17"/>
      <c r="X202" s="11"/>
      <c r="Y202" s="10"/>
    </row>
    <row r="203" spans="2:41" x14ac:dyDescent="0.25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 x14ac:dyDescent="0.25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 x14ac:dyDescent="0.25">
      <c r="E205" s="1" t="s">
        <v>19</v>
      </c>
      <c r="V205" s="17"/>
      <c r="AA205" s="1" t="s">
        <v>19</v>
      </c>
    </row>
    <row r="206" spans="2:41" x14ac:dyDescent="0.25">
      <c r="V206" s="17"/>
    </row>
    <row r="207" spans="2:41" x14ac:dyDescent="0.25">
      <c r="V207" s="17"/>
    </row>
    <row r="208" spans="2:41" x14ac:dyDescent="0.25">
      <c r="V208" s="17"/>
    </row>
    <row r="209" spans="1:43" x14ac:dyDescent="0.25">
      <c r="V209" s="17"/>
    </row>
    <row r="210" spans="1:43" x14ac:dyDescent="0.25">
      <c r="V210" s="17"/>
    </row>
    <row r="211" spans="1:43" x14ac:dyDescent="0.25">
      <c r="V211" s="17"/>
    </row>
    <row r="212" spans="1:43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 x14ac:dyDescent="0.25">
      <c r="V215" s="17"/>
    </row>
    <row r="216" spans="1:43" x14ac:dyDescent="0.25">
      <c r="H216" s="186" t="s">
        <v>30</v>
      </c>
      <c r="I216" s="186"/>
      <c r="J216" s="186"/>
      <c r="V216" s="17"/>
      <c r="AA216" s="186" t="s">
        <v>31</v>
      </c>
      <c r="AB216" s="186"/>
      <c r="AC216" s="186"/>
    </row>
    <row r="217" spans="1:43" x14ac:dyDescent="0.25">
      <c r="H217" s="186"/>
      <c r="I217" s="186"/>
      <c r="J217" s="186"/>
      <c r="V217" s="17"/>
      <c r="AA217" s="186"/>
      <c r="AB217" s="186"/>
      <c r="AC217" s="186"/>
    </row>
    <row r="218" spans="1:43" x14ac:dyDescent="0.25">
      <c r="V218" s="17"/>
    </row>
    <row r="219" spans="1:43" x14ac:dyDescent="0.25">
      <c r="V219" s="17"/>
    </row>
    <row r="220" spans="1:43" ht="23.25" x14ac:dyDescent="0.35">
      <c r="B220" s="24" t="s">
        <v>63</v>
      </c>
      <c r="V220" s="17"/>
      <c r="X220" s="22" t="s">
        <v>63</v>
      </c>
    </row>
    <row r="221" spans="1:43" ht="23.25" x14ac:dyDescent="0.35">
      <c r="B221" s="23" t="s">
        <v>32</v>
      </c>
      <c r="C221" s="20">
        <f>IF(X176="PAGADO",0,Y181)</f>
        <v>-7879.84</v>
      </c>
      <c r="E221" s="187" t="s">
        <v>273</v>
      </c>
      <c r="F221" s="187"/>
      <c r="G221" s="187"/>
      <c r="H221" s="187"/>
      <c r="V221" s="17"/>
      <c r="X221" s="23" t="s">
        <v>32</v>
      </c>
      <c r="Y221" s="20">
        <f>IF(B221="PAGADO",0,C226)</f>
        <v>-5840.9500000000007</v>
      </c>
      <c r="AA221" s="187" t="s">
        <v>77</v>
      </c>
      <c r="AB221" s="187"/>
      <c r="AC221" s="187"/>
      <c r="AD221" s="187"/>
    </row>
    <row r="222" spans="1:43" x14ac:dyDescent="0.25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 x14ac:dyDescent="0.25">
      <c r="C223" s="20"/>
      <c r="E223" s="4"/>
      <c r="F223" s="3"/>
      <c r="G223" s="3"/>
      <c r="H223" s="5"/>
      <c r="N223" s="25">
        <v>44995</v>
      </c>
      <c r="O223" s="3" t="s">
        <v>488</v>
      </c>
      <c r="P223" s="3">
        <v>216.11</v>
      </c>
      <c r="Q223" s="3" t="s">
        <v>463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517</v>
      </c>
      <c r="AL223" s="3"/>
      <c r="AM223" s="3">
        <v>1164</v>
      </c>
      <c r="AN223" s="18">
        <v>200</v>
      </c>
      <c r="AO223" s="3"/>
    </row>
    <row r="224" spans="1:43" x14ac:dyDescent="0.25">
      <c r="B224" s="1" t="s">
        <v>24</v>
      </c>
      <c r="C224" s="19">
        <f>IF(C221&gt;0,C221+C222,C222)</f>
        <v>2405</v>
      </c>
      <c r="E224" s="4">
        <v>44970</v>
      </c>
      <c r="F224" s="3" t="s">
        <v>496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504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521</v>
      </c>
      <c r="AC224" s="3"/>
      <c r="AD224" s="5">
        <v>200</v>
      </c>
      <c r="AE224" t="s">
        <v>174</v>
      </c>
      <c r="AJ224" s="25">
        <v>45002</v>
      </c>
      <c r="AK224" s="3" t="s">
        <v>504</v>
      </c>
      <c r="AL224" s="3"/>
      <c r="AM224" s="3">
        <v>1167</v>
      </c>
      <c r="AN224" s="18">
        <v>100</v>
      </c>
      <c r="AO224" s="3"/>
    </row>
    <row r="225" spans="2:41" x14ac:dyDescent="0.25">
      <c r="B225" s="1" t="s">
        <v>9</v>
      </c>
      <c r="C225" s="20">
        <f>C249</f>
        <v>8245.9500000000007</v>
      </c>
      <c r="E225" s="4">
        <v>44973</v>
      </c>
      <c r="F225" s="3" t="s">
        <v>496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507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541</v>
      </c>
      <c r="AL225" s="3"/>
      <c r="AM225" s="3">
        <v>1171</v>
      </c>
      <c r="AN225" s="18">
        <v>50</v>
      </c>
      <c r="AO225" s="3"/>
    </row>
    <row r="226" spans="2:41" x14ac:dyDescent="0.25">
      <c r="B226" s="6" t="s">
        <v>26</v>
      </c>
      <c r="C226" s="21">
        <f>C224-C225</f>
        <v>-5840.9500000000007</v>
      </c>
      <c r="E226" s="4">
        <v>44974</v>
      </c>
      <c r="F226" s="3" t="s">
        <v>496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543</v>
      </c>
      <c r="AL226" s="3"/>
      <c r="AM226" s="3">
        <v>1174</v>
      </c>
      <c r="AN226" s="18">
        <v>180</v>
      </c>
      <c r="AO226" s="3"/>
    </row>
    <row r="227" spans="2:41" ht="23.25" x14ac:dyDescent="0.35">
      <c r="B227" s="6"/>
      <c r="C227" s="7"/>
      <c r="E227" s="4">
        <v>44974</v>
      </c>
      <c r="F227" s="3" t="s">
        <v>496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88" t="str">
        <f>IF(Y226&lt;0,"NO PAGAR","COBRAR'")</f>
        <v>NO PAGAR</v>
      </c>
      <c r="Y227" s="188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562</v>
      </c>
      <c r="AL227" s="3">
        <v>1525</v>
      </c>
      <c r="AM227" s="3">
        <v>1180</v>
      </c>
      <c r="AN227" s="18">
        <v>1525</v>
      </c>
      <c r="AO227" s="3"/>
    </row>
    <row r="228" spans="2:41" ht="23.25" x14ac:dyDescent="0.35">
      <c r="B228" s="188" t="str">
        <f>IF(C226&lt;0,"NO PAGAR","COBRAR'")</f>
        <v>NO PAGAR</v>
      </c>
      <c r="C228" s="188"/>
      <c r="E228" s="4">
        <v>44976</v>
      </c>
      <c r="F228" s="3" t="s">
        <v>496</v>
      </c>
      <c r="G228" s="3" t="s">
        <v>502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 x14ac:dyDescent="0.25">
      <c r="B229" s="181" t="s">
        <v>9</v>
      </c>
      <c r="C229" s="182"/>
      <c r="E229" s="4">
        <v>44984</v>
      </c>
      <c r="F229" s="3" t="s">
        <v>496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81" t="s">
        <v>9</v>
      </c>
      <c r="Y229" s="182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 x14ac:dyDescent="0.25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540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 x14ac:dyDescent="0.25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 x14ac:dyDescent="0.25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563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 x14ac:dyDescent="0.25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x14ac:dyDescent="0.25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x14ac:dyDescent="0.25">
      <c r="B237" s="11" t="s">
        <v>16</v>
      </c>
      <c r="C237" s="10"/>
      <c r="E237" s="183" t="s">
        <v>7</v>
      </c>
      <c r="F237" s="184"/>
      <c r="G237" s="185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83" t="s">
        <v>7</v>
      </c>
      <c r="AB237" s="184"/>
      <c r="AC237" s="185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 x14ac:dyDescent="0.25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526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 x14ac:dyDescent="0.25">
      <c r="B239" s="12"/>
      <c r="C239" s="10"/>
      <c r="N239" s="183" t="s">
        <v>7</v>
      </c>
      <c r="O239" s="184"/>
      <c r="P239" s="184"/>
      <c r="Q239" s="185"/>
      <c r="R239" s="18">
        <f>SUM(R223:R238)</f>
        <v>366.11</v>
      </c>
      <c r="S239" s="3"/>
      <c r="V239" s="17"/>
      <c r="X239" s="12" t="s">
        <v>556</v>
      </c>
      <c r="Y239" s="10">
        <v>411.62599999999998</v>
      </c>
      <c r="AJ239" s="183" t="s">
        <v>7</v>
      </c>
      <c r="AK239" s="184"/>
      <c r="AL239" s="184"/>
      <c r="AM239" s="185"/>
      <c r="AN239" s="18">
        <f>SUM(AN223:AN238)</f>
        <v>2055</v>
      </c>
      <c r="AO239" s="3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E242" s="14"/>
      <c r="V242" s="17"/>
      <c r="X242" s="12"/>
      <c r="Y242" s="10"/>
      <c r="AA242" s="14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2"/>
      <c r="C245" s="10"/>
      <c r="V245" s="17"/>
      <c r="X245" s="12"/>
      <c r="Y245" s="10"/>
    </row>
    <row r="246" spans="2:27" x14ac:dyDescent="0.25">
      <c r="B246" s="12"/>
      <c r="C246" s="10"/>
      <c r="V246" s="17"/>
      <c r="X246" s="12"/>
      <c r="Y246" s="10"/>
    </row>
    <row r="247" spans="2:27" x14ac:dyDescent="0.25">
      <c r="B247" s="12"/>
      <c r="C247" s="10"/>
      <c r="V247" s="17"/>
      <c r="X247" s="12"/>
      <c r="Y247" s="10"/>
    </row>
    <row r="248" spans="2:27" x14ac:dyDescent="0.25">
      <c r="B248" s="11"/>
      <c r="C248" s="10"/>
      <c r="V248" s="17"/>
      <c r="X248" s="11"/>
      <c r="Y248" s="10"/>
    </row>
    <row r="249" spans="2:27" x14ac:dyDescent="0.25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 x14ac:dyDescent="0.25">
      <c r="E250" s="1" t="s">
        <v>19</v>
      </c>
      <c r="V250" s="17"/>
      <c r="AA250" s="1" t="s">
        <v>19</v>
      </c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</row>
    <row r="261" spans="2:41" x14ac:dyDescent="0.25">
      <c r="V261" s="17"/>
    </row>
    <row r="262" spans="2:41" x14ac:dyDescent="0.25">
      <c r="V262" s="17"/>
      <c r="AC262" s="189" t="s">
        <v>29</v>
      </c>
      <c r="AD262" s="189"/>
      <c r="AE262" s="189"/>
    </row>
    <row r="263" spans="2:41" x14ac:dyDescent="0.25">
      <c r="H263" s="186" t="s">
        <v>28</v>
      </c>
      <c r="I263" s="186"/>
      <c r="J263" s="186"/>
      <c r="V263" s="17"/>
      <c r="AC263" s="189"/>
      <c r="AD263" s="189"/>
      <c r="AE263" s="189"/>
    </row>
    <row r="264" spans="2:41" x14ac:dyDescent="0.25">
      <c r="H264" s="186"/>
      <c r="I264" s="186"/>
      <c r="J264" s="186"/>
      <c r="V264" s="17"/>
      <c r="AC264" s="189"/>
      <c r="AD264" s="189"/>
      <c r="AE264" s="189"/>
    </row>
    <row r="265" spans="2:41" x14ac:dyDescent="0.25">
      <c r="V265" s="17"/>
    </row>
    <row r="266" spans="2:41" x14ac:dyDescent="0.25">
      <c r="V266" s="17"/>
    </row>
    <row r="267" spans="2:41" ht="23.25" x14ac:dyDescent="0.35">
      <c r="B267" s="22" t="s">
        <v>65</v>
      </c>
      <c r="V267" s="17"/>
      <c r="X267" s="22" t="s">
        <v>65</v>
      </c>
    </row>
    <row r="268" spans="2:41" ht="23.25" x14ac:dyDescent="0.35">
      <c r="B268" s="23" t="s">
        <v>32</v>
      </c>
      <c r="C268" s="20">
        <f>IF(X221="PAGADO",0,Y226)</f>
        <v>-7007.4360000000006</v>
      </c>
      <c r="E268" s="187" t="s">
        <v>565</v>
      </c>
      <c r="F268" s="187"/>
      <c r="G268" s="187"/>
      <c r="H268" s="187"/>
      <c r="V268" s="17"/>
      <c r="X268" s="23" t="s">
        <v>32</v>
      </c>
      <c r="Y268" s="20">
        <f>IF(B268="PAGADO",0,C273)</f>
        <v>-6873.1060000000016</v>
      </c>
      <c r="AA268" s="187" t="s">
        <v>565</v>
      </c>
      <c r="AB268" s="187"/>
      <c r="AC268" s="187"/>
      <c r="AD268" s="187"/>
    </row>
    <row r="269" spans="2:41" x14ac:dyDescent="0.25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 x14ac:dyDescent="0.25">
      <c r="C270" s="20"/>
      <c r="E270" s="4">
        <v>45014</v>
      </c>
      <c r="F270" s="3" t="s">
        <v>574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575</v>
      </c>
      <c r="P270" s="3">
        <v>200</v>
      </c>
      <c r="Q270" s="3" t="s">
        <v>566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613</v>
      </c>
      <c r="AL270" s="3"/>
      <c r="AM270" s="3"/>
      <c r="AN270" s="18">
        <v>1160</v>
      </c>
      <c r="AO270" s="3"/>
    </row>
    <row r="271" spans="2:41" x14ac:dyDescent="0.25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577</v>
      </c>
      <c r="H271" s="5">
        <v>364.77</v>
      </c>
      <c r="I271" t="s">
        <v>174</v>
      </c>
      <c r="N271" s="25">
        <v>45013</v>
      </c>
      <c r="O271" s="3" t="s">
        <v>569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620</v>
      </c>
      <c r="AL271" s="3"/>
      <c r="AM271" s="3"/>
      <c r="AN271" s="18">
        <v>100</v>
      </c>
      <c r="AO271" s="3"/>
    </row>
    <row r="272" spans="2:41" x14ac:dyDescent="0.25">
      <c r="B272" s="1" t="s">
        <v>9</v>
      </c>
      <c r="C272" s="20">
        <f>C295</f>
        <v>8522.876000000002</v>
      </c>
      <c r="E272" s="4">
        <v>44972</v>
      </c>
      <c r="F272" s="3" t="s">
        <v>590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573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620</v>
      </c>
      <c r="AL272" s="3"/>
      <c r="AM272" s="3" t="s">
        <v>621</v>
      </c>
      <c r="AN272" s="18">
        <v>100</v>
      </c>
      <c r="AO272" s="3"/>
    </row>
    <row r="273" spans="2:41" x14ac:dyDescent="0.25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596</v>
      </c>
      <c r="H273" s="5">
        <v>245</v>
      </c>
      <c r="I273" t="s">
        <v>174</v>
      </c>
      <c r="N273" s="25">
        <v>45015</v>
      </c>
      <c r="O273" s="3" t="s">
        <v>583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624</v>
      </c>
      <c r="AL273" s="3"/>
      <c r="AM273" s="3"/>
      <c r="AN273" s="18">
        <v>216.11</v>
      </c>
      <c r="AO273" s="3"/>
    </row>
    <row r="274" spans="2:41" ht="26.25" x14ac:dyDescent="0.4">
      <c r="B274" s="190" t="str">
        <f>IF(C273&lt;0,"NO PAGAR","COBRAR")</f>
        <v>NO PAGAR</v>
      </c>
      <c r="C274" s="190"/>
      <c r="E274" s="4">
        <v>44985</v>
      </c>
      <c r="F274" s="3" t="s">
        <v>597</v>
      </c>
      <c r="G274" s="3" t="s">
        <v>598</v>
      </c>
      <c r="H274" s="5">
        <v>150</v>
      </c>
      <c r="I274" t="s">
        <v>174</v>
      </c>
      <c r="N274" s="25">
        <v>45015</v>
      </c>
      <c r="O274" s="3" t="s">
        <v>584</v>
      </c>
      <c r="P274" s="3">
        <v>241.24</v>
      </c>
      <c r="Q274" s="3">
        <v>1193</v>
      </c>
      <c r="R274" s="18">
        <v>241.24</v>
      </c>
      <c r="S274" s="3"/>
      <c r="V274" s="17"/>
      <c r="X274" s="190" t="str">
        <f>IF(Y273&lt;0,"NO PAGAR","COBRAR")</f>
        <v>NO PAGAR</v>
      </c>
      <c r="Y274" s="190"/>
      <c r="AA274" s="4"/>
      <c r="AB274" s="3"/>
      <c r="AC274" s="3"/>
      <c r="AD274" s="5"/>
      <c r="AJ274" s="25">
        <v>45029</v>
      </c>
      <c r="AK274" s="3" t="s">
        <v>633</v>
      </c>
      <c r="AL274" s="3"/>
      <c r="AM274" s="3"/>
      <c r="AN274" s="18">
        <v>59.25</v>
      </c>
      <c r="AO274" s="3"/>
    </row>
    <row r="275" spans="2:41" x14ac:dyDescent="0.25">
      <c r="B275" s="181" t="s">
        <v>9</v>
      </c>
      <c r="C275" s="182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587</v>
      </c>
      <c r="P275" s="3">
        <v>50</v>
      </c>
      <c r="Q275" s="3"/>
      <c r="R275" s="18">
        <v>50</v>
      </c>
      <c r="S275" s="3"/>
      <c r="V275" s="17"/>
      <c r="X275" s="181" t="s">
        <v>9</v>
      </c>
      <c r="Y275" s="182"/>
      <c r="AA275" s="4"/>
      <c r="AB275" s="3"/>
      <c r="AC275" s="3"/>
      <c r="AD275" s="5"/>
      <c r="AJ275" s="25">
        <v>45029</v>
      </c>
      <c r="AK275" s="3" t="s">
        <v>634</v>
      </c>
      <c r="AL275" s="3"/>
      <c r="AM275" s="3"/>
      <c r="AN275" s="18">
        <v>59.25</v>
      </c>
      <c r="AO275" s="3"/>
    </row>
    <row r="276" spans="2:41" x14ac:dyDescent="0.25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627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637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1" t="s">
        <v>572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11" t="s">
        <v>17</v>
      </c>
      <c r="C284" s="10"/>
      <c r="E284" s="183" t="s">
        <v>7</v>
      </c>
      <c r="F284" s="184"/>
      <c r="G284" s="185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83" t="s">
        <v>7</v>
      </c>
      <c r="AB284" s="184"/>
      <c r="AC284" s="185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 x14ac:dyDescent="0.25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 x14ac:dyDescent="0.25">
      <c r="B286" s="12"/>
      <c r="C286" s="10"/>
      <c r="N286" s="183" t="s">
        <v>7</v>
      </c>
      <c r="O286" s="184"/>
      <c r="P286" s="184"/>
      <c r="Q286" s="185"/>
      <c r="R286" s="18">
        <f>SUM(R270:R285)</f>
        <v>1421.24</v>
      </c>
      <c r="S286" s="3"/>
      <c r="V286" s="17"/>
      <c r="X286" s="12"/>
      <c r="Y286" s="10"/>
      <c r="AJ286" s="183" t="s">
        <v>7</v>
      </c>
      <c r="AK286" s="184"/>
      <c r="AL286" s="184"/>
      <c r="AM286" s="185"/>
      <c r="AN286" s="18">
        <f>SUM(AN270:AN285)</f>
        <v>1694.6100000000001</v>
      </c>
      <c r="AO286" s="3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E289" s="14"/>
      <c r="V289" s="17"/>
      <c r="X289" s="12"/>
      <c r="Y289" s="10"/>
      <c r="AA289" s="14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2"/>
      <c r="C291" s="10"/>
      <c r="V291" s="17"/>
      <c r="X291" s="12"/>
      <c r="Y291" s="10"/>
    </row>
    <row r="292" spans="1:43" x14ac:dyDescent="0.25">
      <c r="B292" s="12"/>
      <c r="C292" s="10"/>
      <c r="V292" s="17"/>
      <c r="X292" s="12"/>
      <c r="Y292" s="10"/>
    </row>
    <row r="293" spans="1:43" x14ac:dyDescent="0.25">
      <c r="B293" s="12"/>
      <c r="C293" s="10"/>
      <c r="V293" s="17"/>
      <c r="X293" s="12"/>
      <c r="Y293" s="10"/>
    </row>
    <row r="294" spans="1:43" x14ac:dyDescent="0.25">
      <c r="B294" s="11"/>
      <c r="C294" s="10"/>
      <c r="V294" s="17"/>
      <c r="X294" s="11"/>
      <c r="Y294" s="10"/>
    </row>
    <row r="295" spans="1:43" x14ac:dyDescent="0.25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 x14ac:dyDescent="0.25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 x14ac:dyDescent="0.25">
      <c r="E297" s="1" t="s">
        <v>19</v>
      </c>
      <c r="V297" s="17"/>
      <c r="AA297" s="1" t="s">
        <v>19</v>
      </c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V301" s="17"/>
    </row>
    <row r="302" spans="1:43" x14ac:dyDescent="0.25">
      <c r="V302" s="17"/>
    </row>
    <row r="303" spans="1:43" x14ac:dyDescent="0.25">
      <c r="V303" s="17"/>
    </row>
    <row r="304" spans="1:43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 x14ac:dyDescent="0.25">
      <c r="V307" s="17"/>
    </row>
    <row r="308" spans="1:43" x14ac:dyDescent="0.25">
      <c r="H308" s="186" t="s">
        <v>30</v>
      </c>
      <c r="I308" s="186"/>
      <c r="J308" s="186"/>
      <c r="V308" s="17"/>
      <c r="AA308" s="186" t="s">
        <v>31</v>
      </c>
      <c r="AB308" s="186"/>
      <c r="AC308" s="186"/>
    </row>
    <row r="309" spans="1:43" x14ac:dyDescent="0.25">
      <c r="H309" s="186"/>
      <c r="I309" s="186"/>
      <c r="J309" s="186"/>
      <c r="V309" s="17"/>
      <c r="AA309" s="186"/>
      <c r="AB309" s="186"/>
      <c r="AC309" s="186"/>
    </row>
    <row r="310" spans="1:43" x14ac:dyDescent="0.25">
      <c r="V310" s="17"/>
    </row>
    <row r="311" spans="1:43" x14ac:dyDescent="0.25">
      <c r="V311" s="17"/>
    </row>
    <row r="312" spans="1:43" ht="23.25" x14ac:dyDescent="0.35">
      <c r="B312" s="24" t="s">
        <v>65</v>
      </c>
      <c r="V312" s="17"/>
      <c r="X312" s="22" t="s">
        <v>65</v>
      </c>
    </row>
    <row r="313" spans="1:43" ht="23.25" x14ac:dyDescent="0.35">
      <c r="B313" s="23" t="s">
        <v>32</v>
      </c>
      <c r="C313" s="20">
        <f>IF(X268="PAGADO",0,Y273)</f>
        <v>-8817.6660000000029</v>
      </c>
      <c r="E313" s="187" t="s">
        <v>273</v>
      </c>
      <c r="F313" s="187"/>
      <c r="G313" s="187"/>
      <c r="H313" s="187"/>
      <c r="V313" s="17"/>
      <c r="X313" s="23" t="s">
        <v>32</v>
      </c>
      <c r="Y313" s="20">
        <f>IF(B1065="PAGADO",0,C318)</f>
        <v>-6076.113000000003</v>
      </c>
      <c r="AA313" s="187" t="s">
        <v>565</v>
      </c>
      <c r="AB313" s="187"/>
      <c r="AC313" s="187"/>
      <c r="AD313" s="187"/>
    </row>
    <row r="314" spans="1:43" x14ac:dyDescent="0.25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 x14ac:dyDescent="0.25">
      <c r="C315" s="20"/>
      <c r="E315" s="4">
        <v>44990</v>
      </c>
      <c r="F315" s="3" t="s">
        <v>496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655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680</v>
      </c>
      <c r="AC315" s="3" t="s">
        <v>679</v>
      </c>
      <c r="AD315" s="5">
        <v>90</v>
      </c>
      <c r="AE315" s="3" t="s">
        <v>174</v>
      </c>
      <c r="AJ315" s="25">
        <v>45040</v>
      </c>
      <c r="AK315" s="3" t="s">
        <v>685</v>
      </c>
      <c r="AL315" s="3">
        <v>90</v>
      </c>
      <c r="AM315" s="3">
        <v>1222</v>
      </c>
      <c r="AN315" s="18">
        <v>90</v>
      </c>
      <c r="AO315" s="3"/>
    </row>
    <row r="316" spans="1:43" x14ac:dyDescent="0.25">
      <c r="B316" s="1" t="s">
        <v>24</v>
      </c>
      <c r="C316" s="19">
        <f>IF(C313&gt;0,C313+C314,C314)</f>
        <v>4138.74</v>
      </c>
      <c r="E316" s="4">
        <v>45000</v>
      </c>
      <c r="F316" s="3" t="s">
        <v>496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656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682</v>
      </c>
      <c r="AC316" s="3" t="s">
        <v>683</v>
      </c>
      <c r="AD316" s="5">
        <v>200</v>
      </c>
      <c r="AE316" s="3" t="s">
        <v>174</v>
      </c>
      <c r="AJ316" s="25">
        <v>45040</v>
      </c>
      <c r="AK316" s="3" t="s">
        <v>686</v>
      </c>
      <c r="AL316" s="3">
        <v>90</v>
      </c>
      <c r="AM316" s="3">
        <v>1222</v>
      </c>
      <c r="AN316" s="18">
        <v>90</v>
      </c>
      <c r="AO316" s="3"/>
    </row>
    <row r="317" spans="1:43" x14ac:dyDescent="0.25">
      <c r="B317" s="1" t="s">
        <v>9</v>
      </c>
      <c r="C317" s="20">
        <f>C341</f>
        <v>10214.853000000003</v>
      </c>
      <c r="E317" s="4">
        <v>45011</v>
      </c>
      <c r="F317" s="3" t="s">
        <v>496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682</v>
      </c>
      <c r="AC317" s="3" t="s">
        <v>689</v>
      </c>
      <c r="AD317" s="5">
        <v>120</v>
      </c>
      <c r="AE317" s="3" t="s">
        <v>174</v>
      </c>
      <c r="AJ317" s="25">
        <v>45041</v>
      </c>
      <c r="AK317" s="3" t="s">
        <v>687</v>
      </c>
      <c r="AL317" s="3">
        <v>90</v>
      </c>
      <c r="AM317" s="3">
        <v>1225</v>
      </c>
      <c r="AN317" s="18">
        <v>90</v>
      </c>
      <c r="AO317" s="3"/>
    </row>
    <row r="318" spans="1:43" x14ac:dyDescent="0.25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682</v>
      </c>
      <c r="AC318" s="3" t="s">
        <v>690</v>
      </c>
      <c r="AD318" s="5">
        <v>120</v>
      </c>
      <c r="AE318" s="3" t="s">
        <v>174</v>
      </c>
      <c r="AJ318" s="25">
        <v>45031</v>
      </c>
      <c r="AK318" s="3" t="s">
        <v>692</v>
      </c>
      <c r="AL318" s="3">
        <v>20</v>
      </c>
      <c r="AM318" s="3"/>
      <c r="AN318" s="18">
        <v>20</v>
      </c>
      <c r="AO318" s="3"/>
    </row>
    <row r="319" spans="1:43" ht="23.25" x14ac:dyDescent="0.3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88" t="str">
        <f>IF(Y318&lt;0,"NO PAGAR","COBRAR'")</f>
        <v>NO PAGAR</v>
      </c>
      <c r="Y319" s="188"/>
      <c r="AA319" s="4">
        <v>44987</v>
      </c>
      <c r="AB319" s="3" t="s">
        <v>149</v>
      </c>
      <c r="AC319" s="3" t="s">
        <v>326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 x14ac:dyDescent="0.35">
      <c r="B320" s="188" t="str">
        <f>IF(C318&lt;0,"NO PAGAR","COBRAR'")</f>
        <v>NO PAGAR</v>
      </c>
      <c r="C320" s="188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 x14ac:dyDescent="0.25">
      <c r="B321" s="181" t="s">
        <v>9</v>
      </c>
      <c r="C321" s="182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81" t="s">
        <v>9</v>
      </c>
      <c r="Y321" s="182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 x14ac:dyDescent="0.25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649</v>
      </c>
      <c r="F322" s="3"/>
      <c r="G322" s="3"/>
      <c r="H322" s="5">
        <v>75</v>
      </c>
      <c r="I322" t="s">
        <v>650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 x14ac:dyDescent="0.25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379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 x14ac:dyDescent="0.25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 x14ac:dyDescent="0.25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 x14ac:dyDescent="0.25">
      <c r="B326" s="11" t="s">
        <v>13</v>
      </c>
      <c r="C326" s="10"/>
      <c r="E326" s="4">
        <v>44988</v>
      </c>
      <c r="F326" s="3" t="s">
        <v>212</v>
      </c>
      <c r="G326" s="3" t="s">
        <v>661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 x14ac:dyDescent="0.25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 x14ac:dyDescent="0.25">
      <c r="B328" s="11" t="s">
        <v>15</v>
      </c>
      <c r="C328" s="10"/>
      <c r="E328" s="4">
        <v>44999</v>
      </c>
      <c r="F328" s="3" t="s">
        <v>212</v>
      </c>
      <c r="G328" s="3" t="s">
        <v>662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x14ac:dyDescent="0.25">
      <c r="B329" s="11" t="s">
        <v>668</v>
      </c>
      <c r="C329" s="10">
        <v>94.1</v>
      </c>
      <c r="E329" s="4">
        <v>45002</v>
      </c>
      <c r="F329" s="3" t="s">
        <v>212</v>
      </c>
      <c r="G329" s="3" t="s">
        <v>663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83" t="s">
        <v>7</v>
      </c>
      <c r="AB329" s="184"/>
      <c r="AC329" s="185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 x14ac:dyDescent="0.25">
      <c r="B330" s="11" t="s">
        <v>672</v>
      </c>
      <c r="C330" s="10">
        <v>953.08699999999999</v>
      </c>
      <c r="E330" s="4">
        <v>45036</v>
      </c>
      <c r="F330" s="3" t="s">
        <v>664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695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 x14ac:dyDescent="0.25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83" t="s">
        <v>7</v>
      </c>
      <c r="O331" s="184"/>
      <c r="P331" s="184"/>
      <c r="Q331" s="185"/>
      <c r="R331" s="18">
        <f>SUM(R315:R330)</f>
        <v>350</v>
      </c>
      <c r="S331" s="3"/>
      <c r="V331" s="17"/>
      <c r="X331" s="12"/>
      <c r="Y331" s="10"/>
      <c r="AJ331" s="183" t="s">
        <v>7</v>
      </c>
      <c r="AK331" s="184"/>
      <c r="AL331" s="184"/>
      <c r="AM331" s="185"/>
      <c r="AN331" s="18">
        <f>SUM(AN315:AN330)</f>
        <v>290</v>
      </c>
      <c r="AO331" s="3"/>
    </row>
    <row r="332" spans="2:41" x14ac:dyDescent="0.25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 x14ac:dyDescent="0.25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 x14ac:dyDescent="0.25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 x14ac:dyDescent="0.25">
      <c r="B335" s="12"/>
      <c r="C335" s="10"/>
      <c r="E335" s="183" t="s">
        <v>7</v>
      </c>
      <c r="F335" s="184"/>
      <c r="G335" s="185"/>
      <c r="H335" s="5">
        <f>SUM(H315:H334)</f>
        <v>4138.74</v>
      </c>
      <c r="V335" s="17"/>
      <c r="X335" s="81"/>
      <c r="Y335" s="82"/>
      <c r="AA335" s="1" t="s">
        <v>19</v>
      </c>
    </row>
    <row r="336" spans="2:41" x14ac:dyDescent="0.25">
      <c r="B336" s="12"/>
      <c r="C336" s="10"/>
      <c r="E336" s="13"/>
      <c r="F336" s="13"/>
      <c r="G336" s="13"/>
      <c r="V336" s="17"/>
      <c r="X336" s="79"/>
      <c r="Y336" s="80"/>
    </row>
    <row r="337" spans="2:25" x14ac:dyDescent="0.25">
      <c r="B337" s="12"/>
      <c r="C337" s="10"/>
      <c r="V337" s="17"/>
      <c r="X337" s="79"/>
      <c r="Y337" s="80"/>
    </row>
    <row r="338" spans="2:25" x14ac:dyDescent="0.25">
      <c r="B338" s="12"/>
      <c r="C338" s="10"/>
      <c r="V338" s="17"/>
    </row>
    <row r="339" spans="2:25" x14ac:dyDescent="0.25">
      <c r="B339" s="12"/>
      <c r="C339" s="10"/>
      <c r="V339" s="17"/>
    </row>
    <row r="340" spans="2:25" x14ac:dyDescent="0.25">
      <c r="B340" s="11"/>
      <c r="C340" s="10"/>
      <c r="E340" s="14"/>
      <c r="V340" s="17"/>
    </row>
    <row r="341" spans="2:25" x14ac:dyDescent="0.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 x14ac:dyDescent="0.25">
      <c r="V342" s="17"/>
    </row>
    <row r="343" spans="2:25" x14ac:dyDescent="0.25">
      <c r="V343" s="17"/>
    </row>
    <row r="344" spans="2:25" x14ac:dyDescent="0.25">
      <c r="V344" s="17"/>
    </row>
    <row r="345" spans="2:25" x14ac:dyDescent="0.25">
      <c r="V345" s="17"/>
    </row>
    <row r="346" spans="2:25" x14ac:dyDescent="0.25">
      <c r="V346" s="17"/>
    </row>
    <row r="347" spans="2:25" x14ac:dyDescent="0.25">
      <c r="E347" t="s">
        <v>21</v>
      </c>
      <c r="V347" s="17"/>
    </row>
    <row r="348" spans="2:25" x14ac:dyDescent="0.25">
      <c r="E348" s="1" t="s">
        <v>19</v>
      </c>
      <c r="V348" s="17"/>
    </row>
    <row r="349" spans="2:25" x14ac:dyDescent="0.25">
      <c r="V349" s="17"/>
    </row>
    <row r="350" spans="2:25" x14ac:dyDescent="0.25">
      <c r="V350" s="17"/>
    </row>
    <row r="351" spans="2:25" x14ac:dyDescent="0.25">
      <c r="V351" s="17"/>
    </row>
    <row r="352" spans="2:25" x14ac:dyDescent="0.25">
      <c r="V352" s="17"/>
    </row>
    <row r="353" spans="2:41" x14ac:dyDescent="0.25">
      <c r="V353" s="17"/>
    </row>
    <row r="354" spans="2:41" x14ac:dyDescent="0.25">
      <c r="V354" s="17"/>
    </row>
    <row r="355" spans="2:41" x14ac:dyDescent="0.25">
      <c r="V355" s="17"/>
    </row>
    <row r="356" spans="2:41" ht="24" customHeight="1" x14ac:dyDescent="0.4">
      <c r="H356" s="76" t="s">
        <v>28</v>
      </c>
      <c r="J356" s="76"/>
      <c r="V356" s="17"/>
    </row>
    <row r="357" spans="2:41" ht="15" customHeight="1" x14ac:dyDescent="0.4">
      <c r="H357" s="76"/>
      <c r="J357" s="76"/>
      <c r="V357" s="17"/>
    </row>
    <row r="358" spans="2:41" x14ac:dyDescent="0.25">
      <c r="V358" s="17"/>
      <c r="X358" s="200" t="s">
        <v>64</v>
      </c>
      <c r="AC358" s="197" t="s">
        <v>29</v>
      </c>
      <c r="AD358" s="197"/>
      <c r="AE358" s="197"/>
    </row>
    <row r="359" spans="2:41" x14ac:dyDescent="0.25">
      <c r="V359" s="17"/>
      <c r="X359" s="200"/>
      <c r="AC359" s="197"/>
      <c r="AD359" s="197"/>
      <c r="AE359" s="197"/>
    </row>
    <row r="360" spans="2:41" ht="23.25" x14ac:dyDescent="0.35">
      <c r="B360" s="22" t="s">
        <v>64</v>
      </c>
      <c r="V360" s="17"/>
      <c r="X360" s="200"/>
      <c r="AC360" s="197"/>
      <c r="AD360" s="197"/>
      <c r="AE360" s="197"/>
    </row>
    <row r="361" spans="2:41" ht="23.25" x14ac:dyDescent="0.35">
      <c r="B361" s="23" t="s">
        <v>32</v>
      </c>
      <c r="C361" s="20">
        <f>IF(X313="PAGADO",0,Y318)</f>
        <v>-5949.8130000000028</v>
      </c>
      <c r="E361" s="187" t="s">
        <v>273</v>
      </c>
      <c r="F361" s="187"/>
      <c r="G361" s="187"/>
      <c r="H361" s="187"/>
      <c r="V361" s="17"/>
      <c r="X361" s="23" t="s">
        <v>32</v>
      </c>
      <c r="Y361" s="20">
        <f>IF(B361="PAGADO",0,C366)</f>
        <v>-8314.8130000000019</v>
      </c>
      <c r="AA361" s="187" t="s">
        <v>77</v>
      </c>
      <c r="AB361" s="187"/>
      <c r="AC361" s="187"/>
      <c r="AD361" s="187"/>
    </row>
    <row r="362" spans="2:41" x14ac:dyDescent="0.25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 x14ac:dyDescent="0.25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726</v>
      </c>
      <c r="AD363" s="48">
        <v>384.57342000000006</v>
      </c>
      <c r="AE363" s="3" t="s">
        <v>174</v>
      </c>
      <c r="AJ363" s="25">
        <v>45054</v>
      </c>
      <c r="AK363" s="3" t="s">
        <v>734</v>
      </c>
      <c r="AL363" s="3">
        <v>1040</v>
      </c>
      <c r="AM363" s="3"/>
      <c r="AN363" s="18">
        <v>1040</v>
      </c>
      <c r="AO363" s="3"/>
    </row>
    <row r="364" spans="2:41" x14ac:dyDescent="0.25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706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737</v>
      </c>
      <c r="AD364" s="48">
        <v>169.80232500000002</v>
      </c>
      <c r="AE364" s="3" t="s">
        <v>174</v>
      </c>
      <c r="AJ364" s="25">
        <v>45055</v>
      </c>
      <c r="AK364" s="3" t="s">
        <v>738</v>
      </c>
      <c r="AL364" s="3"/>
      <c r="AM364" s="3"/>
      <c r="AN364" s="18">
        <v>215.89</v>
      </c>
      <c r="AO364" s="3"/>
    </row>
    <row r="365" spans="2:41" x14ac:dyDescent="0.25">
      <c r="B365" s="1" t="s">
        <v>9</v>
      </c>
      <c r="C365" s="20">
        <f>C381</f>
        <v>8764.8130000000019</v>
      </c>
      <c r="E365" s="4">
        <v>44967</v>
      </c>
      <c r="F365" s="3" t="s">
        <v>712</v>
      </c>
      <c r="G365" s="3" t="s">
        <v>713</v>
      </c>
      <c r="H365" s="5">
        <v>150</v>
      </c>
      <c r="I365" t="s">
        <v>173</v>
      </c>
      <c r="N365" s="25">
        <v>45049</v>
      </c>
      <c r="O365" s="3" t="s">
        <v>707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513</v>
      </c>
      <c r="AL365" s="3"/>
      <c r="AM365" s="3"/>
      <c r="AN365" s="18">
        <v>100</v>
      </c>
      <c r="AO365" s="3"/>
    </row>
    <row r="366" spans="2:41" x14ac:dyDescent="0.25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719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761</v>
      </c>
      <c r="AL366" s="3"/>
      <c r="AM366" s="3"/>
      <c r="AN366" s="18">
        <v>58.92</v>
      </c>
      <c r="AO366" s="3"/>
    </row>
    <row r="367" spans="2:41" ht="26.25" x14ac:dyDescent="0.4">
      <c r="B367" s="190" t="str">
        <f>IF(C366&lt;0,"NO PAGAR","COBRAR")</f>
        <v>NO PAGAR</v>
      </c>
      <c r="C367" s="190"/>
      <c r="E367" s="4"/>
      <c r="F367" s="3"/>
      <c r="G367" s="3"/>
      <c r="H367" s="5"/>
      <c r="N367" s="25">
        <v>45050</v>
      </c>
      <c r="O367" s="3" t="s">
        <v>720</v>
      </c>
      <c r="P367" s="3"/>
      <c r="Q367" s="3"/>
      <c r="R367" s="18">
        <v>390</v>
      </c>
      <c r="S367" s="3"/>
      <c r="V367" s="17"/>
      <c r="X367" s="190" t="str">
        <f>IF(Y366&lt;0,"NO PAGAR","COBRAR")</f>
        <v>NO PAGAR</v>
      </c>
      <c r="Y367" s="190"/>
      <c r="AA367" s="4">
        <v>44995</v>
      </c>
      <c r="AB367" s="3" t="s">
        <v>759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762</v>
      </c>
      <c r="AL367" s="3"/>
      <c r="AM367" s="3"/>
      <c r="AN367" s="18">
        <v>58.92</v>
      </c>
      <c r="AO367" s="3"/>
    </row>
    <row r="368" spans="2:41" x14ac:dyDescent="0.25">
      <c r="B368" s="181" t="s">
        <v>9</v>
      </c>
      <c r="C368" s="182"/>
      <c r="E368" s="4"/>
      <c r="F368" s="3"/>
      <c r="G368" s="3"/>
      <c r="H368" s="5"/>
      <c r="N368" s="25">
        <v>45050</v>
      </c>
      <c r="O368" s="3" t="s">
        <v>721</v>
      </c>
      <c r="P368" s="3"/>
      <c r="Q368" s="3"/>
      <c r="R368" s="18">
        <v>50</v>
      </c>
      <c r="S368" s="3"/>
      <c r="V368" s="17"/>
      <c r="X368" s="181" t="s">
        <v>9</v>
      </c>
      <c r="Y368" s="182"/>
      <c r="AA368" s="4">
        <v>45016</v>
      </c>
      <c r="AB368" s="3" t="s">
        <v>759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 x14ac:dyDescent="0.25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 x14ac:dyDescent="0.25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 x14ac:dyDescent="0.25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 x14ac:dyDescent="0.25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 x14ac:dyDescent="0.25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83" t="s">
        <v>7</v>
      </c>
      <c r="AK373" s="184"/>
      <c r="AL373" s="184"/>
      <c r="AM373" s="185"/>
      <c r="AN373" s="18">
        <f>SUM(AN363:AN372)</f>
        <v>1473.73</v>
      </c>
      <c r="AO373" s="3"/>
    </row>
    <row r="374" spans="2:46" x14ac:dyDescent="0.25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760</v>
      </c>
      <c r="Y374" s="10">
        <v>45.91</v>
      </c>
      <c r="AA374" s="183" t="s">
        <v>7</v>
      </c>
      <c r="AB374" s="184"/>
      <c r="AC374" s="185"/>
      <c r="AD374" s="5">
        <f>SUM(AD363:AD373)</f>
        <v>1134.3757450000001</v>
      </c>
      <c r="AE374" s="3"/>
    </row>
    <row r="375" spans="2:46" x14ac:dyDescent="0.25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741</v>
      </c>
      <c r="Y375" s="10">
        <v>24.06</v>
      </c>
      <c r="AA375" s="13"/>
      <c r="AB375" s="13"/>
      <c r="AC375" s="13"/>
      <c r="AI375" s="61" t="s">
        <v>470</v>
      </c>
      <c r="AJ375" s="100">
        <v>24419</v>
      </c>
      <c r="AK375" s="63" t="s">
        <v>471</v>
      </c>
      <c r="AL375" s="64">
        <v>45036</v>
      </c>
      <c r="AM375" s="61">
        <v>503970881</v>
      </c>
      <c r="AN375" s="61" t="s">
        <v>743</v>
      </c>
      <c r="AO375" s="107" t="s">
        <v>476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 x14ac:dyDescent="0.25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470</v>
      </c>
      <c r="AJ376" s="101">
        <v>24596</v>
      </c>
      <c r="AK376" s="68" t="s">
        <v>471</v>
      </c>
      <c r="AL376" s="69">
        <v>45042</v>
      </c>
      <c r="AM376" s="66">
        <v>503970881</v>
      </c>
      <c r="AN376" s="66" t="s">
        <v>744</v>
      </c>
      <c r="AO376" s="108" t="s">
        <v>476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 x14ac:dyDescent="0.25">
      <c r="B377" s="11" t="s">
        <v>17</v>
      </c>
      <c r="C377" s="10"/>
      <c r="E377" s="183" t="s">
        <v>7</v>
      </c>
      <c r="F377" s="184"/>
      <c r="G377" s="185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467</v>
      </c>
      <c r="AJ377" s="100">
        <v>120813</v>
      </c>
      <c r="AK377" s="63" t="s">
        <v>469</v>
      </c>
      <c r="AL377" s="64">
        <v>45036</v>
      </c>
      <c r="AM377" s="61">
        <v>1720714904</v>
      </c>
      <c r="AN377" s="61" t="s">
        <v>478</v>
      </c>
      <c r="AO377" s="107" t="s">
        <v>476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 x14ac:dyDescent="0.25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470</v>
      </c>
      <c r="AJ378" s="101">
        <v>1256</v>
      </c>
      <c r="AK378" s="68" t="s">
        <v>469</v>
      </c>
      <c r="AL378" s="69">
        <v>45033</v>
      </c>
      <c r="AM378" s="66"/>
      <c r="AN378" s="66"/>
      <c r="AO378" s="108" t="s">
        <v>476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 x14ac:dyDescent="0.25">
      <c r="B379" s="12"/>
      <c r="C379" s="10"/>
      <c r="N379" s="183" t="s">
        <v>7</v>
      </c>
      <c r="O379" s="184"/>
      <c r="P379" s="184"/>
      <c r="Q379" s="185"/>
      <c r="R379" s="18">
        <f>SUM(R363:R378)</f>
        <v>2815</v>
      </c>
      <c r="S379" s="3"/>
      <c r="V379" s="17"/>
      <c r="X379" s="12"/>
      <c r="Y379" s="10"/>
      <c r="AI379" s="61" t="s">
        <v>470</v>
      </c>
      <c r="AJ379" s="100">
        <v>24562</v>
      </c>
      <c r="AK379" s="63" t="s">
        <v>469</v>
      </c>
      <c r="AL379" s="64">
        <v>45041</v>
      </c>
      <c r="AM379" s="61">
        <v>1720714904</v>
      </c>
      <c r="AN379" s="61" t="s">
        <v>478</v>
      </c>
      <c r="AO379" s="107" t="s">
        <v>476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 x14ac:dyDescent="0.25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 x14ac:dyDescent="0.25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 x14ac:dyDescent="0.25">
      <c r="D382" t="s">
        <v>22</v>
      </c>
      <c r="E382" s="1" t="s">
        <v>19</v>
      </c>
      <c r="V382" s="17"/>
    </row>
    <row r="383" spans="2:46" x14ac:dyDescent="0.25">
      <c r="E383" s="1"/>
      <c r="V383" s="17"/>
    </row>
    <row r="384" spans="2:46" x14ac:dyDescent="0.25">
      <c r="E384" s="1"/>
      <c r="V384" s="17"/>
    </row>
    <row r="385" spans="1:43" x14ac:dyDescent="0.25">
      <c r="E385" s="1"/>
      <c r="V385" s="17"/>
    </row>
    <row r="386" spans="1:43" x14ac:dyDescent="0.25">
      <c r="E386" s="1"/>
      <c r="V386" s="17"/>
    </row>
    <row r="387" spans="1:43" x14ac:dyDescent="0.25">
      <c r="E387" s="1"/>
      <c r="V387" s="17"/>
    </row>
    <row r="388" spans="1:43" x14ac:dyDescent="0.25">
      <c r="E388" s="1"/>
      <c r="V388" s="17"/>
    </row>
    <row r="389" spans="1:43" x14ac:dyDescent="0.25">
      <c r="V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 x14ac:dyDescent="0.25">
      <c r="V393" s="17"/>
    </row>
    <row r="394" spans="1:43" ht="15" customHeight="1" x14ac:dyDescent="0.4">
      <c r="I394" s="76"/>
      <c r="J394" s="76"/>
      <c r="V394" s="17"/>
      <c r="AA394" s="186" t="s">
        <v>31</v>
      </c>
      <c r="AB394" s="186"/>
      <c r="AC394" s="186"/>
    </row>
    <row r="395" spans="1:43" ht="15" customHeight="1" x14ac:dyDescent="0.4">
      <c r="H395" s="76"/>
      <c r="I395" s="76"/>
      <c r="J395" s="76"/>
      <c r="V395" s="17"/>
      <c r="AA395" s="186"/>
      <c r="AB395" s="186"/>
      <c r="AC395" s="186"/>
    </row>
    <row r="396" spans="1:43" x14ac:dyDescent="0.25">
      <c r="B396" s="199" t="s">
        <v>64</v>
      </c>
      <c r="F396" s="198" t="s">
        <v>30</v>
      </c>
      <c r="G396" s="198"/>
      <c r="H396" s="198"/>
      <c r="V396" s="17"/>
    </row>
    <row r="397" spans="1:43" x14ac:dyDescent="0.25">
      <c r="B397" s="199"/>
      <c r="F397" s="198"/>
      <c r="G397" s="198"/>
      <c r="H397" s="198"/>
      <c r="V397" s="17"/>
    </row>
    <row r="398" spans="1:43" ht="26.25" customHeight="1" x14ac:dyDescent="0.35">
      <c r="B398" s="199"/>
      <c r="F398" s="198"/>
      <c r="G398" s="198"/>
      <c r="H398" s="198"/>
      <c r="V398" s="17"/>
      <c r="X398" s="22" t="s">
        <v>64</v>
      </c>
    </row>
    <row r="399" spans="1:43" ht="23.25" x14ac:dyDescent="0.35">
      <c r="B399" s="23" t="s">
        <v>32</v>
      </c>
      <c r="C399" s="20">
        <f>IF(X361="PAGADO",0,Y366)</f>
        <v>-9408.5502550000019</v>
      </c>
      <c r="E399" s="187" t="s">
        <v>77</v>
      </c>
      <c r="F399" s="187"/>
      <c r="G399" s="187"/>
      <c r="H399" s="187"/>
      <c r="V399" s="17"/>
      <c r="X399" s="23" t="s">
        <v>32</v>
      </c>
      <c r="Y399" s="20">
        <f>IF(B1158="PAGADO",0,C404)</f>
        <v>-4920.3502550000012</v>
      </c>
      <c r="AA399" s="187" t="s">
        <v>565</v>
      </c>
      <c r="AB399" s="187"/>
      <c r="AC399" s="187"/>
      <c r="AD399" s="187"/>
    </row>
    <row r="400" spans="1:43" x14ac:dyDescent="0.25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 x14ac:dyDescent="0.25">
      <c r="C401" s="20"/>
      <c r="E401" s="4">
        <v>45054</v>
      </c>
      <c r="F401" s="3" t="s">
        <v>772</v>
      </c>
      <c r="G401" s="3" t="s">
        <v>773</v>
      </c>
      <c r="H401" s="5">
        <v>620</v>
      </c>
      <c r="I401" t="s">
        <v>174</v>
      </c>
      <c r="N401" s="25">
        <v>45061</v>
      </c>
      <c r="O401" s="3" t="s">
        <v>771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824</v>
      </c>
      <c r="AD401" s="5">
        <v>335.66</v>
      </c>
      <c r="AE401" t="s">
        <v>174</v>
      </c>
      <c r="AJ401" s="25">
        <v>45069</v>
      </c>
      <c r="AK401" s="3" t="s">
        <v>513</v>
      </c>
      <c r="AL401" s="3">
        <v>100</v>
      </c>
      <c r="AM401" s="3"/>
      <c r="AN401" s="18">
        <v>100</v>
      </c>
      <c r="AO401" s="3"/>
    </row>
    <row r="402" spans="2:41" x14ac:dyDescent="0.25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785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857</v>
      </c>
      <c r="AL402" s="3"/>
      <c r="AM402" s="3"/>
      <c r="AN402" s="18">
        <v>40</v>
      </c>
      <c r="AO402" s="3"/>
    </row>
    <row r="403" spans="2:41" x14ac:dyDescent="0.25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786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825</v>
      </c>
      <c r="AD403" s="5">
        <v>364.77</v>
      </c>
      <c r="AE403" t="s">
        <v>174</v>
      </c>
      <c r="AJ403" s="25">
        <v>45070</v>
      </c>
      <c r="AK403" s="3" t="s">
        <v>863</v>
      </c>
      <c r="AL403" s="3"/>
      <c r="AM403" s="3"/>
      <c r="AN403" s="18">
        <v>1570.75</v>
      </c>
      <c r="AO403" s="3"/>
    </row>
    <row r="404" spans="2:41" x14ac:dyDescent="0.25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796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846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 x14ac:dyDescent="0.35">
      <c r="B405" s="6"/>
      <c r="C405" s="7"/>
      <c r="E405" s="4">
        <v>45019</v>
      </c>
      <c r="F405" s="3" t="s">
        <v>330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797</v>
      </c>
      <c r="P405" s="3"/>
      <c r="Q405" s="3"/>
      <c r="R405" s="18">
        <v>78.400000000000006</v>
      </c>
      <c r="S405" s="3"/>
      <c r="V405" s="17"/>
      <c r="X405" s="188" t="str">
        <f>IF(Y404&lt;0,"NO PAGAR","COBRAR'")</f>
        <v>NO PAGAR</v>
      </c>
      <c r="Y405" s="188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 x14ac:dyDescent="0.35">
      <c r="B406" s="188" t="str">
        <f>IF(C404&lt;0,"NO PAGAR","COBRAR'")</f>
        <v>NO PAGAR</v>
      </c>
      <c r="C406" s="188"/>
      <c r="E406" s="4">
        <v>45023</v>
      </c>
      <c r="F406" s="3" t="s">
        <v>330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806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 x14ac:dyDescent="0.25">
      <c r="B407" s="181" t="s">
        <v>9</v>
      </c>
      <c r="C407" s="182"/>
      <c r="E407" s="4">
        <v>45027</v>
      </c>
      <c r="F407" s="3" t="s">
        <v>330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81" t="s">
        <v>9</v>
      </c>
      <c r="Y407" s="182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 x14ac:dyDescent="0.25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787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 x14ac:dyDescent="0.25">
      <c r="B409" s="11" t="s">
        <v>10</v>
      </c>
      <c r="C409" s="10">
        <f>R417</f>
        <v>561.79999999999995</v>
      </c>
      <c r="E409" s="4">
        <v>45036</v>
      </c>
      <c r="F409" s="3" t="s">
        <v>330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83" t="s">
        <v>7</v>
      </c>
      <c r="AK409" s="184"/>
      <c r="AL409" s="184"/>
      <c r="AM409" s="185"/>
      <c r="AN409" s="18">
        <f>SUM(AN401:AN408)</f>
        <v>1710.75</v>
      </c>
      <c r="AO409" s="3"/>
    </row>
    <row r="410" spans="2:41" x14ac:dyDescent="0.25">
      <c r="B410" s="11" t="s">
        <v>11</v>
      </c>
      <c r="C410" s="10"/>
      <c r="E410" s="4">
        <v>45040</v>
      </c>
      <c r="F410" s="3" t="s">
        <v>330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 x14ac:dyDescent="0.25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8" t="s">
        <v>828</v>
      </c>
      <c r="AK411" s="118" t="s">
        <v>469</v>
      </c>
      <c r="AL411" s="118" t="s">
        <v>476</v>
      </c>
      <c r="AM411" s="119">
        <v>110</v>
      </c>
      <c r="AN411" s="120">
        <v>62.856000000000002</v>
      </c>
      <c r="AO411" s="120">
        <v>42524</v>
      </c>
    </row>
    <row r="412" spans="2:41" x14ac:dyDescent="0.25">
      <c r="B412" s="11" t="s">
        <v>13</v>
      </c>
      <c r="C412" s="10"/>
      <c r="E412" s="4">
        <v>45013</v>
      </c>
      <c r="F412" s="3" t="s">
        <v>284</v>
      </c>
      <c r="G412" s="3" t="s">
        <v>502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8" t="s">
        <v>829</v>
      </c>
      <c r="AK412" s="118" t="s">
        <v>469</v>
      </c>
      <c r="AL412" s="118" t="s">
        <v>476</v>
      </c>
      <c r="AM412" s="119">
        <v>138</v>
      </c>
      <c r="AN412" s="120">
        <v>78.856999999999999</v>
      </c>
      <c r="AO412" s="120">
        <v>47063</v>
      </c>
    </row>
    <row r="413" spans="2:41" x14ac:dyDescent="0.25">
      <c r="B413" s="11" t="s">
        <v>14</v>
      </c>
      <c r="C413" s="10"/>
      <c r="E413" s="4">
        <v>45028</v>
      </c>
      <c r="F413" s="3" t="s">
        <v>284</v>
      </c>
      <c r="G413" s="3" t="s">
        <v>502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8" t="s">
        <v>830</v>
      </c>
      <c r="AK413" s="118" t="s">
        <v>471</v>
      </c>
      <c r="AL413" s="118" t="s">
        <v>476</v>
      </c>
      <c r="AM413" s="119">
        <v>115.02</v>
      </c>
      <c r="AN413" s="120">
        <v>65.727000000000004</v>
      </c>
      <c r="AO413" s="120">
        <v>118297</v>
      </c>
    </row>
    <row r="414" spans="2:41" x14ac:dyDescent="0.25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8" t="s">
        <v>830</v>
      </c>
      <c r="AK414" s="118" t="s">
        <v>469</v>
      </c>
      <c r="AL414" s="118" t="s">
        <v>476</v>
      </c>
      <c r="AM414" s="119">
        <v>90</v>
      </c>
      <c r="AN414" s="120">
        <v>51.427</v>
      </c>
      <c r="AO414" s="120">
        <v>96640</v>
      </c>
    </row>
    <row r="415" spans="2:41" x14ac:dyDescent="0.25">
      <c r="B415" s="11" t="s">
        <v>16</v>
      </c>
      <c r="C415" s="10"/>
      <c r="E415" s="4">
        <v>45063</v>
      </c>
      <c r="F415" s="3" t="s">
        <v>812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83" t="s">
        <v>7</v>
      </c>
      <c r="AB415" s="184"/>
      <c r="AC415" s="185"/>
      <c r="AD415" s="5">
        <f>SUM(AD401:AD414)</f>
        <v>1715.97</v>
      </c>
      <c r="AJ415" s="118" t="s">
        <v>831</v>
      </c>
      <c r="AK415" s="118" t="s">
        <v>469</v>
      </c>
      <c r="AL415" s="118" t="s">
        <v>476</v>
      </c>
      <c r="AM415" s="119">
        <v>72</v>
      </c>
      <c r="AN415" s="120">
        <v>41.143000000000001</v>
      </c>
      <c r="AO415" s="120">
        <v>47539</v>
      </c>
    </row>
    <row r="416" spans="2:41" x14ac:dyDescent="0.25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840</v>
      </c>
      <c r="Y416" s="124">
        <v>651.02</v>
      </c>
      <c r="AA416" s="13"/>
      <c r="AB416" s="13"/>
      <c r="AC416" s="13"/>
      <c r="AJ416" s="118" t="s">
        <v>831</v>
      </c>
      <c r="AK416" s="118" t="s">
        <v>471</v>
      </c>
      <c r="AL416" s="118" t="s">
        <v>476</v>
      </c>
      <c r="AM416" s="119">
        <v>126</v>
      </c>
      <c r="AN416" s="120">
        <v>71.998000000000005</v>
      </c>
      <c r="AO416" s="120">
        <v>76386</v>
      </c>
    </row>
    <row r="417" spans="2:40" x14ac:dyDescent="0.25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83" t="s">
        <v>7</v>
      </c>
      <c r="O417" s="184"/>
      <c r="P417" s="184"/>
      <c r="Q417" s="185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 x14ac:dyDescent="0.25">
      <c r="B418" s="12"/>
      <c r="C418" s="10"/>
      <c r="E418" s="4">
        <v>45000</v>
      </c>
      <c r="F418" s="3" t="s">
        <v>817</v>
      </c>
      <c r="G418" s="3" t="s">
        <v>816</v>
      </c>
      <c r="H418" s="5">
        <v>300</v>
      </c>
      <c r="I418" t="s">
        <v>174</v>
      </c>
      <c r="V418" s="17"/>
      <c r="X418" s="12"/>
      <c r="Y418" s="10"/>
    </row>
    <row r="419" spans="2:40" x14ac:dyDescent="0.25">
      <c r="B419" s="12"/>
      <c r="C419" s="10"/>
      <c r="E419" s="4">
        <v>45008</v>
      </c>
      <c r="F419" s="3" t="s">
        <v>818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 x14ac:dyDescent="0.25">
      <c r="B420" s="12"/>
      <c r="C420" s="10"/>
      <c r="E420" s="4">
        <v>45064</v>
      </c>
      <c r="F420" s="3" t="s">
        <v>822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 x14ac:dyDescent="0.25">
      <c r="B421" s="12"/>
      <c r="C421" s="10"/>
      <c r="E421" s="183" t="s">
        <v>7</v>
      </c>
      <c r="F421" s="184"/>
      <c r="G421" s="185"/>
      <c r="H421" s="5">
        <f>SUM(H401:H420)</f>
        <v>5050</v>
      </c>
      <c r="V421" s="17"/>
      <c r="X421" s="12"/>
      <c r="Y421" s="10"/>
    </row>
    <row r="422" spans="2:40" x14ac:dyDescent="0.25">
      <c r="B422" s="11"/>
      <c r="C422" s="10"/>
      <c r="E422" s="14"/>
      <c r="H422" t="s">
        <v>854</v>
      </c>
      <c r="V422" s="17"/>
      <c r="X422" s="11"/>
      <c r="Y422" s="10"/>
    </row>
    <row r="423" spans="2:40" x14ac:dyDescent="0.25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 x14ac:dyDescent="0.25">
      <c r="E424" t="s">
        <v>21</v>
      </c>
      <c r="V424" s="17"/>
      <c r="AA424" s="1" t="s">
        <v>19</v>
      </c>
    </row>
    <row r="425" spans="2:40" x14ac:dyDescent="0.25">
      <c r="E425" s="1" t="s">
        <v>19</v>
      </c>
      <c r="V425" s="17"/>
    </row>
    <row r="426" spans="2:40" x14ac:dyDescent="0.25">
      <c r="V426" s="17"/>
    </row>
    <row r="427" spans="2:40" x14ac:dyDescent="0.25">
      <c r="V427" s="17"/>
    </row>
    <row r="428" spans="2:40" x14ac:dyDescent="0.25">
      <c r="V428" s="17"/>
    </row>
    <row r="429" spans="2:40" x14ac:dyDescent="0.25">
      <c r="V429" s="17"/>
    </row>
    <row r="430" spans="2:40" ht="15" customHeight="1" x14ac:dyDescent="0.35">
      <c r="V430" s="17"/>
      <c r="AC430" s="24"/>
      <c r="AD430" s="24"/>
      <c r="AE430" s="24"/>
      <c r="AN430" s="55"/>
    </row>
    <row r="431" spans="2:40" ht="15" customHeight="1" x14ac:dyDescent="0.4">
      <c r="I431" s="76"/>
      <c r="J431" s="76"/>
      <c r="V431" s="17"/>
      <c r="AC431" s="24"/>
      <c r="AD431" s="24"/>
      <c r="AE431" s="24"/>
      <c r="AN431" s="55"/>
    </row>
    <row r="432" spans="2:40" ht="15" customHeight="1" x14ac:dyDescent="0.4">
      <c r="I432" s="76"/>
      <c r="J432" s="76"/>
      <c r="V432" s="17"/>
      <c r="AC432" s="24"/>
      <c r="AD432" s="24"/>
      <c r="AE432" s="24"/>
      <c r="AN432" s="55"/>
    </row>
    <row r="433" spans="2:41" x14ac:dyDescent="0.25">
      <c r="V433" s="17"/>
      <c r="AN433" s="55"/>
    </row>
    <row r="434" spans="2:41" ht="26.25" x14ac:dyDescent="0.4">
      <c r="H434" s="76" t="s">
        <v>28</v>
      </c>
      <c r="V434" s="17"/>
      <c r="AB434" s="189" t="s">
        <v>29</v>
      </c>
      <c r="AC434" s="189"/>
      <c r="AN434" s="55"/>
    </row>
    <row r="435" spans="2:41" ht="26.25" x14ac:dyDescent="0.4">
      <c r="B435" s="22" t="s">
        <v>66</v>
      </c>
      <c r="H435" s="76"/>
      <c r="V435" s="17"/>
      <c r="X435" s="22" t="s">
        <v>66</v>
      </c>
      <c r="AN435" s="55"/>
    </row>
    <row r="436" spans="2:41" ht="23.25" x14ac:dyDescent="0.3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87" t="s">
        <v>565</v>
      </c>
      <c r="AB436" s="187"/>
      <c r="AC436" s="187"/>
      <c r="AD436" s="187"/>
      <c r="AN436" s="55"/>
    </row>
    <row r="437" spans="2:41" x14ac:dyDescent="0.25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 x14ac:dyDescent="0.25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 x14ac:dyDescent="0.35">
      <c r="B439" s="1" t="s">
        <v>24</v>
      </c>
      <c r="C439" s="19">
        <f>IF(C436&gt;0,C436+C437,C437)</f>
        <v>1327.25</v>
      </c>
      <c r="E439" s="187" t="s">
        <v>273</v>
      </c>
      <c r="F439" s="187"/>
      <c r="G439" s="187"/>
      <c r="H439" s="187"/>
      <c r="N439" s="25">
        <v>45077</v>
      </c>
      <c r="O439" s="3" t="s">
        <v>877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 x14ac:dyDescent="0.25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878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886</v>
      </c>
      <c r="AL440" s="3"/>
      <c r="AM440" s="3"/>
      <c r="AN440" s="18">
        <v>59.13</v>
      </c>
      <c r="AO440" s="3"/>
    </row>
    <row r="441" spans="2:41" x14ac:dyDescent="0.25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865</v>
      </c>
      <c r="H441" s="5">
        <v>143.77000000000001</v>
      </c>
      <c r="I441" t="s">
        <v>174</v>
      </c>
      <c r="N441" s="25">
        <v>45078</v>
      </c>
      <c r="O441" s="3" t="s">
        <v>879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887</v>
      </c>
      <c r="AL441" s="3"/>
      <c r="AM441" s="3"/>
      <c r="AN441" s="18">
        <v>29.57</v>
      </c>
      <c r="AO441" s="3"/>
    </row>
    <row r="442" spans="2:41" ht="26.25" x14ac:dyDescent="0.4">
      <c r="B442" s="190" t="str">
        <f>IF(C441&lt;0,"NO PAGAR","COBRAR")</f>
        <v>NO PAGAR</v>
      </c>
      <c r="C442" s="190"/>
      <c r="E442" s="4">
        <v>45037</v>
      </c>
      <c r="F442" s="3" t="s">
        <v>212</v>
      </c>
      <c r="G442" s="3" t="s">
        <v>89</v>
      </c>
      <c r="H442" s="5">
        <v>145.54</v>
      </c>
      <c r="I442" s="125" t="s">
        <v>174</v>
      </c>
      <c r="N442" s="25">
        <v>45078</v>
      </c>
      <c r="O442" s="3" t="s">
        <v>880</v>
      </c>
      <c r="P442" s="3"/>
      <c r="Q442" s="3"/>
      <c r="R442" s="18">
        <v>640</v>
      </c>
      <c r="S442" s="3"/>
      <c r="V442" s="17"/>
      <c r="X442" s="190" t="str">
        <f>IF(Y441&lt;0,"NO PAGAR","COBRAR")</f>
        <v>NO PAGAR</v>
      </c>
      <c r="Y442" s="190"/>
      <c r="AA442" s="4"/>
      <c r="AB442" s="3"/>
      <c r="AC442" s="3"/>
      <c r="AD442" s="5"/>
      <c r="AJ442" s="25">
        <v>45084</v>
      </c>
      <c r="AK442" s="3" t="s">
        <v>888</v>
      </c>
      <c r="AL442" s="3"/>
      <c r="AM442" s="3"/>
      <c r="AN442" s="18">
        <v>1040</v>
      </c>
      <c r="AO442" s="3"/>
    </row>
    <row r="443" spans="2:41" x14ac:dyDescent="0.25">
      <c r="B443" s="181" t="s">
        <v>9</v>
      </c>
      <c r="C443" s="182"/>
      <c r="E443" s="4">
        <v>45038</v>
      </c>
      <c r="F443" s="3" t="s">
        <v>212</v>
      </c>
      <c r="G443" s="3" t="s">
        <v>429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81" t="s">
        <v>9</v>
      </c>
      <c r="Y443" s="182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429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11</v>
      </c>
      <c r="C446" s="10">
        <v>80</v>
      </c>
      <c r="E446" s="4">
        <v>44972</v>
      </c>
      <c r="F446" s="3" t="s">
        <v>870</v>
      </c>
      <c r="G446" s="3" t="s">
        <v>871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12</v>
      </c>
      <c r="C447" s="10"/>
      <c r="E447" s="4">
        <v>45070</v>
      </c>
      <c r="F447" s="3" t="s">
        <v>873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83" t="s">
        <v>7</v>
      </c>
      <c r="AK448" s="184"/>
      <c r="AL448" s="184"/>
      <c r="AM448" s="185"/>
      <c r="AN448" s="18">
        <f>SUM(AN440:AN447)</f>
        <v>1128.7</v>
      </c>
      <c r="AO448" s="3"/>
    </row>
    <row r="449" spans="2:42" x14ac:dyDescent="0.25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 x14ac:dyDescent="0.2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0" t="s">
        <v>893</v>
      </c>
      <c r="AK450" s="130" t="s">
        <v>894</v>
      </c>
      <c r="AL450" s="130" t="s">
        <v>895</v>
      </c>
      <c r="AM450" s="130" t="s">
        <v>896</v>
      </c>
      <c r="AN450" s="130" t="s">
        <v>897</v>
      </c>
      <c r="AO450" s="130" t="s">
        <v>898</v>
      </c>
      <c r="AP450" s="130" t="s">
        <v>899</v>
      </c>
    </row>
    <row r="451" spans="2:42" x14ac:dyDescent="0.25">
      <c r="B451" s="11" t="s">
        <v>869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6" t="s">
        <v>469</v>
      </c>
      <c r="AK451" s="127">
        <v>45066.050879629998</v>
      </c>
      <c r="AL451" s="126" t="s">
        <v>476</v>
      </c>
      <c r="AM451" s="128">
        <v>42.856000000000002</v>
      </c>
      <c r="AN451" s="128">
        <v>75</v>
      </c>
      <c r="AO451" s="128">
        <v>248761</v>
      </c>
      <c r="AP451" s="129" t="s">
        <v>874</v>
      </c>
    </row>
    <row r="452" spans="2:42" x14ac:dyDescent="0.25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914</v>
      </c>
      <c r="Y452" s="10">
        <f>AN463</f>
        <v>853.5089999999999</v>
      </c>
      <c r="AA452" s="183" t="s">
        <v>7</v>
      </c>
      <c r="AB452" s="184"/>
      <c r="AC452" s="185"/>
      <c r="AD452" s="5">
        <f>SUM(AD438:AD451)</f>
        <v>0</v>
      </c>
      <c r="AJ452" s="126" t="s">
        <v>469</v>
      </c>
      <c r="AK452" s="127">
        <v>45070.016793980001</v>
      </c>
      <c r="AL452" s="126" t="s">
        <v>476</v>
      </c>
      <c r="AM452" s="128">
        <v>41.713000000000001</v>
      </c>
      <c r="AN452" s="128">
        <v>73</v>
      </c>
      <c r="AO452" s="128">
        <v>49747</v>
      </c>
      <c r="AP452" s="129" t="s">
        <v>874</v>
      </c>
    </row>
    <row r="453" spans="2:42" x14ac:dyDescent="0.25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6" t="s">
        <v>469</v>
      </c>
      <c r="AK453" s="127">
        <v>45063.396331019998</v>
      </c>
      <c r="AL453" s="126" t="s">
        <v>476</v>
      </c>
      <c r="AM453" s="128">
        <v>27.436</v>
      </c>
      <c r="AN453" s="128">
        <v>48.012999999999998</v>
      </c>
      <c r="AO453" s="128">
        <v>47830</v>
      </c>
      <c r="AP453" s="129" t="s">
        <v>874</v>
      </c>
    </row>
    <row r="454" spans="2:42" x14ac:dyDescent="0.25">
      <c r="B454" s="12"/>
      <c r="C454" s="10"/>
      <c r="E454" s="4"/>
      <c r="F454" s="3"/>
      <c r="G454" s="3"/>
      <c r="H454" s="5"/>
      <c r="N454" s="183" t="s">
        <v>7</v>
      </c>
      <c r="O454" s="184"/>
      <c r="P454" s="184"/>
      <c r="Q454" s="185"/>
      <c r="R454" s="18">
        <f>SUM(R438:R453)</f>
        <v>1965</v>
      </c>
      <c r="S454" s="3"/>
      <c r="V454" s="17"/>
      <c r="X454" s="12"/>
      <c r="Y454" s="10"/>
      <c r="AJ454" s="126" t="s">
        <v>469</v>
      </c>
      <c r="AK454" s="127">
        <v>45064.840567129999</v>
      </c>
      <c r="AL454" s="126" t="s">
        <v>476</v>
      </c>
      <c r="AM454" s="128">
        <v>45.145000000000003</v>
      </c>
      <c r="AN454" s="128">
        <v>79.004000000000005</v>
      </c>
      <c r="AO454" s="128">
        <v>49022</v>
      </c>
      <c r="AP454" s="129" t="s">
        <v>892</v>
      </c>
    </row>
    <row r="455" spans="2:42" x14ac:dyDescent="0.25">
      <c r="B455" s="12"/>
      <c r="C455" s="10"/>
      <c r="E455" s="183" t="s">
        <v>7</v>
      </c>
      <c r="F455" s="184"/>
      <c r="G455" s="185"/>
      <c r="H455" s="5">
        <f>SUM(H441:H454)</f>
        <v>1327.25</v>
      </c>
      <c r="V455" s="17"/>
      <c r="X455" s="12"/>
      <c r="Y455" s="10"/>
      <c r="AJ455" s="126" t="s">
        <v>469</v>
      </c>
      <c r="AK455" s="127">
        <v>45068.7815625</v>
      </c>
      <c r="AL455" s="126" t="s">
        <v>476</v>
      </c>
      <c r="AM455" s="128">
        <v>43.713999999999999</v>
      </c>
      <c r="AN455" s="128">
        <v>76.5</v>
      </c>
      <c r="AO455" s="128">
        <v>49170</v>
      </c>
      <c r="AP455" s="129" t="s">
        <v>874</v>
      </c>
    </row>
    <row r="456" spans="2:42" x14ac:dyDescent="0.25">
      <c r="B456" s="12"/>
      <c r="C456" s="10"/>
      <c r="V456" s="17"/>
      <c r="X456" s="12"/>
      <c r="Y456" s="10"/>
      <c r="AJ456" s="126" t="s">
        <v>469</v>
      </c>
      <c r="AK456" s="127">
        <v>45072.339895830002</v>
      </c>
      <c r="AL456" s="126" t="s">
        <v>476</v>
      </c>
      <c r="AM456" s="128">
        <v>41.264000000000003</v>
      </c>
      <c r="AN456" s="128">
        <v>72.212000000000003</v>
      </c>
      <c r="AO456" s="128">
        <v>0</v>
      </c>
      <c r="AP456" s="131"/>
    </row>
    <row r="457" spans="2:42" x14ac:dyDescent="0.25">
      <c r="B457" s="11"/>
      <c r="C457" s="10"/>
      <c r="V457" s="17"/>
      <c r="X457" s="11"/>
      <c r="Y457" s="10"/>
      <c r="AJ457" s="126" t="s">
        <v>469</v>
      </c>
      <c r="AK457" s="127">
        <v>45077.653715280001</v>
      </c>
      <c r="AL457" s="126" t="s">
        <v>476</v>
      </c>
      <c r="AM457" s="128">
        <v>41.77</v>
      </c>
      <c r="AN457" s="128">
        <v>73.099999999999994</v>
      </c>
      <c r="AO457" s="128">
        <v>50671</v>
      </c>
      <c r="AP457" s="129" t="s">
        <v>874</v>
      </c>
    </row>
    <row r="458" spans="2:42" x14ac:dyDescent="0.25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6" t="s">
        <v>471</v>
      </c>
      <c r="AK458" s="127">
        <v>45064.482465280002</v>
      </c>
      <c r="AL458" s="126" t="s">
        <v>476</v>
      </c>
      <c r="AM458" s="128">
        <v>35.463999999999999</v>
      </c>
      <c r="AN458" s="128">
        <v>62.06</v>
      </c>
      <c r="AO458" s="128">
        <v>1190200</v>
      </c>
      <c r="AP458" s="129" t="s">
        <v>900</v>
      </c>
    </row>
    <row r="459" spans="2:42" x14ac:dyDescent="0.25">
      <c r="D459" t="s">
        <v>22</v>
      </c>
      <c r="V459" s="17"/>
      <c r="Z459" t="s">
        <v>22</v>
      </c>
      <c r="AA459" t="s">
        <v>21</v>
      </c>
      <c r="AJ459" s="126" t="s">
        <v>471</v>
      </c>
      <c r="AK459" s="127">
        <v>45069.531377320003</v>
      </c>
      <c r="AL459" s="126" t="s">
        <v>476</v>
      </c>
      <c r="AM459" s="128">
        <v>39.999000000000002</v>
      </c>
      <c r="AN459" s="128">
        <v>70</v>
      </c>
      <c r="AO459" s="128">
        <v>119650</v>
      </c>
      <c r="AP459" s="129" t="s">
        <v>901</v>
      </c>
    </row>
    <row r="460" spans="2:42" x14ac:dyDescent="0.25">
      <c r="V460" s="17"/>
      <c r="AA460" s="1" t="s">
        <v>19</v>
      </c>
      <c r="AJ460" s="126" t="s">
        <v>471</v>
      </c>
      <c r="AK460" s="127">
        <v>45075.659606480003</v>
      </c>
      <c r="AL460" s="126" t="s">
        <v>476</v>
      </c>
      <c r="AM460" s="128">
        <v>36.584000000000003</v>
      </c>
      <c r="AN460" s="128">
        <v>64.02</v>
      </c>
      <c r="AO460" s="128">
        <v>54127</v>
      </c>
      <c r="AP460" s="129" t="s">
        <v>902</v>
      </c>
    </row>
    <row r="461" spans="2:42" x14ac:dyDescent="0.25">
      <c r="V461" s="17"/>
      <c r="AJ461" s="126" t="s">
        <v>471</v>
      </c>
      <c r="AK461" s="127">
        <v>45076.818032410003</v>
      </c>
      <c r="AL461" s="126" t="s">
        <v>476</v>
      </c>
      <c r="AM461" s="128">
        <v>32.912999999999997</v>
      </c>
      <c r="AN461" s="128">
        <v>57.6</v>
      </c>
      <c r="AO461" s="128">
        <v>1000265</v>
      </c>
      <c r="AP461" s="129" t="s">
        <v>903</v>
      </c>
    </row>
    <row r="462" spans="2:42" x14ac:dyDescent="0.25">
      <c r="E462" t="s">
        <v>21</v>
      </c>
      <c r="V462" s="17"/>
      <c r="AJ462" s="126" t="s">
        <v>471</v>
      </c>
      <c r="AK462" s="127">
        <v>45072.326400459999</v>
      </c>
      <c r="AL462" s="126" t="s">
        <v>476</v>
      </c>
      <c r="AM462" s="128">
        <v>58.854999999999997</v>
      </c>
      <c r="AN462" s="128">
        <v>103</v>
      </c>
      <c r="AO462" s="128">
        <v>1200</v>
      </c>
      <c r="AP462" s="129" t="s">
        <v>904</v>
      </c>
    </row>
    <row r="463" spans="2:42" x14ac:dyDescent="0.25">
      <c r="E463" s="1" t="s">
        <v>19</v>
      </c>
      <c r="V463" s="17"/>
      <c r="AN463" s="132">
        <f>SUM(AN451:AN462)</f>
        <v>853.5089999999999</v>
      </c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ht="29.25" customHeight="1" x14ac:dyDescent="0.4">
      <c r="H471" s="76" t="s">
        <v>30</v>
      </c>
      <c r="J471" s="76"/>
      <c r="V471" s="17"/>
      <c r="AA471" s="186" t="s">
        <v>31</v>
      </c>
      <c r="AB471" s="186"/>
      <c r="AC471" s="186"/>
    </row>
    <row r="472" spans="1:43" ht="15" customHeight="1" x14ac:dyDescent="0.4">
      <c r="H472" s="76"/>
      <c r="J472" s="76"/>
      <c r="V472" s="17"/>
      <c r="AA472" s="186"/>
      <c r="AB472" s="186"/>
      <c r="AC472" s="186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32</v>
      </c>
      <c r="C474" s="20">
        <f>IF(X436="PAGADO",0,Y441)</f>
        <v>-8383.4392550000011</v>
      </c>
      <c r="E474" s="187" t="s">
        <v>273</v>
      </c>
      <c r="F474" s="187"/>
      <c r="G474" s="187"/>
      <c r="H474" s="187"/>
      <c r="V474" s="17"/>
      <c r="X474" s="23" t="s">
        <v>32</v>
      </c>
      <c r="Y474" s="20">
        <f>IF(B1255="PAGADO",0,C479)</f>
        <v>-5841.0592550000019</v>
      </c>
      <c r="AA474" s="187" t="s">
        <v>565</v>
      </c>
      <c r="AB474" s="187"/>
      <c r="AC474" s="187"/>
      <c r="AD474" s="187"/>
    </row>
    <row r="475" spans="1:43" x14ac:dyDescent="0.25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933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379</v>
      </c>
      <c r="AC476" s="3" t="s">
        <v>971</v>
      </c>
      <c r="AD476" s="5">
        <v>140</v>
      </c>
      <c r="AE476" t="s">
        <v>174</v>
      </c>
      <c r="AJ476" s="25">
        <v>45096</v>
      </c>
      <c r="AK476" s="3" t="s">
        <v>981</v>
      </c>
      <c r="AL476" s="3"/>
      <c r="AM476" s="3"/>
      <c r="AN476" s="18">
        <v>45</v>
      </c>
      <c r="AO476" s="3"/>
    </row>
    <row r="477" spans="1:43" x14ac:dyDescent="0.25">
      <c r="B477" s="1" t="s">
        <v>24</v>
      </c>
      <c r="C477" s="19">
        <f>IF(C474&gt;0,C474+C475,C475)</f>
        <v>3061.41</v>
      </c>
      <c r="E477" s="4">
        <v>45089</v>
      </c>
      <c r="F477" s="3" t="s">
        <v>939</v>
      </c>
      <c r="G477" s="3"/>
      <c r="H477" s="5">
        <v>640</v>
      </c>
      <c r="N477" s="25">
        <v>45090</v>
      </c>
      <c r="O477" s="3" t="s">
        <v>949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988</v>
      </c>
      <c r="AL477" s="3"/>
      <c r="AM477" s="3">
        <v>1329</v>
      </c>
      <c r="AN477" s="18">
        <v>350</v>
      </c>
      <c r="AO477" s="3"/>
    </row>
    <row r="478" spans="1:43" x14ac:dyDescent="0.25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658</v>
      </c>
      <c r="H478" s="5">
        <v>160</v>
      </c>
      <c r="I478" t="s">
        <v>173</v>
      </c>
      <c r="N478" s="25">
        <v>45091</v>
      </c>
      <c r="O478" s="3" t="s">
        <v>963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994</v>
      </c>
      <c r="AL478" s="3"/>
      <c r="AM478" s="3"/>
      <c r="AN478" s="18">
        <v>20</v>
      </c>
      <c r="AO478" s="3"/>
    </row>
    <row r="479" spans="1:43" x14ac:dyDescent="0.25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946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982</v>
      </c>
      <c r="AC479" s="3" t="s">
        <v>983</v>
      </c>
      <c r="AD479" s="5">
        <v>220</v>
      </c>
      <c r="AE479" t="s">
        <v>174</v>
      </c>
      <c r="AJ479" s="25">
        <v>45106</v>
      </c>
      <c r="AK479" s="3" t="s">
        <v>997</v>
      </c>
      <c r="AL479" s="3"/>
      <c r="AM479" s="3"/>
      <c r="AN479" s="18">
        <v>1710</v>
      </c>
      <c r="AO479" s="3"/>
    </row>
    <row r="480" spans="1:43" ht="23.25" x14ac:dyDescent="0.35">
      <c r="B480" s="6"/>
      <c r="C480" s="7"/>
      <c r="E480" s="4">
        <v>45062</v>
      </c>
      <c r="F480" s="3" t="s">
        <v>288</v>
      </c>
      <c r="G480" s="3" t="s">
        <v>947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188" t="str">
        <f>IF(Y479&lt;0,"NO PAGAR","COBRAR'")</f>
        <v>NO PAGAR</v>
      </c>
      <c r="Y480" s="188"/>
      <c r="AA480" s="4">
        <v>45044</v>
      </c>
      <c r="AB480" s="3" t="s">
        <v>984</v>
      </c>
      <c r="AC480" s="3" t="s">
        <v>985</v>
      </c>
      <c r="AD480" s="5">
        <v>380</v>
      </c>
      <c r="AE480" t="s">
        <v>174</v>
      </c>
      <c r="AJ480" s="25">
        <v>45098</v>
      </c>
      <c r="AK480" s="3" t="s">
        <v>315</v>
      </c>
      <c r="AL480" s="3"/>
      <c r="AM480" s="3"/>
      <c r="AN480" s="18">
        <v>50</v>
      </c>
      <c r="AO480" s="3"/>
    </row>
    <row r="481" spans="2:42" ht="23.25" x14ac:dyDescent="0.35">
      <c r="B481" s="188" t="str">
        <f>IF(C479&lt;0,"NO PAGAR","COBRAR'")</f>
        <v>NO PAGAR</v>
      </c>
      <c r="C481" s="188"/>
      <c r="E481" s="4">
        <v>45065</v>
      </c>
      <c r="F481" s="3" t="s">
        <v>288</v>
      </c>
      <c r="G481" s="3" t="s">
        <v>947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987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 x14ac:dyDescent="0.25">
      <c r="B482" s="181" t="s">
        <v>9</v>
      </c>
      <c r="C482" s="182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81" t="s">
        <v>9</v>
      </c>
      <c r="Y482" s="182"/>
      <c r="AA482" s="4">
        <v>45068</v>
      </c>
      <c r="AB482" s="3" t="s">
        <v>367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391.7</v>
      </c>
      <c r="E484" s="4">
        <v>45056</v>
      </c>
      <c r="F484" s="3" t="s">
        <v>330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>
        <v>45063</v>
      </c>
      <c r="F485" s="3" t="s">
        <v>952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>
        <v>30</v>
      </c>
      <c r="E486" s="4">
        <v>45075</v>
      </c>
      <c r="F486" s="3" t="s">
        <v>330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955</v>
      </c>
      <c r="C490" s="10">
        <v>97.33</v>
      </c>
      <c r="E490" s="183" t="s">
        <v>7</v>
      </c>
      <c r="F490" s="184"/>
      <c r="G490" s="185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83" t="s">
        <v>7</v>
      </c>
      <c r="AB490" s="184"/>
      <c r="AC490" s="185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183" t="s">
        <v>7</v>
      </c>
      <c r="O492" s="184"/>
      <c r="P492" s="184"/>
      <c r="Q492" s="185"/>
      <c r="R492" s="18">
        <f>SUM(R476:R491)</f>
        <v>391.7</v>
      </c>
      <c r="S492" s="3"/>
      <c r="V492" s="17"/>
      <c r="X492" s="12"/>
      <c r="Y492" s="10"/>
      <c r="AJ492" s="183" t="s">
        <v>7</v>
      </c>
      <c r="AK492" s="184"/>
      <c r="AL492" s="184"/>
      <c r="AM492" s="185"/>
      <c r="AN492" s="18">
        <f>SUM(AN476:AN491)</f>
        <v>2175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2">
        <v>20230605</v>
      </c>
      <c r="AK493" s="152" t="s">
        <v>471</v>
      </c>
      <c r="AL493" s="152" t="s">
        <v>975</v>
      </c>
      <c r="AM493" s="152" t="s">
        <v>476</v>
      </c>
      <c r="AN493" s="154">
        <v>80.010000000000005</v>
      </c>
      <c r="AO493" s="153">
        <v>45719</v>
      </c>
      <c r="AP493" s="152">
        <v>12080</v>
      </c>
    </row>
    <row r="494" spans="2:42" ht="27" thickBot="1" x14ac:dyDescent="0.3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2">
        <v>20230608</v>
      </c>
      <c r="AK494" s="152" t="s">
        <v>471</v>
      </c>
      <c r="AL494" s="152" t="s">
        <v>975</v>
      </c>
      <c r="AM494" s="152" t="s">
        <v>476</v>
      </c>
      <c r="AN494" s="154">
        <v>85.01</v>
      </c>
      <c r="AO494" s="153">
        <v>48579</v>
      </c>
      <c r="AP494" s="152">
        <v>0</v>
      </c>
    </row>
    <row r="495" spans="2:42" ht="27" thickBot="1" x14ac:dyDescent="0.3">
      <c r="E495" s="1" t="s">
        <v>19</v>
      </c>
      <c r="V495" s="17"/>
      <c r="AA495" s="1" t="s">
        <v>19</v>
      </c>
      <c r="AJ495" s="152">
        <v>20230612</v>
      </c>
      <c r="AK495" s="152" t="s">
        <v>469</v>
      </c>
      <c r="AL495" s="152" t="s">
        <v>975</v>
      </c>
      <c r="AM495" s="152" t="s">
        <v>476</v>
      </c>
      <c r="AN495" s="154">
        <v>55.01</v>
      </c>
      <c r="AO495" s="153">
        <v>31437</v>
      </c>
      <c r="AP495" s="152">
        <v>50957</v>
      </c>
    </row>
    <row r="496" spans="2:42" ht="27" thickBot="1" x14ac:dyDescent="0.3">
      <c r="V496" s="17"/>
      <c r="AJ496" s="152">
        <v>20230612</v>
      </c>
      <c r="AK496" s="152" t="s">
        <v>471</v>
      </c>
      <c r="AL496" s="152" t="s">
        <v>975</v>
      </c>
      <c r="AM496" s="152" t="s">
        <v>476</v>
      </c>
      <c r="AN496" s="154">
        <v>64.41</v>
      </c>
      <c r="AO496" s="153">
        <v>36808</v>
      </c>
      <c r="AP496" s="152">
        <v>1000280</v>
      </c>
    </row>
    <row r="497" spans="9:42" ht="27" thickBot="1" x14ac:dyDescent="0.3">
      <c r="V497" s="17"/>
      <c r="AJ497" s="152">
        <v>20230615</v>
      </c>
      <c r="AK497" s="152" t="s">
        <v>471</v>
      </c>
      <c r="AL497" s="152" t="s">
        <v>975</v>
      </c>
      <c r="AM497" s="152" t="s">
        <v>476</v>
      </c>
      <c r="AN497" s="154">
        <v>68.012</v>
      </c>
      <c r="AO497" s="153">
        <v>38864</v>
      </c>
      <c r="AP497" s="152">
        <v>722</v>
      </c>
    </row>
    <row r="498" spans="9:42" ht="27" thickBot="1" x14ac:dyDescent="0.3">
      <c r="V498" s="17"/>
      <c r="AJ498" s="152">
        <v>20230615</v>
      </c>
      <c r="AK498" s="152" t="s">
        <v>471</v>
      </c>
      <c r="AL498" s="152" t="s">
        <v>975</v>
      </c>
      <c r="AM498" s="152" t="s">
        <v>476</v>
      </c>
      <c r="AN498" s="154">
        <v>59.003</v>
      </c>
      <c r="AO498" s="153">
        <v>33716</v>
      </c>
      <c r="AP498" s="152">
        <v>0</v>
      </c>
    </row>
    <row r="499" spans="9:42" x14ac:dyDescent="0.25">
      <c r="V499" s="17"/>
      <c r="AN499" s="155">
        <f>SUM(AN493:AN498)</f>
        <v>411.45499999999998</v>
      </c>
    </row>
    <row r="500" spans="9:42" x14ac:dyDescent="0.25">
      <c r="V500" s="17"/>
    </row>
    <row r="501" spans="9:42" x14ac:dyDescent="0.25">
      <c r="V501" s="17"/>
    </row>
    <row r="502" spans="9:42" x14ac:dyDescent="0.25">
      <c r="V502" s="17"/>
    </row>
    <row r="503" spans="9:42" x14ac:dyDescent="0.25">
      <c r="V503" s="17"/>
    </row>
    <row r="504" spans="9:42" x14ac:dyDescent="0.25">
      <c r="V504" s="17"/>
    </row>
    <row r="505" spans="9:42" x14ac:dyDescent="0.25">
      <c r="V505" s="17"/>
    </row>
    <row r="506" spans="9:42" x14ac:dyDescent="0.25">
      <c r="V506" s="17"/>
    </row>
    <row r="507" spans="9:42" x14ac:dyDescent="0.25">
      <c r="V507" s="17"/>
    </row>
    <row r="508" spans="9:42" x14ac:dyDescent="0.25">
      <c r="V508" s="17"/>
    </row>
    <row r="509" spans="9:42" x14ac:dyDescent="0.25">
      <c r="V509" s="17"/>
    </row>
    <row r="510" spans="9:42" x14ac:dyDescent="0.25">
      <c r="V510" s="17"/>
    </row>
    <row r="511" spans="9:42" x14ac:dyDescent="0.25">
      <c r="V511" s="17"/>
    </row>
    <row r="512" spans="9:42" ht="26.25" x14ac:dyDescent="0.4">
      <c r="I512" s="76"/>
      <c r="V512" s="17"/>
    </row>
    <row r="513" spans="2:41" ht="26.25" x14ac:dyDescent="0.4">
      <c r="I513" s="76"/>
      <c r="V513" s="17"/>
    </row>
    <row r="514" spans="2:41" ht="25.5" customHeight="1" x14ac:dyDescent="0.25">
      <c r="V514" s="17"/>
      <c r="AC514" s="189" t="s">
        <v>29</v>
      </c>
      <c r="AD514" s="189"/>
      <c r="AE514" s="189"/>
    </row>
    <row r="515" spans="2:41" ht="24" customHeight="1" x14ac:dyDescent="0.4">
      <c r="H515" s="76" t="s">
        <v>28</v>
      </c>
      <c r="J515" s="76"/>
      <c r="V515" s="17"/>
      <c r="AC515" s="189"/>
      <c r="AD515" s="189"/>
      <c r="AE515" s="189"/>
    </row>
    <row r="516" spans="2:41" ht="23.25" x14ac:dyDescent="0.35">
      <c r="B516" s="22" t="s">
        <v>67</v>
      </c>
      <c r="V516" s="17"/>
      <c r="X516" s="22" t="s">
        <v>67</v>
      </c>
    </row>
    <row r="517" spans="2:41" ht="18.75" customHeight="1" x14ac:dyDescent="0.35">
      <c r="B517" s="23" t="s">
        <v>32</v>
      </c>
      <c r="C517" s="20">
        <f>IF(X474="PAGADO",0,Y479)</f>
        <v>-5427.5192550000011</v>
      </c>
      <c r="E517" s="187" t="s">
        <v>77</v>
      </c>
      <c r="F517" s="187"/>
      <c r="G517" s="187"/>
      <c r="H517" s="187"/>
      <c r="V517" s="17"/>
      <c r="X517" s="23" t="s">
        <v>32</v>
      </c>
      <c r="Y517" s="20">
        <f>IF(B517="PAGADO",0,C522)</f>
        <v>-7974.349255000001</v>
      </c>
      <c r="AA517" s="187" t="s">
        <v>565</v>
      </c>
      <c r="AB517" s="187"/>
      <c r="AC517" s="187"/>
      <c r="AD517" s="187"/>
    </row>
    <row r="518" spans="2:41" x14ac:dyDescent="0.25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 x14ac:dyDescent="0.25">
      <c r="C519" s="20"/>
      <c r="E519" s="4">
        <v>45076</v>
      </c>
      <c r="F519" s="3" t="s">
        <v>597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1006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1054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 x14ac:dyDescent="0.25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583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1057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1059</v>
      </c>
      <c r="AL520" s="3"/>
      <c r="AM520" s="3"/>
      <c r="AN520" s="18">
        <v>60</v>
      </c>
      <c r="AO520" s="3"/>
    </row>
    <row r="521" spans="2:41" x14ac:dyDescent="0.25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1017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 x14ac:dyDescent="0.25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1029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 x14ac:dyDescent="0.4">
      <c r="B523" s="190" t="str">
        <f>IF(C522&lt;0,"NO PAGAR","COBRAR")</f>
        <v>NO PAGAR</v>
      </c>
      <c r="C523" s="190"/>
      <c r="E523" s="4"/>
      <c r="F523" s="3"/>
      <c r="G523" s="3"/>
      <c r="H523" s="5"/>
      <c r="N523" s="25">
        <v>45111</v>
      </c>
      <c r="O523" s="3" t="s">
        <v>1030</v>
      </c>
      <c r="P523" s="3"/>
      <c r="Q523" s="3"/>
      <c r="R523" s="18">
        <v>59.14</v>
      </c>
      <c r="S523" s="3"/>
      <c r="V523" s="17"/>
      <c r="X523" s="190" t="str">
        <f>IF(Y522&lt;0,"NO PAGAR","COBRAR")</f>
        <v>NO PAGAR</v>
      </c>
      <c r="Y523" s="190"/>
      <c r="AA523" s="4">
        <v>45052</v>
      </c>
      <c r="AB523" s="3" t="s">
        <v>591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 x14ac:dyDescent="0.25">
      <c r="B524" s="181" t="s">
        <v>9</v>
      </c>
      <c r="C524" s="182"/>
      <c r="E524" s="4"/>
      <c r="F524" s="3"/>
      <c r="G524" s="3"/>
      <c r="H524" s="5"/>
      <c r="N524" s="25">
        <v>45112</v>
      </c>
      <c r="O524" s="3" t="s">
        <v>1040</v>
      </c>
      <c r="P524" s="3"/>
      <c r="Q524" s="3"/>
      <c r="R524" s="18">
        <v>76.5</v>
      </c>
      <c r="S524" s="3"/>
      <c r="V524" s="17"/>
      <c r="X524" s="181" t="s">
        <v>9</v>
      </c>
      <c r="Y524" s="182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 x14ac:dyDescent="0.25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1041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1051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 x14ac:dyDescent="0.25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1026</v>
      </c>
      <c r="C533" s="10">
        <v>345.55</v>
      </c>
      <c r="E533" s="183" t="s">
        <v>7</v>
      </c>
      <c r="F533" s="184"/>
      <c r="G533" s="185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193" t="s">
        <v>7</v>
      </c>
      <c r="AB533" s="193"/>
      <c r="AC533" s="193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 x14ac:dyDescent="0.25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 x14ac:dyDescent="0.3">
      <c r="B535" s="12"/>
      <c r="C535" s="10"/>
      <c r="N535" s="183" t="s">
        <v>7</v>
      </c>
      <c r="O535" s="184"/>
      <c r="P535" s="184"/>
      <c r="Q535" s="185"/>
      <c r="R535" s="18">
        <f>SUM(R519:R534)</f>
        <v>2411.2800000000002</v>
      </c>
      <c r="S535" s="3"/>
      <c r="V535" s="17"/>
      <c r="X535" s="12"/>
      <c r="Y535" s="10"/>
      <c r="AJ535" s="183" t="s">
        <v>7</v>
      </c>
      <c r="AK535" s="184"/>
      <c r="AL535" s="184"/>
      <c r="AM535" s="185"/>
      <c r="AN535" s="18">
        <f>SUM(AN519:AN534)</f>
        <v>210</v>
      </c>
      <c r="AO535" s="3"/>
    </row>
    <row r="536" spans="2:41" ht="27" thickBot="1" x14ac:dyDescent="0.3">
      <c r="B536" s="12"/>
      <c r="C536" s="10"/>
      <c r="N536" s="152">
        <v>20230620</v>
      </c>
      <c r="O536" s="152" t="s">
        <v>471</v>
      </c>
      <c r="P536" s="152" t="s">
        <v>476</v>
      </c>
      <c r="Q536" s="154">
        <v>100.03</v>
      </c>
      <c r="R536" s="152">
        <v>57.158000000000001</v>
      </c>
      <c r="S536" s="152">
        <v>70760</v>
      </c>
      <c r="V536" s="17"/>
      <c r="X536" s="12"/>
      <c r="Y536" s="10"/>
    </row>
    <row r="537" spans="2:41" ht="21.75" customHeight="1" thickBot="1" x14ac:dyDescent="0.3">
      <c r="B537" s="12"/>
      <c r="C537" s="10"/>
      <c r="N537" s="152">
        <v>20230629</v>
      </c>
      <c r="O537" s="152" t="s">
        <v>471</v>
      </c>
      <c r="P537" s="152" t="s">
        <v>476</v>
      </c>
      <c r="Q537" s="154">
        <v>105.51</v>
      </c>
      <c r="R537" s="152">
        <v>60.292000000000002</v>
      </c>
      <c r="S537" s="152">
        <v>7600</v>
      </c>
      <c r="V537" s="17"/>
      <c r="X537" s="12"/>
      <c r="Y537" s="10"/>
    </row>
    <row r="538" spans="2:41" ht="18" customHeight="1" thickBot="1" x14ac:dyDescent="0.3">
      <c r="B538" s="12"/>
      <c r="C538" s="10"/>
      <c r="E538" s="14"/>
      <c r="N538" s="152">
        <v>20230621</v>
      </c>
      <c r="O538" s="152" t="s">
        <v>469</v>
      </c>
      <c r="P538" s="152" t="s">
        <v>476</v>
      </c>
      <c r="Q538" s="154">
        <v>60.01</v>
      </c>
      <c r="R538" s="152">
        <v>34.292999999999999</v>
      </c>
      <c r="S538" s="152">
        <v>51318</v>
      </c>
      <c r="V538" s="17"/>
      <c r="X538" s="12"/>
      <c r="Y538" s="10"/>
      <c r="AA538" s="14"/>
    </row>
    <row r="539" spans="2:41" ht="18.75" customHeight="1" thickBot="1" x14ac:dyDescent="0.3">
      <c r="B539" s="12"/>
      <c r="C539" s="10"/>
      <c r="N539" s="152">
        <v>20230628</v>
      </c>
      <c r="O539" s="152" t="s">
        <v>469</v>
      </c>
      <c r="P539" s="152" t="s">
        <v>476</v>
      </c>
      <c r="Q539" s="154">
        <v>30</v>
      </c>
      <c r="R539" s="152">
        <v>17.143999999999998</v>
      </c>
      <c r="S539" s="152">
        <v>51503</v>
      </c>
      <c r="V539" s="17"/>
      <c r="X539" s="12"/>
      <c r="Y539" s="10"/>
    </row>
    <row r="540" spans="2:41" ht="27" thickBot="1" x14ac:dyDescent="0.3">
      <c r="B540" s="12"/>
      <c r="C540" s="10"/>
      <c r="N540" s="152">
        <v>20230630</v>
      </c>
      <c r="O540" s="152" t="s">
        <v>469</v>
      </c>
      <c r="P540" s="152" t="s">
        <v>476</v>
      </c>
      <c r="Q540" s="154">
        <v>50</v>
      </c>
      <c r="R540" s="152">
        <v>28.568999999999999</v>
      </c>
      <c r="S540" s="152">
        <v>0</v>
      </c>
      <c r="V540" s="17"/>
      <c r="X540" s="12"/>
      <c r="Y540" s="10"/>
      <c r="AA540" t="s">
        <v>22</v>
      </c>
      <c r="AB540" t="s">
        <v>21</v>
      </c>
    </row>
    <row r="541" spans="2:41" x14ac:dyDescent="0.25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 x14ac:dyDescent="0.25">
      <c r="D542" t="s">
        <v>22</v>
      </c>
      <c r="E542" t="s">
        <v>21</v>
      </c>
      <c r="V542" s="17"/>
    </row>
    <row r="543" spans="2:41" x14ac:dyDescent="0.25">
      <c r="E543" s="1" t="s">
        <v>19</v>
      </c>
      <c r="V543" s="17"/>
    </row>
    <row r="544" spans="2:41" x14ac:dyDescent="0.25">
      <c r="V544" s="17"/>
    </row>
    <row r="545" spans="1:43" x14ac:dyDescent="0.25">
      <c r="V545" s="17"/>
    </row>
    <row r="546" spans="1:43" x14ac:dyDescent="0.25">
      <c r="V546" s="17"/>
    </row>
    <row r="547" spans="1:43" x14ac:dyDescent="0.25">
      <c r="I547" s="17"/>
      <c r="V547" s="17"/>
    </row>
    <row r="548" spans="1:43" x14ac:dyDescent="0.25">
      <c r="I548" s="17"/>
      <c r="V548" s="17"/>
    </row>
    <row r="549" spans="1:43" x14ac:dyDescent="0.25">
      <c r="I549" s="17"/>
      <c r="V549" s="17"/>
    </row>
    <row r="550" spans="1:43" x14ac:dyDescent="0.25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 x14ac:dyDescent="0.4">
      <c r="A551" s="17"/>
      <c r="B551" s="17"/>
      <c r="C551" s="17"/>
      <c r="D551" s="17"/>
      <c r="E551" s="17"/>
      <c r="F551" s="17"/>
      <c r="G551" s="17"/>
      <c r="H551" s="17"/>
      <c r="I551" s="76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 x14ac:dyDescent="0.4">
      <c r="A552" s="17"/>
      <c r="B552" s="17"/>
      <c r="C552" s="17"/>
      <c r="D552" s="17"/>
      <c r="E552" s="17"/>
      <c r="F552" s="17"/>
      <c r="G552" s="17"/>
      <c r="H552" s="17"/>
      <c r="I552" s="76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V553" s="17"/>
    </row>
    <row r="554" spans="1:43" ht="21.75" customHeight="1" x14ac:dyDescent="0.4">
      <c r="H554" s="76" t="s">
        <v>30</v>
      </c>
      <c r="J554" s="76"/>
      <c r="V554" s="17"/>
      <c r="AA554" s="186" t="s">
        <v>31</v>
      </c>
      <c r="AB554" s="186"/>
      <c r="AC554" s="186"/>
    </row>
    <row r="555" spans="1:43" ht="23.25" x14ac:dyDescent="0.35">
      <c r="B555" s="24" t="s">
        <v>67</v>
      </c>
      <c r="V555" s="17"/>
      <c r="X555" s="22" t="s">
        <v>67</v>
      </c>
    </row>
    <row r="556" spans="1:43" ht="23.25" x14ac:dyDescent="0.35">
      <c r="B556" s="23" t="s">
        <v>32</v>
      </c>
      <c r="C556" s="20">
        <f>IF(X517="PAGADO",0,Y522)</f>
        <v>-6677.7292550000011</v>
      </c>
      <c r="E556" s="187" t="s">
        <v>273</v>
      </c>
      <c r="F556" s="187"/>
      <c r="G556" s="187"/>
      <c r="H556" s="187"/>
      <c r="V556" s="17"/>
      <c r="X556" s="23" t="s">
        <v>32</v>
      </c>
      <c r="Y556" s="20">
        <f>IF(B556="PAGADO",0,C561)</f>
        <v>-4750.2982550000015</v>
      </c>
      <c r="AA556" s="187" t="s">
        <v>273</v>
      </c>
      <c r="AB556" s="187"/>
      <c r="AC556" s="187"/>
      <c r="AD556" s="187"/>
    </row>
    <row r="557" spans="1:43" x14ac:dyDescent="0.25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 x14ac:dyDescent="0.25">
      <c r="C558" s="20"/>
      <c r="E558" s="4">
        <v>45079</v>
      </c>
      <c r="F558" s="3" t="s">
        <v>330</v>
      </c>
      <c r="G558" s="3" t="s">
        <v>1065</v>
      </c>
      <c r="H558" s="5">
        <v>285</v>
      </c>
      <c r="I558" t="s">
        <v>173</v>
      </c>
      <c r="N558" s="25">
        <v>45063</v>
      </c>
      <c r="O558" s="3" t="s">
        <v>1069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1085</v>
      </c>
      <c r="AL558" s="3"/>
      <c r="AM558" s="3"/>
      <c r="AN558" s="18">
        <v>300</v>
      </c>
      <c r="AO558" s="3"/>
    </row>
    <row r="559" spans="1:43" x14ac:dyDescent="0.25">
      <c r="B559" s="1" t="s">
        <v>24</v>
      </c>
      <c r="C559" s="19">
        <f>IF(C556&gt;0,C556+C557,C557)</f>
        <v>2915</v>
      </c>
      <c r="E559" s="4">
        <v>45084</v>
      </c>
      <c r="F559" s="3" t="s">
        <v>643</v>
      </c>
      <c r="G559" s="3" t="s">
        <v>645</v>
      </c>
      <c r="H559" s="5">
        <v>285</v>
      </c>
      <c r="I559" t="s">
        <v>173</v>
      </c>
      <c r="N559" s="25">
        <v>45126</v>
      </c>
      <c r="O559" s="3" t="s">
        <v>513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1095</v>
      </c>
      <c r="AL559" s="3"/>
      <c r="AM559" s="3"/>
      <c r="AN559" s="18">
        <v>1525</v>
      </c>
      <c r="AO559" s="3"/>
    </row>
    <row r="560" spans="1:43" x14ac:dyDescent="0.25">
      <c r="B560" s="1" t="s">
        <v>9</v>
      </c>
      <c r="C560" s="20">
        <f>C582</f>
        <v>7665.2982550000015</v>
      </c>
      <c r="E560" s="4">
        <v>45085</v>
      </c>
      <c r="F560" s="3" t="s">
        <v>330</v>
      </c>
      <c r="G560" s="3" t="s">
        <v>1065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1098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 x14ac:dyDescent="0.25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 x14ac:dyDescent="0.3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188" t="str">
        <f>IF(Y561&lt;0,"NO PAGAR","COBRAR'")</f>
        <v>NO PAGAR</v>
      </c>
      <c r="Y562" s="188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 x14ac:dyDescent="0.35">
      <c r="B563" s="188" t="str">
        <f>IF(C561&lt;0,"NO PAGAR","COBRAR'")</f>
        <v>NO PAGAR</v>
      </c>
      <c r="C563" s="188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81" t="s">
        <v>9</v>
      </c>
      <c r="C564" s="182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181" t="s">
        <v>9</v>
      </c>
      <c r="Y564" s="182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12</v>
      </c>
      <c r="C568" s="10"/>
      <c r="E568" s="4">
        <v>45085</v>
      </c>
      <c r="F568" s="3" t="s">
        <v>1070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16</v>
      </c>
      <c r="C572" s="10"/>
      <c r="E572" s="25">
        <v>45048</v>
      </c>
      <c r="F572" s="3" t="s">
        <v>1082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183" t="s">
        <v>7</v>
      </c>
      <c r="AB572" s="184"/>
      <c r="AC572" s="185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 x14ac:dyDescent="0.25">
      <c r="B573" s="11" t="s">
        <v>1081</v>
      </c>
      <c r="C573" s="27">
        <f>T582</f>
        <v>607.56899999999996</v>
      </c>
      <c r="E573" s="183" t="s">
        <v>7</v>
      </c>
      <c r="F573" s="184"/>
      <c r="G573" s="185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183" t="s">
        <v>7</v>
      </c>
      <c r="O574" s="184"/>
      <c r="P574" s="184"/>
      <c r="Q574" s="185"/>
      <c r="R574" s="18">
        <f>SUM(R558:R573)</f>
        <v>380</v>
      </c>
      <c r="S574" s="3"/>
      <c r="V574" s="17"/>
      <c r="X574" s="12"/>
      <c r="Y574" s="10"/>
      <c r="AJ574" s="183" t="s">
        <v>7</v>
      </c>
      <c r="AK574" s="184"/>
      <c r="AL574" s="184"/>
      <c r="AM574" s="185"/>
      <c r="AN574" s="18">
        <f>SUM(AN558:AN573)</f>
        <v>1825</v>
      </c>
      <c r="AO574" s="3"/>
    </row>
    <row r="575" spans="2:41" ht="15.75" thickBot="1" x14ac:dyDescent="0.3">
      <c r="B575" s="12"/>
      <c r="C575" s="10"/>
      <c r="N575" t="s">
        <v>1080</v>
      </c>
      <c r="O575" s="170">
        <v>0.68486111111111114</v>
      </c>
      <c r="P575">
        <v>20230703</v>
      </c>
      <c r="Q575" s="155" t="s">
        <v>471</v>
      </c>
      <c r="R575" t="s">
        <v>975</v>
      </c>
      <c r="S575" t="s">
        <v>476</v>
      </c>
      <c r="T575">
        <v>70.02</v>
      </c>
      <c r="U575">
        <v>40.011000000000003</v>
      </c>
      <c r="V575" s="17"/>
      <c r="X575" s="12"/>
      <c r="Y575" s="10"/>
    </row>
    <row r="576" spans="2:41" ht="15.75" thickBot="1" x14ac:dyDescent="0.3">
      <c r="B576" s="12"/>
      <c r="C576" s="10"/>
      <c r="N576" t="s">
        <v>1080</v>
      </c>
      <c r="O576" s="170">
        <v>0.93024305555555553</v>
      </c>
      <c r="P576">
        <v>20230703</v>
      </c>
      <c r="Q576" t="s">
        <v>469</v>
      </c>
      <c r="R576" t="s">
        <v>975</v>
      </c>
      <c r="S576" t="s">
        <v>476</v>
      </c>
      <c r="T576" s="166">
        <v>80.019000000000005</v>
      </c>
      <c r="U576" s="166">
        <v>45.725000000000001</v>
      </c>
      <c r="V576" s="17"/>
      <c r="X576" s="12"/>
      <c r="Y576" s="10"/>
    </row>
    <row r="577" spans="2:27" ht="15.75" thickBot="1" x14ac:dyDescent="0.3">
      <c r="B577" s="12"/>
      <c r="C577" s="10"/>
      <c r="E577" s="14"/>
      <c r="N577" t="s">
        <v>1080</v>
      </c>
      <c r="O577" s="170">
        <v>0.51952546296296298</v>
      </c>
      <c r="P577">
        <v>20230707</v>
      </c>
      <c r="Q577" t="s">
        <v>471</v>
      </c>
      <c r="R577" t="s">
        <v>975</v>
      </c>
      <c r="S577" t="s">
        <v>476</v>
      </c>
      <c r="T577" s="166">
        <v>105.01</v>
      </c>
      <c r="U577" s="166">
        <v>60.003</v>
      </c>
      <c r="V577" s="17"/>
      <c r="X577" s="12"/>
      <c r="Y577" s="10"/>
      <c r="AA577" s="14"/>
    </row>
    <row r="578" spans="2:27" ht="15.75" thickBot="1" x14ac:dyDescent="0.3">
      <c r="B578" s="12"/>
      <c r="C578" s="10"/>
      <c r="N578" t="s">
        <v>1080</v>
      </c>
      <c r="O578" s="170">
        <v>0.76378472222222227</v>
      </c>
      <c r="P578">
        <v>20230710</v>
      </c>
      <c r="Q578" s="155" t="s">
        <v>469</v>
      </c>
      <c r="R578" t="s">
        <v>975</v>
      </c>
      <c r="S578" t="s">
        <v>476</v>
      </c>
      <c r="T578">
        <v>92.01</v>
      </c>
      <c r="U578">
        <v>52.575000000000003</v>
      </c>
      <c r="V578" s="17"/>
      <c r="X578" s="12"/>
      <c r="Y578" s="10"/>
    </row>
    <row r="579" spans="2:27" ht="15.75" thickBot="1" x14ac:dyDescent="0.3">
      <c r="B579" s="12"/>
      <c r="C579" s="10"/>
      <c r="N579" t="s">
        <v>1080</v>
      </c>
      <c r="O579" s="170">
        <v>0.73078703703703696</v>
      </c>
      <c r="P579">
        <v>20230712</v>
      </c>
      <c r="Q579" t="s">
        <v>471</v>
      </c>
      <c r="R579" t="s">
        <v>975</v>
      </c>
      <c r="S579" t="s">
        <v>476</v>
      </c>
      <c r="T579" s="166">
        <v>60</v>
      </c>
      <c r="U579" s="166">
        <v>34.286999999999999</v>
      </c>
      <c r="V579" s="17"/>
      <c r="X579" s="12"/>
      <c r="Y579" s="10"/>
    </row>
    <row r="580" spans="2:27" ht="15.75" thickBot="1" x14ac:dyDescent="0.3">
      <c r="B580" s="12"/>
      <c r="C580" s="10"/>
      <c r="N580" t="s">
        <v>1080</v>
      </c>
      <c r="O580" s="170">
        <v>0.58202546296296298</v>
      </c>
      <c r="P580">
        <v>20230714</v>
      </c>
      <c r="Q580" t="s">
        <v>469</v>
      </c>
      <c r="R580" t="s">
        <v>975</v>
      </c>
      <c r="S580" t="s">
        <v>476</v>
      </c>
      <c r="T580" s="166">
        <v>104.01</v>
      </c>
      <c r="U580" s="166">
        <v>59.433</v>
      </c>
      <c r="V580" s="17"/>
      <c r="X580" s="12"/>
      <c r="Y580" s="10"/>
    </row>
    <row r="581" spans="2:27" ht="22.5" customHeight="1" thickBot="1" x14ac:dyDescent="0.3">
      <c r="B581" s="12"/>
      <c r="C581" s="10"/>
      <c r="N581" s="152" t="s">
        <v>1080</v>
      </c>
      <c r="O581" s="171">
        <v>0.72013888888888899</v>
      </c>
      <c r="P581" s="152">
        <v>20230715</v>
      </c>
      <c r="Q581" s="154" t="s">
        <v>471</v>
      </c>
      <c r="R581" s="152" t="s">
        <v>975</v>
      </c>
      <c r="S581" s="152" t="s">
        <v>476</v>
      </c>
      <c r="T581">
        <v>96.5</v>
      </c>
      <c r="U581">
        <v>55.143999999999998</v>
      </c>
      <c r="V581" s="17"/>
      <c r="X581" s="12"/>
      <c r="Y581" s="10"/>
    </row>
    <row r="582" spans="2:27" x14ac:dyDescent="0.25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 x14ac:dyDescent="0.25">
      <c r="E583" s="1" t="s">
        <v>19</v>
      </c>
      <c r="V583" s="17"/>
      <c r="AA583" s="1" t="s">
        <v>19</v>
      </c>
    </row>
    <row r="584" spans="2:27" x14ac:dyDescent="0.25">
      <c r="V584" s="17"/>
    </row>
    <row r="585" spans="2:27" x14ac:dyDescent="0.25">
      <c r="V585" s="17"/>
    </row>
    <row r="586" spans="2:27" x14ac:dyDescent="0.25">
      <c r="V586" s="17"/>
    </row>
    <row r="587" spans="2:27" x14ac:dyDescent="0.25">
      <c r="V587" s="17"/>
    </row>
    <row r="588" spans="2:27" x14ac:dyDescent="0.25">
      <c r="V588" s="17"/>
    </row>
    <row r="589" spans="2:27" x14ac:dyDescent="0.25">
      <c r="V589" s="17"/>
    </row>
    <row r="590" spans="2:27" x14ac:dyDescent="0.25">
      <c r="V590" s="17"/>
    </row>
    <row r="591" spans="2:27" x14ac:dyDescent="0.25">
      <c r="V591" s="17"/>
    </row>
    <row r="592" spans="2:27" x14ac:dyDescent="0.25">
      <c r="V592" s="17"/>
    </row>
    <row r="593" spans="2:41" x14ac:dyDescent="0.25">
      <c r="V593" s="17"/>
    </row>
    <row r="594" spans="2:41" ht="26.25" x14ac:dyDescent="0.4">
      <c r="I594" s="76"/>
      <c r="V594" s="17"/>
    </row>
    <row r="595" spans="2:41" ht="26.25" x14ac:dyDescent="0.4">
      <c r="I595" s="76"/>
      <c r="V595" s="17"/>
    </row>
    <row r="596" spans="2:41" x14ac:dyDescent="0.25">
      <c r="V596" s="17"/>
      <c r="AC596" s="189" t="s">
        <v>29</v>
      </c>
      <c r="AD596" s="189"/>
      <c r="AE596" s="189"/>
    </row>
    <row r="597" spans="2:41" ht="21" customHeight="1" x14ac:dyDescent="0.4">
      <c r="H597" s="76" t="s">
        <v>28</v>
      </c>
      <c r="J597" s="76"/>
      <c r="V597" s="17"/>
      <c r="AC597" s="189"/>
      <c r="AD597" s="189"/>
      <c r="AE597" s="189"/>
    </row>
    <row r="598" spans="2:41" ht="15" customHeight="1" x14ac:dyDescent="0.4">
      <c r="H598" s="76"/>
      <c r="J598" s="76"/>
      <c r="V598" s="17"/>
      <c r="AC598" s="189"/>
      <c r="AD598" s="189"/>
      <c r="AE598" s="189"/>
    </row>
    <row r="599" spans="2:41" x14ac:dyDescent="0.25">
      <c r="V599" s="17"/>
    </row>
    <row r="600" spans="2:41" x14ac:dyDescent="0.25">
      <c r="V600" s="17"/>
    </row>
    <row r="601" spans="2:41" ht="23.25" x14ac:dyDescent="0.35">
      <c r="B601" s="22" t="s">
        <v>68</v>
      </c>
      <c r="V601" s="17"/>
      <c r="X601" s="22" t="s">
        <v>68</v>
      </c>
    </row>
    <row r="602" spans="2:41" ht="23.25" x14ac:dyDescent="0.35">
      <c r="B602" s="23" t="s">
        <v>32</v>
      </c>
      <c r="C602" s="20">
        <f>IF(X556="PAGADO",0,Y561)</f>
        <v>-6114.2182550000016</v>
      </c>
      <c r="E602" s="187" t="s">
        <v>273</v>
      </c>
      <c r="F602" s="187"/>
      <c r="G602" s="187"/>
      <c r="H602" s="187"/>
      <c r="V602" s="17"/>
      <c r="X602" s="23" t="s">
        <v>32</v>
      </c>
      <c r="Y602" s="20">
        <f>IF(B602="PAGADO",0,C607)</f>
        <v>-6951.6202550000016</v>
      </c>
      <c r="AA602" s="187" t="s">
        <v>20</v>
      </c>
      <c r="AB602" s="187"/>
      <c r="AC602" s="187"/>
      <c r="AD602" s="187"/>
    </row>
    <row r="603" spans="2:41" x14ac:dyDescent="0.25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 x14ac:dyDescent="0.25">
      <c r="C604" s="20"/>
      <c r="E604" s="4">
        <v>45093</v>
      </c>
      <c r="F604" s="3" t="s">
        <v>597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1106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1175</v>
      </c>
      <c r="AL604" s="3"/>
      <c r="AM604" s="3"/>
      <c r="AN604" s="18">
        <v>195</v>
      </c>
      <c r="AO604" s="3"/>
    </row>
    <row r="605" spans="2:41" x14ac:dyDescent="0.25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1106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1179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1187</v>
      </c>
      <c r="AL605" s="3"/>
      <c r="AM605" s="3"/>
      <c r="AN605" s="18">
        <v>59.09</v>
      </c>
      <c r="AO605" s="3"/>
    </row>
    <row r="606" spans="2:41" x14ac:dyDescent="0.25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1114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633</v>
      </c>
      <c r="AL606" s="3"/>
      <c r="AM606" s="3"/>
      <c r="AN606" s="18">
        <v>59.09</v>
      </c>
      <c r="AO606" s="3"/>
    </row>
    <row r="607" spans="2:41" x14ac:dyDescent="0.25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1116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1181</v>
      </c>
      <c r="AD607" s="5">
        <v>580</v>
      </c>
      <c r="AE607" t="s">
        <v>173</v>
      </c>
      <c r="AJ607" s="25">
        <v>45146</v>
      </c>
      <c r="AK607" s="3" t="s">
        <v>462</v>
      </c>
      <c r="AL607" s="3"/>
      <c r="AM607" s="3"/>
      <c r="AN607" s="18">
        <v>1040</v>
      </c>
      <c r="AO607" s="3"/>
    </row>
    <row r="608" spans="2:41" ht="26.25" x14ac:dyDescent="0.4">
      <c r="B608" s="190" t="str">
        <f>IF(C607&lt;0,"NO PAGAR","COBRAR")</f>
        <v>NO PAGAR</v>
      </c>
      <c r="C608" s="190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1118</v>
      </c>
      <c r="P608" s="3"/>
      <c r="Q608" s="3"/>
      <c r="R608" s="18">
        <v>300</v>
      </c>
      <c r="S608" s="3"/>
      <c r="V608" s="17"/>
      <c r="X608" s="190" t="str">
        <f>IF(Y607&lt;0,"NO PAGAR","COBRAR")</f>
        <v>NO PAGAR</v>
      </c>
      <c r="Y608" s="190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 x14ac:dyDescent="0.25">
      <c r="B609" s="181" t="s">
        <v>9</v>
      </c>
      <c r="C609" s="182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1119</v>
      </c>
      <c r="P609" s="3"/>
      <c r="Q609" s="3"/>
      <c r="R609" s="18">
        <v>700</v>
      </c>
      <c r="S609" s="3"/>
      <c r="V609" s="17"/>
      <c r="X609" s="181" t="s">
        <v>9</v>
      </c>
      <c r="Y609" s="182"/>
      <c r="AA609" s="4">
        <v>45103</v>
      </c>
      <c r="AB609" s="3" t="s">
        <v>597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 x14ac:dyDescent="0.25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1123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597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 x14ac:dyDescent="0.25">
      <c r="B611" s="11" t="s">
        <v>10</v>
      </c>
      <c r="C611" s="10">
        <f>R620</f>
        <v>1852</v>
      </c>
      <c r="E611" s="4">
        <v>45087</v>
      </c>
      <c r="F611" s="3" t="s">
        <v>591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1135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11</v>
      </c>
      <c r="C612" s="10">
        <v>80</v>
      </c>
      <c r="E612" s="4">
        <v>45100</v>
      </c>
      <c r="F612" s="3" t="s">
        <v>591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17</v>
      </c>
      <c r="C618" s="10">
        <f>R629</f>
        <v>745.40200000000004</v>
      </c>
      <c r="E618" s="183" t="s">
        <v>7</v>
      </c>
      <c r="F618" s="184"/>
      <c r="G618" s="185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83" t="s">
        <v>7</v>
      </c>
      <c r="AB618" s="184"/>
      <c r="AC618" s="185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 x14ac:dyDescent="0.25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 x14ac:dyDescent="0.25">
      <c r="B620" s="12"/>
      <c r="C620" s="10"/>
      <c r="N620" s="183" t="s">
        <v>7</v>
      </c>
      <c r="O620" s="184"/>
      <c r="P620" s="184"/>
      <c r="Q620" s="185"/>
      <c r="R620" s="18">
        <f>SUM(R604:R619)</f>
        <v>1852</v>
      </c>
      <c r="S620" s="3"/>
      <c r="V620" s="17"/>
      <c r="X620" s="12"/>
      <c r="Y620" s="10"/>
      <c r="AJ620" s="183" t="s">
        <v>7</v>
      </c>
      <c r="AK620" s="184"/>
      <c r="AL620" s="184"/>
      <c r="AM620" s="185"/>
      <c r="AN620" s="18">
        <f>SUM(AN604:AN619)</f>
        <v>1353.18</v>
      </c>
      <c r="AO620" s="3"/>
    </row>
    <row r="621" spans="2:41" x14ac:dyDescent="0.25">
      <c r="B621" s="12"/>
      <c r="C621" s="10"/>
      <c r="N621" s="126" t="s">
        <v>471</v>
      </c>
      <c r="O621" s="127">
        <v>45126.966388890003</v>
      </c>
      <c r="P621" s="126" t="s">
        <v>476</v>
      </c>
      <c r="Q621" s="128">
        <v>73.144000000000005</v>
      </c>
      <c r="R621" s="128">
        <v>128.00200000000001</v>
      </c>
      <c r="S621" s="129" t="s">
        <v>1128</v>
      </c>
      <c r="V621" s="17"/>
      <c r="X621" s="12"/>
      <c r="Y621" s="10"/>
    </row>
    <row r="622" spans="2:41" x14ac:dyDescent="0.25">
      <c r="B622" s="12"/>
      <c r="C622" s="10"/>
      <c r="N622" s="126" t="s">
        <v>469</v>
      </c>
      <c r="O622" s="127">
        <v>45124.58873843</v>
      </c>
      <c r="P622" s="126" t="s">
        <v>476</v>
      </c>
      <c r="Q622" s="128">
        <v>47.433999999999997</v>
      </c>
      <c r="R622" s="128">
        <v>83.01</v>
      </c>
      <c r="S622" s="129" t="s">
        <v>874</v>
      </c>
      <c r="V622" s="17"/>
      <c r="X622" s="12"/>
      <c r="Y622" s="10"/>
    </row>
    <row r="623" spans="2:41" x14ac:dyDescent="0.25">
      <c r="B623" s="12"/>
      <c r="C623" s="10"/>
      <c r="E623" s="14"/>
      <c r="N623" s="126" t="s">
        <v>469</v>
      </c>
      <c r="O623" s="127">
        <v>45131.46287037</v>
      </c>
      <c r="P623" s="126" t="s">
        <v>476</v>
      </c>
      <c r="Q623" s="128">
        <v>54.292999999999999</v>
      </c>
      <c r="R623" s="128">
        <v>95.01</v>
      </c>
      <c r="S623" s="129" t="s">
        <v>874</v>
      </c>
      <c r="V623" s="17"/>
      <c r="X623" s="12"/>
      <c r="Y623" s="10"/>
      <c r="AA623" s="14"/>
    </row>
    <row r="624" spans="2:41" x14ac:dyDescent="0.25">
      <c r="B624" s="12"/>
      <c r="C624" s="10"/>
      <c r="N624" s="126" t="s">
        <v>471</v>
      </c>
      <c r="O624" s="127">
        <v>45132.971944440003</v>
      </c>
      <c r="P624" s="126" t="s">
        <v>476</v>
      </c>
      <c r="Q624" s="128">
        <v>59.613</v>
      </c>
      <c r="R624" s="128">
        <v>104.32</v>
      </c>
      <c r="S624" s="129" t="s">
        <v>1127</v>
      </c>
      <c r="V624" s="17"/>
      <c r="X624" s="12"/>
      <c r="Y624" s="10"/>
    </row>
    <row r="625" spans="1:43" x14ac:dyDescent="0.25">
      <c r="B625" s="12"/>
      <c r="C625" s="10"/>
      <c r="N625" s="126" t="s">
        <v>469</v>
      </c>
      <c r="O625" s="127">
        <v>45134.560659720002</v>
      </c>
      <c r="P625" s="126" t="s">
        <v>476</v>
      </c>
      <c r="Q625" s="128">
        <v>49.143000000000001</v>
      </c>
      <c r="R625" s="128">
        <v>86</v>
      </c>
      <c r="S625" s="129" t="s">
        <v>874</v>
      </c>
      <c r="V625" s="17"/>
      <c r="X625" s="12"/>
      <c r="Y625" s="10"/>
    </row>
    <row r="626" spans="1:43" x14ac:dyDescent="0.25">
      <c r="B626" s="12"/>
      <c r="C626" s="10"/>
      <c r="N626" s="126" t="s">
        <v>471</v>
      </c>
      <c r="O626" s="127">
        <v>45135.212418980002</v>
      </c>
      <c r="P626" s="126" t="s">
        <v>476</v>
      </c>
      <c r="Q626" s="128">
        <v>65.716999999999999</v>
      </c>
      <c r="R626" s="128">
        <v>115</v>
      </c>
      <c r="S626" s="129" t="s">
        <v>904</v>
      </c>
      <c r="V626" s="17"/>
      <c r="X626" s="12"/>
      <c r="Y626" s="10"/>
    </row>
    <row r="627" spans="1:43" x14ac:dyDescent="0.25">
      <c r="B627" s="12"/>
      <c r="C627" s="10"/>
      <c r="N627" s="126" t="s">
        <v>469</v>
      </c>
      <c r="O627" s="127">
        <v>45135.962974540002</v>
      </c>
      <c r="P627" s="126" t="s">
        <v>476</v>
      </c>
      <c r="Q627" s="128">
        <v>51.462000000000003</v>
      </c>
      <c r="R627" s="128">
        <v>90.06</v>
      </c>
      <c r="S627" s="131"/>
      <c r="V627" s="17"/>
      <c r="X627" s="12"/>
      <c r="Y627" s="10"/>
    </row>
    <row r="628" spans="1:43" x14ac:dyDescent="0.25">
      <c r="B628" s="11"/>
      <c r="C628" s="10"/>
      <c r="N628" s="126" t="s">
        <v>471</v>
      </c>
      <c r="O628" s="127">
        <v>45136.104502319999</v>
      </c>
      <c r="P628" s="126" t="s">
        <v>476</v>
      </c>
      <c r="Q628" s="128">
        <v>25.143000000000001</v>
      </c>
      <c r="R628" s="128">
        <v>44</v>
      </c>
      <c r="S628" s="129" t="s">
        <v>904</v>
      </c>
      <c r="V628" s="17"/>
      <c r="X628" s="11"/>
      <c r="Y628" s="10"/>
    </row>
    <row r="629" spans="1:43" x14ac:dyDescent="0.25">
      <c r="B629" s="15" t="s">
        <v>18</v>
      </c>
      <c r="C629" s="16">
        <f>SUM(C610:C628)</f>
        <v>8811.6202550000016</v>
      </c>
      <c r="R629" s="176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 x14ac:dyDescent="0.25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 x14ac:dyDescent="0.25">
      <c r="E631" s="1" t="s">
        <v>19</v>
      </c>
      <c r="V631" s="17"/>
      <c r="AA631" s="1" t="s">
        <v>19</v>
      </c>
    </row>
    <row r="632" spans="1:43" x14ac:dyDescent="0.25">
      <c r="V632" s="17"/>
    </row>
    <row r="633" spans="1:43" x14ac:dyDescent="0.25">
      <c r="V633" s="17"/>
    </row>
    <row r="634" spans="1:43" x14ac:dyDescent="0.25">
      <c r="V634" s="17"/>
    </row>
    <row r="635" spans="1:43" x14ac:dyDescent="0.25">
      <c r="I635" s="17"/>
      <c r="V635" s="17"/>
    </row>
    <row r="636" spans="1:43" x14ac:dyDescent="0.25">
      <c r="I636" s="17"/>
      <c r="V636" s="17"/>
    </row>
    <row r="637" spans="1:43" x14ac:dyDescent="0.25">
      <c r="I637" s="17"/>
      <c r="V637" s="17"/>
    </row>
    <row r="638" spans="1:43" x14ac:dyDescent="0.25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 x14ac:dyDescent="0.4">
      <c r="A639" s="17"/>
      <c r="B639" s="17"/>
      <c r="C639" s="17"/>
      <c r="D639" s="17"/>
      <c r="E639" s="17"/>
      <c r="F639" s="17"/>
      <c r="G639" s="17"/>
      <c r="H639" s="17"/>
      <c r="I639" s="76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 x14ac:dyDescent="0.4">
      <c r="A640" s="17"/>
      <c r="B640" s="17"/>
      <c r="C640" s="17"/>
      <c r="D640" s="17"/>
      <c r="E640" s="17"/>
      <c r="F640" s="17"/>
      <c r="G640" s="17"/>
      <c r="H640" s="17"/>
      <c r="I640" s="76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 x14ac:dyDescent="0.25">
      <c r="V641" s="17"/>
    </row>
    <row r="642" spans="2:41" ht="15" customHeight="1" x14ac:dyDescent="0.4">
      <c r="H642" s="76" t="s">
        <v>30</v>
      </c>
      <c r="J642" s="76"/>
      <c r="V642" s="17"/>
      <c r="AA642" s="186" t="s">
        <v>31</v>
      </c>
      <c r="AB642" s="186"/>
      <c r="AC642" s="186"/>
    </row>
    <row r="643" spans="2:41" ht="15" customHeight="1" x14ac:dyDescent="0.4">
      <c r="H643" s="76"/>
      <c r="J643" s="76"/>
      <c r="V643" s="17"/>
      <c r="AA643" s="186"/>
      <c r="AB643" s="186"/>
      <c r="AC643" s="186"/>
    </row>
    <row r="644" spans="2:41" x14ac:dyDescent="0.25">
      <c r="V644" s="17"/>
    </row>
    <row r="645" spans="2:41" x14ac:dyDescent="0.25">
      <c r="V645" s="17"/>
    </row>
    <row r="646" spans="2:41" ht="23.25" x14ac:dyDescent="0.35">
      <c r="B646" s="24" t="s">
        <v>68</v>
      </c>
      <c r="V646" s="17"/>
      <c r="X646" s="22" t="s">
        <v>68</v>
      </c>
    </row>
    <row r="647" spans="2:41" ht="23.25" x14ac:dyDescent="0.35">
      <c r="B647" s="23" t="s">
        <v>32</v>
      </c>
      <c r="C647" s="20">
        <f>IF(X602="PAGADO",0,Y607)</f>
        <v>-6649.4602550000018</v>
      </c>
      <c r="E647" s="187" t="s">
        <v>273</v>
      </c>
      <c r="F647" s="187"/>
      <c r="G647" s="187"/>
      <c r="H647" s="187"/>
      <c r="V647" s="17"/>
      <c r="X647" s="23" t="s">
        <v>32</v>
      </c>
      <c r="Y647" s="20">
        <f>IF(B1447="PAGADO",0,C652)</f>
        <v>-6649.4602550000018</v>
      </c>
      <c r="AA647" s="187" t="s">
        <v>20</v>
      </c>
      <c r="AB647" s="187"/>
      <c r="AC647" s="187"/>
      <c r="AD647" s="187"/>
    </row>
    <row r="648" spans="2:41" x14ac:dyDescent="0.25">
      <c r="B648" s="1" t="s">
        <v>0</v>
      </c>
      <c r="C648" s="19">
        <f>H663</f>
        <v>0</v>
      </c>
      <c r="E648" s="2" t="s">
        <v>1</v>
      </c>
      <c r="F648" s="2" t="s">
        <v>2</v>
      </c>
      <c r="G648" s="2" t="s">
        <v>3</v>
      </c>
      <c r="H648" s="2" t="s">
        <v>4</v>
      </c>
      <c r="N648" s="2" t="s">
        <v>1</v>
      </c>
      <c r="O648" s="2" t="s">
        <v>5</v>
      </c>
      <c r="P648" s="2" t="s">
        <v>4</v>
      </c>
      <c r="Q648" s="2" t="s">
        <v>6</v>
      </c>
      <c r="R648" s="2" t="s">
        <v>7</v>
      </c>
      <c r="S648" s="3"/>
      <c r="V648" s="17"/>
      <c r="X648" s="1" t="s">
        <v>0</v>
      </c>
      <c r="Y648" s="19">
        <f>AD663</f>
        <v>0</v>
      </c>
      <c r="AA648" s="2" t="s">
        <v>1</v>
      </c>
      <c r="AB648" s="2" t="s">
        <v>2</v>
      </c>
      <c r="AC648" s="2" t="s">
        <v>3</v>
      </c>
      <c r="AD648" s="2" t="s">
        <v>4</v>
      </c>
      <c r="AJ648" s="2" t="s">
        <v>1</v>
      </c>
      <c r="AK648" s="2" t="s">
        <v>5</v>
      </c>
      <c r="AL648" s="2" t="s">
        <v>4</v>
      </c>
      <c r="AM648" s="2" t="s">
        <v>6</v>
      </c>
      <c r="AN648" s="2" t="s">
        <v>7</v>
      </c>
      <c r="AO648" s="3"/>
    </row>
    <row r="649" spans="2:41" x14ac:dyDescent="0.25">
      <c r="C649" s="2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Y649" s="2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1" t="s">
        <v>24</v>
      </c>
      <c r="C650" s="19">
        <f>IF(C647&gt;0,C647+C648,C648)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" t="s">
        <v>24</v>
      </c>
      <c r="Y650" s="19">
        <f>IF(Y647&gt;0,Y647+Y648,Y648)</f>
        <v>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1" t="s">
        <v>9</v>
      </c>
      <c r="C651" s="20">
        <f>C675</f>
        <v>6649.4602550000018</v>
      </c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" t="s">
        <v>9</v>
      </c>
      <c r="Y651" s="20">
        <f>Y675</f>
        <v>6649.4602550000018</v>
      </c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6" t="s">
        <v>26</v>
      </c>
      <c r="C652" s="21">
        <f>C650-C651</f>
        <v>-6649.4602550000018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6" t="s">
        <v>27</v>
      </c>
      <c r="Y652" s="21">
        <f>Y650-Y651</f>
        <v>-6649.4602550000018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ht="23.25" x14ac:dyDescent="0.35">
      <c r="B653" s="6"/>
      <c r="C653" s="7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88" t="str">
        <f>IF(Y652&lt;0,"NO PAGAR","COBRAR'")</f>
        <v>NO PAGAR</v>
      </c>
      <c r="Y653" s="188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ht="23.25" x14ac:dyDescent="0.35">
      <c r="B654" s="188" t="str">
        <f>IF(C652&lt;0,"NO PAGAR","COBRAR'")</f>
        <v>NO PAGAR</v>
      </c>
      <c r="C654" s="188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6"/>
      <c r="Y654" s="8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81" t="s">
        <v>9</v>
      </c>
      <c r="C655" s="182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81" t="s">
        <v>9</v>
      </c>
      <c r="Y655" s="182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9" t="str">
        <f>IF(Y607&lt;0,"SALDO ADELANTADO","SALDO A FAVOR '")</f>
        <v>SALDO ADELANTADO</v>
      </c>
      <c r="C656" s="10">
        <f>IF(Y607&lt;=0,Y607*-1)</f>
        <v>6649.4602550000018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9" t="str">
        <f>IF(C652&lt;0,"SALDO ADELANTADO","SALDO A FAVOR'")</f>
        <v>SALDO ADELANTADO</v>
      </c>
      <c r="Y656" s="10">
        <f>IF(C652&lt;=0,C652*-1)</f>
        <v>6649.4602550000018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10</v>
      </c>
      <c r="C657" s="10">
        <f>R665</f>
        <v>0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10</v>
      </c>
      <c r="Y657" s="10">
        <f>AN665</f>
        <v>0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11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11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12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12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13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13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1" t="s">
        <v>14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14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x14ac:dyDescent="0.25">
      <c r="B662" s="11" t="s">
        <v>15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15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x14ac:dyDescent="0.25">
      <c r="B663" s="11" t="s">
        <v>16</v>
      </c>
      <c r="C663" s="10"/>
      <c r="E663" s="183" t="s">
        <v>7</v>
      </c>
      <c r="F663" s="184"/>
      <c r="G663" s="185"/>
      <c r="H663" s="5">
        <f>SUM(H649:H662)</f>
        <v>0</v>
      </c>
      <c r="N663" s="3"/>
      <c r="O663" s="3"/>
      <c r="P663" s="3"/>
      <c r="Q663" s="3"/>
      <c r="R663" s="18"/>
      <c r="S663" s="3"/>
      <c r="V663" s="17"/>
      <c r="X663" s="11" t="s">
        <v>16</v>
      </c>
      <c r="Y663" s="10"/>
      <c r="AA663" s="183" t="s">
        <v>7</v>
      </c>
      <c r="AB663" s="184"/>
      <c r="AC663" s="185"/>
      <c r="AD663" s="5">
        <f>SUM(AD649:AD662)</f>
        <v>0</v>
      </c>
      <c r="AJ663" s="3"/>
      <c r="AK663" s="3"/>
      <c r="AL663" s="3"/>
      <c r="AM663" s="3"/>
      <c r="AN663" s="18"/>
      <c r="AO663" s="3"/>
    </row>
    <row r="664" spans="2:41" x14ac:dyDescent="0.25">
      <c r="B664" s="11" t="s">
        <v>17</v>
      </c>
      <c r="C664" s="10"/>
      <c r="E664" s="13"/>
      <c r="F664" s="13"/>
      <c r="G664" s="13"/>
      <c r="N664" s="3"/>
      <c r="O664" s="3"/>
      <c r="P664" s="3"/>
      <c r="Q664" s="3"/>
      <c r="R664" s="18"/>
      <c r="S664" s="3"/>
      <c r="V664" s="17"/>
      <c r="X664" s="11" t="s">
        <v>17</v>
      </c>
      <c r="Y664" s="10"/>
      <c r="AA664" s="13"/>
      <c r="AB664" s="13"/>
      <c r="AC664" s="13"/>
      <c r="AJ664" s="3"/>
      <c r="AK664" s="3"/>
      <c r="AL664" s="3"/>
      <c r="AM664" s="3"/>
      <c r="AN664" s="18"/>
      <c r="AO664" s="3"/>
    </row>
    <row r="665" spans="2:41" x14ac:dyDescent="0.25">
      <c r="B665" s="12"/>
      <c r="C665" s="10"/>
      <c r="N665" s="183" t="s">
        <v>7</v>
      </c>
      <c r="O665" s="184"/>
      <c r="P665" s="184"/>
      <c r="Q665" s="185"/>
      <c r="R665" s="18">
        <f>SUM(R649:R664)</f>
        <v>0</v>
      </c>
      <c r="S665" s="3"/>
      <c r="V665" s="17"/>
      <c r="X665" s="12"/>
      <c r="Y665" s="10"/>
      <c r="AJ665" s="183" t="s">
        <v>7</v>
      </c>
      <c r="AK665" s="184"/>
      <c r="AL665" s="184"/>
      <c r="AM665" s="185"/>
      <c r="AN665" s="18">
        <f>SUM(AN649:AN664)</f>
        <v>0</v>
      </c>
      <c r="AO665" s="3"/>
    </row>
    <row r="666" spans="2:41" x14ac:dyDescent="0.25">
      <c r="B666" s="12"/>
      <c r="C666" s="10"/>
      <c r="V666" s="17"/>
      <c r="X666" s="12"/>
      <c r="Y666" s="10"/>
    </row>
    <row r="667" spans="2:41" x14ac:dyDescent="0.25">
      <c r="B667" s="12"/>
      <c r="C667" s="10"/>
      <c r="V667" s="17"/>
      <c r="X667" s="12"/>
      <c r="Y667" s="10"/>
    </row>
    <row r="668" spans="2:41" x14ac:dyDescent="0.25">
      <c r="B668" s="12"/>
      <c r="C668" s="10"/>
      <c r="E668" s="14"/>
      <c r="V668" s="17"/>
      <c r="X668" s="12"/>
      <c r="Y668" s="10"/>
      <c r="AA668" s="14"/>
    </row>
    <row r="669" spans="2:41" x14ac:dyDescent="0.25">
      <c r="B669" s="12"/>
      <c r="C669" s="10"/>
      <c r="V669" s="17"/>
      <c r="X669" s="12"/>
      <c r="Y669" s="10"/>
    </row>
    <row r="670" spans="2:41" x14ac:dyDescent="0.25">
      <c r="B670" s="12"/>
      <c r="C670" s="10"/>
      <c r="V670" s="17"/>
      <c r="X670" s="12"/>
      <c r="Y670" s="10"/>
    </row>
    <row r="671" spans="2:41" x14ac:dyDescent="0.25">
      <c r="B671" s="12"/>
      <c r="C671" s="10"/>
      <c r="V671" s="17"/>
      <c r="X671" s="12"/>
      <c r="Y671" s="10"/>
    </row>
    <row r="672" spans="2:41" x14ac:dyDescent="0.25">
      <c r="B672" s="12"/>
      <c r="C672" s="10"/>
      <c r="V672" s="17"/>
      <c r="X672" s="12"/>
      <c r="Y672" s="10"/>
    </row>
    <row r="673" spans="2:27" x14ac:dyDescent="0.25">
      <c r="B673" s="12"/>
      <c r="C673" s="10"/>
      <c r="V673" s="17"/>
      <c r="X673" s="12"/>
      <c r="Y673" s="10"/>
    </row>
    <row r="674" spans="2:27" x14ac:dyDescent="0.25">
      <c r="B674" s="11"/>
      <c r="C674" s="10"/>
      <c r="V674" s="17"/>
      <c r="X674" s="11"/>
      <c r="Y674" s="10"/>
    </row>
    <row r="675" spans="2:27" x14ac:dyDescent="0.25">
      <c r="B675" s="15" t="s">
        <v>18</v>
      </c>
      <c r="C675" s="16">
        <f>SUM(C656:C674)</f>
        <v>6649.4602550000018</v>
      </c>
      <c r="D675" t="s">
        <v>22</v>
      </c>
      <c r="E675" t="s">
        <v>21</v>
      </c>
      <c r="V675" s="17"/>
      <c r="X675" s="15" t="s">
        <v>18</v>
      </c>
      <c r="Y675" s="16">
        <f>SUM(Y656:Y674)</f>
        <v>6649.4602550000018</v>
      </c>
      <c r="Z675" t="s">
        <v>22</v>
      </c>
      <c r="AA675" t="s">
        <v>21</v>
      </c>
    </row>
    <row r="676" spans="2:27" x14ac:dyDescent="0.25">
      <c r="E676" s="1" t="s">
        <v>19</v>
      </c>
      <c r="V676" s="17"/>
      <c r="AA676" s="1" t="s">
        <v>19</v>
      </c>
    </row>
    <row r="677" spans="2:27" x14ac:dyDescent="0.25">
      <c r="V677" s="17"/>
    </row>
    <row r="678" spans="2:27" x14ac:dyDescent="0.25">
      <c r="V678" s="17"/>
    </row>
    <row r="679" spans="2:27" x14ac:dyDescent="0.25">
      <c r="V679" s="17"/>
    </row>
    <row r="680" spans="2:27" x14ac:dyDescent="0.25">
      <c r="V680" s="17"/>
    </row>
    <row r="681" spans="2:27" x14ac:dyDescent="0.25">
      <c r="V681" s="17"/>
    </row>
    <row r="682" spans="2:27" x14ac:dyDescent="0.25">
      <c r="V682" s="17"/>
    </row>
    <row r="683" spans="2:27" x14ac:dyDescent="0.25">
      <c r="V683" s="17"/>
    </row>
    <row r="684" spans="2:27" x14ac:dyDescent="0.25">
      <c r="V684" s="17"/>
    </row>
    <row r="685" spans="2:27" x14ac:dyDescent="0.25">
      <c r="V685" s="17"/>
    </row>
    <row r="686" spans="2:27" x14ac:dyDescent="0.25">
      <c r="V686" s="17"/>
    </row>
    <row r="687" spans="2:27" ht="26.25" x14ac:dyDescent="0.4">
      <c r="I687" s="76"/>
      <c r="V687" s="17"/>
    </row>
    <row r="688" spans="2:27" ht="26.25" x14ac:dyDescent="0.4">
      <c r="I688" s="76"/>
      <c r="V688" s="17"/>
    </row>
    <row r="689" spans="2:41" x14ac:dyDescent="0.25">
      <c r="V689" s="17"/>
      <c r="AC689" s="189" t="s">
        <v>29</v>
      </c>
      <c r="AD689" s="189"/>
      <c r="AE689" s="189"/>
    </row>
    <row r="690" spans="2:41" ht="15" customHeight="1" x14ac:dyDescent="0.4">
      <c r="H690" s="76" t="s">
        <v>28</v>
      </c>
      <c r="J690" s="76"/>
      <c r="V690" s="17"/>
      <c r="AC690" s="189"/>
      <c r="AD690" s="189"/>
      <c r="AE690" s="189"/>
    </row>
    <row r="691" spans="2:41" ht="15" customHeight="1" x14ac:dyDescent="0.4">
      <c r="H691" s="76"/>
      <c r="J691" s="76"/>
      <c r="V691" s="17"/>
      <c r="AC691" s="189"/>
      <c r="AD691" s="189"/>
      <c r="AE691" s="189"/>
    </row>
    <row r="692" spans="2:41" x14ac:dyDescent="0.25">
      <c r="V692" s="17"/>
    </row>
    <row r="693" spans="2:41" x14ac:dyDescent="0.25">
      <c r="V693" s="17"/>
    </row>
    <row r="694" spans="2:41" ht="23.25" x14ac:dyDescent="0.35">
      <c r="B694" s="22" t="s">
        <v>69</v>
      </c>
      <c r="V694" s="17"/>
      <c r="X694" s="22" t="s">
        <v>69</v>
      </c>
    </row>
    <row r="695" spans="2:41" ht="23.25" x14ac:dyDescent="0.35">
      <c r="B695" s="23" t="s">
        <v>32</v>
      </c>
      <c r="C695" s="20">
        <f>IF(X647="PAGADO",0,Y652)</f>
        <v>-6649.4602550000018</v>
      </c>
      <c r="E695" s="187" t="s">
        <v>20</v>
      </c>
      <c r="F695" s="187"/>
      <c r="G695" s="187"/>
      <c r="H695" s="187"/>
      <c r="V695" s="17"/>
      <c r="X695" s="23" t="s">
        <v>32</v>
      </c>
      <c r="Y695" s="20">
        <f>IF(B695="PAGADO",0,C700)</f>
        <v>-6649.4602550000018</v>
      </c>
      <c r="AA695" s="187" t="s">
        <v>20</v>
      </c>
      <c r="AB695" s="187"/>
      <c r="AC695" s="187"/>
      <c r="AD695" s="187"/>
    </row>
    <row r="696" spans="2:41" x14ac:dyDescent="0.25">
      <c r="B696" s="1" t="s">
        <v>0</v>
      </c>
      <c r="C696" s="19">
        <f>H711</f>
        <v>0</v>
      </c>
      <c r="E696" s="2" t="s">
        <v>1</v>
      </c>
      <c r="F696" s="2" t="s">
        <v>2</v>
      </c>
      <c r="G696" s="2" t="s">
        <v>3</v>
      </c>
      <c r="H696" s="2" t="s">
        <v>4</v>
      </c>
      <c r="N696" s="2" t="s">
        <v>1</v>
      </c>
      <c r="O696" s="2" t="s">
        <v>5</v>
      </c>
      <c r="P696" s="2" t="s">
        <v>4</v>
      </c>
      <c r="Q696" s="2" t="s">
        <v>6</v>
      </c>
      <c r="R696" s="2" t="s">
        <v>7</v>
      </c>
      <c r="S696" s="3"/>
      <c r="V696" s="17"/>
      <c r="X696" s="1" t="s">
        <v>0</v>
      </c>
      <c r="Y696" s="19">
        <f>AD711</f>
        <v>0</v>
      </c>
      <c r="AA696" s="2" t="s">
        <v>1</v>
      </c>
      <c r="AB696" s="2" t="s">
        <v>2</v>
      </c>
      <c r="AC696" s="2" t="s">
        <v>3</v>
      </c>
      <c r="AD696" s="2" t="s">
        <v>4</v>
      </c>
      <c r="AJ696" s="2" t="s">
        <v>1</v>
      </c>
      <c r="AK696" s="2" t="s">
        <v>5</v>
      </c>
      <c r="AL696" s="2" t="s">
        <v>4</v>
      </c>
      <c r="AM696" s="2" t="s">
        <v>6</v>
      </c>
      <c r="AN696" s="2" t="s">
        <v>7</v>
      </c>
      <c r="AO696" s="3"/>
    </row>
    <row r="697" spans="2:41" x14ac:dyDescent="0.25">
      <c r="C697" s="2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Y697" s="2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" t="s">
        <v>24</v>
      </c>
      <c r="C698" s="19">
        <f>IF(C695&gt;0,C695+C696,C696)</f>
        <v>0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" t="s">
        <v>24</v>
      </c>
      <c r="Y698" s="19">
        <f>IF(Y695&gt;0,Y695+Y696,Y696)</f>
        <v>0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" t="s">
        <v>9</v>
      </c>
      <c r="C699" s="20">
        <f>C722</f>
        <v>6649.4602550000018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" t="s">
        <v>9</v>
      </c>
      <c r="Y699" s="20">
        <f>Y722</f>
        <v>6649.4602550000018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6" t="s">
        <v>25</v>
      </c>
      <c r="C700" s="21">
        <f>C698-C699</f>
        <v>-6649.4602550000018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6" t="s">
        <v>8</v>
      </c>
      <c r="Y700" s="21">
        <f>Y698-Y699</f>
        <v>-6649.4602550000018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ht="26.25" x14ac:dyDescent="0.4">
      <c r="B701" s="190" t="str">
        <f>IF(C700&lt;0,"NO PAGAR","COBRAR")</f>
        <v>NO PAGAR</v>
      </c>
      <c r="C701" s="19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90" t="str">
        <f>IF(Y700&lt;0,"NO PAGAR","COBRAR")</f>
        <v>NO PAGAR</v>
      </c>
      <c r="Y701" s="19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81" t="s">
        <v>9</v>
      </c>
      <c r="C702" s="182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81" t="s">
        <v>9</v>
      </c>
      <c r="Y702" s="182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9" t="str">
        <f>IF(C736&lt;0,"SALDO A FAVOR","SALDO ADELANTAD0'")</f>
        <v>SALDO ADELANTAD0'</v>
      </c>
      <c r="C703" s="10">
        <f>IF(Y647&lt;=0,Y647*-1)</f>
        <v>6649.4602550000018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9" t="str">
        <f>IF(C700&lt;0,"SALDO ADELANTADO","SALDO A FAVOR'")</f>
        <v>SALDO ADELANTADO</v>
      </c>
      <c r="Y703" s="10">
        <f>IF(C700&lt;=0,C700*-1)</f>
        <v>6649.4602550000018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x14ac:dyDescent="0.25">
      <c r="B704" s="11" t="s">
        <v>10</v>
      </c>
      <c r="C704" s="10">
        <f>R713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10</v>
      </c>
      <c r="Y704" s="10">
        <f>AN713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1" t="s">
        <v>11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11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12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12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13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14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14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1" t="s">
        <v>15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15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16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16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17</v>
      </c>
      <c r="C711" s="10"/>
      <c r="E711" s="183" t="s">
        <v>7</v>
      </c>
      <c r="F711" s="184"/>
      <c r="G711" s="185"/>
      <c r="H711" s="5">
        <f>SUM(H697:H710)</f>
        <v>0</v>
      </c>
      <c r="N711" s="3"/>
      <c r="O711" s="3"/>
      <c r="P711" s="3"/>
      <c r="Q711" s="3"/>
      <c r="R711" s="18"/>
      <c r="S711" s="3"/>
      <c r="V711" s="17"/>
      <c r="X711" s="11" t="s">
        <v>17</v>
      </c>
      <c r="Y711" s="10"/>
      <c r="AA711" s="183" t="s">
        <v>7</v>
      </c>
      <c r="AB711" s="184"/>
      <c r="AC711" s="185"/>
      <c r="AD711" s="5">
        <f>SUM(AD697:AD710)</f>
        <v>0</v>
      </c>
      <c r="AJ711" s="3"/>
      <c r="AK711" s="3"/>
      <c r="AL711" s="3"/>
      <c r="AM711" s="3"/>
      <c r="AN711" s="18"/>
      <c r="AO711" s="3"/>
    </row>
    <row r="712" spans="2:41" x14ac:dyDescent="0.25">
      <c r="B712" s="12"/>
      <c r="C712" s="10"/>
      <c r="E712" s="13"/>
      <c r="F712" s="13"/>
      <c r="G712" s="13"/>
      <c r="N712" s="3"/>
      <c r="O712" s="3"/>
      <c r="P712" s="3"/>
      <c r="Q712" s="3"/>
      <c r="R712" s="18"/>
      <c r="S712" s="3"/>
      <c r="V712" s="17"/>
      <c r="X712" s="12"/>
      <c r="Y712" s="10"/>
      <c r="AA712" s="13"/>
      <c r="AB712" s="13"/>
      <c r="AC712" s="13"/>
      <c r="AJ712" s="3"/>
      <c r="AK712" s="3"/>
      <c r="AL712" s="3"/>
      <c r="AM712" s="3"/>
      <c r="AN712" s="18"/>
      <c r="AO712" s="3"/>
    </row>
    <row r="713" spans="2:41" x14ac:dyDescent="0.25">
      <c r="B713" s="12"/>
      <c r="C713" s="10"/>
      <c r="N713" s="183" t="s">
        <v>7</v>
      </c>
      <c r="O713" s="184"/>
      <c r="P713" s="184"/>
      <c r="Q713" s="185"/>
      <c r="R713" s="18">
        <f>SUM(R697:R712)</f>
        <v>0</v>
      </c>
      <c r="S713" s="3"/>
      <c r="V713" s="17"/>
      <c r="X713" s="12"/>
      <c r="Y713" s="10"/>
      <c r="AJ713" s="183" t="s">
        <v>7</v>
      </c>
      <c r="AK713" s="184"/>
      <c r="AL713" s="184"/>
      <c r="AM713" s="185"/>
      <c r="AN713" s="18">
        <f>SUM(AN697:AN712)</f>
        <v>0</v>
      </c>
      <c r="AO713" s="3"/>
    </row>
    <row r="714" spans="2:41" x14ac:dyDescent="0.25">
      <c r="B714" s="12"/>
      <c r="C714" s="10"/>
      <c r="V714" s="17"/>
      <c r="X714" s="12"/>
      <c r="Y714" s="10"/>
    </row>
    <row r="715" spans="2:41" x14ac:dyDescent="0.25">
      <c r="B715" s="12"/>
      <c r="C715" s="10"/>
      <c r="V715" s="17"/>
      <c r="X715" s="12"/>
      <c r="Y715" s="10"/>
    </row>
    <row r="716" spans="2:41" x14ac:dyDescent="0.25">
      <c r="B716" s="12"/>
      <c r="C716" s="10"/>
      <c r="E716" s="14"/>
      <c r="V716" s="17"/>
      <c r="X716" s="12"/>
      <c r="Y716" s="10"/>
      <c r="AA716" s="14"/>
    </row>
    <row r="717" spans="2:41" x14ac:dyDescent="0.25">
      <c r="B717" s="12"/>
      <c r="C717" s="10"/>
      <c r="V717" s="17"/>
      <c r="X717" s="12"/>
      <c r="Y717" s="10"/>
    </row>
    <row r="718" spans="2:41" x14ac:dyDescent="0.25">
      <c r="B718" s="12"/>
      <c r="C718" s="10"/>
      <c r="V718" s="17"/>
      <c r="X718" s="12"/>
      <c r="Y718" s="10"/>
    </row>
    <row r="719" spans="2:41" x14ac:dyDescent="0.25">
      <c r="B719" s="12"/>
      <c r="C719" s="10"/>
      <c r="V719" s="17"/>
      <c r="X719" s="12"/>
      <c r="Y719" s="10"/>
    </row>
    <row r="720" spans="2:41" x14ac:dyDescent="0.25">
      <c r="B720" s="12"/>
      <c r="C720" s="10"/>
      <c r="V720" s="17"/>
      <c r="X720" s="12"/>
      <c r="Y720" s="10"/>
    </row>
    <row r="721" spans="1:43" x14ac:dyDescent="0.25">
      <c r="B721" s="11"/>
      <c r="C721" s="10"/>
      <c r="V721" s="17"/>
      <c r="X721" s="11"/>
      <c r="Y721" s="10"/>
    </row>
    <row r="722" spans="1:43" x14ac:dyDescent="0.25">
      <c r="B722" s="15" t="s">
        <v>18</v>
      </c>
      <c r="C722" s="16">
        <f>SUM(C703:C721)</f>
        <v>6649.4602550000018</v>
      </c>
      <c r="V722" s="17"/>
      <c r="X722" s="15" t="s">
        <v>18</v>
      </c>
      <c r="Y722" s="16">
        <f>SUM(Y703:Y721)</f>
        <v>6649.4602550000018</v>
      </c>
    </row>
    <row r="723" spans="1:43" x14ac:dyDescent="0.25">
      <c r="D723" t="s">
        <v>22</v>
      </c>
      <c r="E723" t="s">
        <v>21</v>
      </c>
      <c r="V723" s="17"/>
      <c r="Z723" t="s">
        <v>22</v>
      </c>
      <c r="AA723" t="s">
        <v>21</v>
      </c>
    </row>
    <row r="724" spans="1:43" x14ac:dyDescent="0.25">
      <c r="E724" s="1" t="s">
        <v>19</v>
      </c>
      <c r="V724" s="17"/>
      <c r="AA724" s="1" t="s">
        <v>19</v>
      </c>
    </row>
    <row r="725" spans="1:43" x14ac:dyDescent="0.25">
      <c r="V725" s="17"/>
    </row>
    <row r="726" spans="1:43" x14ac:dyDescent="0.25">
      <c r="V726" s="17"/>
    </row>
    <row r="727" spans="1:43" x14ac:dyDescent="0.25">
      <c r="V727" s="17"/>
    </row>
    <row r="728" spans="1:43" x14ac:dyDescent="0.25">
      <c r="I728" s="17"/>
      <c r="V728" s="17"/>
    </row>
    <row r="729" spans="1:43" x14ac:dyDescent="0.25">
      <c r="I729" s="17"/>
      <c r="V729" s="17"/>
    </row>
    <row r="730" spans="1:43" x14ac:dyDescent="0.25">
      <c r="I730" s="17"/>
      <c r="V730" s="17"/>
    </row>
    <row r="731" spans="1:43" x14ac:dyDescent="0.25">
      <c r="A731" s="17"/>
      <c r="B731" s="17"/>
      <c r="C731" s="17"/>
      <c r="D731" s="17"/>
      <c r="E731" s="17"/>
      <c r="F731" s="17"/>
      <c r="G731" s="17"/>
      <c r="H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 ht="26.25" x14ac:dyDescent="0.4">
      <c r="A732" s="17"/>
      <c r="B732" s="17"/>
      <c r="C732" s="17"/>
      <c r="D732" s="17"/>
      <c r="E732" s="17"/>
      <c r="F732" s="17"/>
      <c r="G732" s="17"/>
      <c r="H732" s="17"/>
      <c r="I732" s="76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ht="26.25" x14ac:dyDescent="0.4">
      <c r="A733" s="17"/>
      <c r="B733" s="17"/>
      <c r="C733" s="17"/>
      <c r="D733" s="17"/>
      <c r="E733" s="17"/>
      <c r="F733" s="17"/>
      <c r="G733" s="17"/>
      <c r="H733" s="17"/>
      <c r="I733" s="76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 x14ac:dyDescent="0.25">
      <c r="V734" s="17"/>
    </row>
    <row r="735" spans="1:43" ht="15" customHeight="1" x14ac:dyDescent="0.4">
      <c r="H735" s="76" t="s">
        <v>30</v>
      </c>
      <c r="J735" s="76"/>
      <c r="V735" s="17"/>
      <c r="AA735" s="186" t="s">
        <v>31</v>
      </c>
      <c r="AB735" s="186"/>
      <c r="AC735" s="186"/>
    </row>
    <row r="736" spans="1:43" ht="15" customHeight="1" x14ac:dyDescent="0.4">
      <c r="H736" s="76"/>
      <c r="J736" s="76"/>
      <c r="V736" s="17"/>
      <c r="AA736" s="186"/>
      <c r="AB736" s="186"/>
      <c r="AC736" s="186"/>
    </row>
    <row r="737" spans="2:41" x14ac:dyDescent="0.25">
      <c r="V737" s="17"/>
    </row>
    <row r="738" spans="2:41" x14ac:dyDescent="0.25">
      <c r="V738" s="17"/>
    </row>
    <row r="739" spans="2:41" ht="23.25" x14ac:dyDescent="0.35">
      <c r="B739" s="24" t="s">
        <v>69</v>
      </c>
      <c r="V739" s="17"/>
      <c r="X739" s="22" t="s">
        <v>69</v>
      </c>
    </row>
    <row r="740" spans="2:41" ht="23.25" x14ac:dyDescent="0.35">
      <c r="B740" s="23" t="s">
        <v>32</v>
      </c>
      <c r="C740" s="20">
        <f>IF(X695="PAGADO",0,C700)</f>
        <v>-6649.4602550000018</v>
      </c>
      <c r="E740" s="187" t="s">
        <v>20</v>
      </c>
      <c r="F740" s="187"/>
      <c r="G740" s="187"/>
      <c r="H740" s="187"/>
      <c r="V740" s="17"/>
      <c r="X740" s="23" t="s">
        <v>32</v>
      </c>
      <c r="Y740" s="20">
        <f>IF(B1540="PAGADO",0,C745)</f>
        <v>-6649.4602550000018</v>
      </c>
      <c r="AA740" s="187" t="s">
        <v>20</v>
      </c>
      <c r="AB740" s="187"/>
      <c r="AC740" s="187"/>
      <c r="AD740" s="187"/>
    </row>
    <row r="741" spans="2:41" x14ac:dyDescent="0.25">
      <c r="B741" s="1" t="s">
        <v>0</v>
      </c>
      <c r="C741" s="19">
        <f>H756</f>
        <v>0</v>
      </c>
      <c r="E741" s="2" t="s">
        <v>1</v>
      </c>
      <c r="F741" s="2" t="s">
        <v>2</v>
      </c>
      <c r="G741" s="2" t="s">
        <v>3</v>
      </c>
      <c r="H741" s="2" t="s">
        <v>4</v>
      </c>
      <c r="N741" s="2" t="s">
        <v>1</v>
      </c>
      <c r="O741" s="2" t="s">
        <v>5</v>
      </c>
      <c r="P741" s="2" t="s">
        <v>4</v>
      </c>
      <c r="Q741" s="2" t="s">
        <v>6</v>
      </c>
      <c r="R741" s="2" t="s">
        <v>7</v>
      </c>
      <c r="S741" s="3"/>
      <c r="V741" s="17"/>
      <c r="X741" s="1" t="s">
        <v>0</v>
      </c>
      <c r="Y741" s="19">
        <f>AD756</f>
        <v>0</v>
      </c>
      <c r="AA741" s="2" t="s">
        <v>1</v>
      </c>
      <c r="AB741" s="2" t="s">
        <v>2</v>
      </c>
      <c r="AC741" s="2" t="s">
        <v>3</v>
      </c>
      <c r="AD741" s="2" t="s">
        <v>4</v>
      </c>
      <c r="AJ741" s="2" t="s">
        <v>1</v>
      </c>
      <c r="AK741" s="2" t="s">
        <v>5</v>
      </c>
      <c r="AL741" s="2" t="s">
        <v>4</v>
      </c>
      <c r="AM741" s="2" t="s">
        <v>6</v>
      </c>
      <c r="AN741" s="2" t="s">
        <v>7</v>
      </c>
      <c r="AO741" s="3"/>
    </row>
    <row r="742" spans="2:41" x14ac:dyDescent="0.25">
      <c r="C742" s="2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Y742" s="2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" t="s">
        <v>24</v>
      </c>
      <c r="C743" s="19">
        <f>IF(C740&gt;0,C740+C741,C741)</f>
        <v>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" t="s">
        <v>24</v>
      </c>
      <c r="Y743" s="19">
        <f>IF(Y740&gt;0,Y740+Y741,Y741)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" t="s">
        <v>9</v>
      </c>
      <c r="C744" s="20">
        <f>C768</f>
        <v>6649.4602550000018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" t="s">
        <v>9</v>
      </c>
      <c r="Y744" s="20">
        <f>Y768</f>
        <v>6649.4602550000018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6" t="s">
        <v>26</v>
      </c>
      <c r="C745" s="21">
        <f>C743-C744</f>
        <v>-6649.4602550000018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6" t="s">
        <v>27</v>
      </c>
      <c r="Y745" s="21">
        <f>Y743-Y744</f>
        <v>-6649.4602550000018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ht="23.25" x14ac:dyDescent="0.35">
      <c r="B746" s="6"/>
      <c r="C746" s="7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88" t="str">
        <f>IF(Y745&lt;0,"NO PAGAR","COBRAR'")</f>
        <v>NO PAGAR</v>
      </c>
      <c r="Y746" s="188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ht="23.25" x14ac:dyDescent="0.35">
      <c r="B747" s="188" t="str">
        <f>IF(C745&lt;0,"NO PAGAR","COBRAR'")</f>
        <v>NO PAGAR</v>
      </c>
      <c r="C747" s="188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6"/>
      <c r="Y747" s="8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81" t="s">
        <v>9</v>
      </c>
      <c r="C748" s="182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81" t="s">
        <v>9</v>
      </c>
      <c r="Y748" s="182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9" t="str">
        <f>IF(Y700&lt;0,"SALDO ADELANTADO","SALDO A FAVOR '")</f>
        <v>SALDO ADELANTADO</v>
      </c>
      <c r="C749" s="10">
        <f>IF(Y700&lt;=0,Y700*-1)</f>
        <v>6649.4602550000018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9" t="str">
        <f>IF(C745&lt;0,"SALDO ADELANTADO","SALDO A FAVOR'")</f>
        <v>SALDO ADELANTADO</v>
      </c>
      <c r="Y749" s="10">
        <f>IF(C745&lt;=0,C745*-1)</f>
        <v>6649.4602550000018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10</v>
      </c>
      <c r="C750" s="10">
        <f>R758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10</v>
      </c>
      <c r="Y750" s="10">
        <f>AN758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11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11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12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12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13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13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14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14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15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15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16</v>
      </c>
      <c r="C756" s="10"/>
      <c r="E756" s="183" t="s">
        <v>7</v>
      </c>
      <c r="F756" s="184"/>
      <c r="G756" s="185"/>
      <c r="H756" s="5">
        <f>SUM(H742:H755)</f>
        <v>0</v>
      </c>
      <c r="N756" s="3"/>
      <c r="O756" s="3"/>
      <c r="P756" s="3"/>
      <c r="Q756" s="3"/>
      <c r="R756" s="18"/>
      <c r="S756" s="3"/>
      <c r="V756" s="17"/>
      <c r="X756" s="11" t="s">
        <v>16</v>
      </c>
      <c r="Y756" s="10"/>
      <c r="AA756" s="183" t="s">
        <v>7</v>
      </c>
      <c r="AB756" s="184"/>
      <c r="AC756" s="185"/>
      <c r="AD756" s="5">
        <f>SUM(AD742:AD755)</f>
        <v>0</v>
      </c>
      <c r="AJ756" s="3"/>
      <c r="AK756" s="3"/>
      <c r="AL756" s="3"/>
      <c r="AM756" s="3"/>
      <c r="AN756" s="18"/>
      <c r="AO756" s="3"/>
    </row>
    <row r="757" spans="2:41" x14ac:dyDescent="0.25">
      <c r="B757" s="11" t="s">
        <v>17</v>
      </c>
      <c r="C757" s="10"/>
      <c r="E757" s="13"/>
      <c r="F757" s="13"/>
      <c r="G757" s="13"/>
      <c r="N757" s="3"/>
      <c r="O757" s="3"/>
      <c r="P757" s="3"/>
      <c r="Q757" s="3"/>
      <c r="R757" s="18"/>
      <c r="S757" s="3"/>
      <c r="V757" s="17"/>
      <c r="X757" s="11" t="s">
        <v>17</v>
      </c>
      <c r="Y757" s="10"/>
      <c r="AA757" s="13"/>
      <c r="AB757" s="13"/>
      <c r="AC757" s="13"/>
      <c r="AJ757" s="3"/>
      <c r="AK757" s="3"/>
      <c r="AL757" s="3"/>
      <c r="AM757" s="3"/>
      <c r="AN757" s="18"/>
      <c r="AO757" s="3"/>
    </row>
    <row r="758" spans="2:41" x14ac:dyDescent="0.25">
      <c r="B758" s="12"/>
      <c r="C758" s="10"/>
      <c r="N758" s="183" t="s">
        <v>7</v>
      </c>
      <c r="O758" s="184"/>
      <c r="P758" s="184"/>
      <c r="Q758" s="185"/>
      <c r="R758" s="18">
        <f>SUM(R742:R757)</f>
        <v>0</v>
      </c>
      <c r="S758" s="3"/>
      <c r="V758" s="17"/>
      <c r="X758" s="12"/>
      <c r="Y758" s="10"/>
      <c r="AJ758" s="183" t="s">
        <v>7</v>
      </c>
      <c r="AK758" s="184"/>
      <c r="AL758" s="184"/>
      <c r="AM758" s="185"/>
      <c r="AN758" s="18">
        <f>SUM(AN742:AN757)</f>
        <v>0</v>
      </c>
      <c r="AO758" s="3"/>
    </row>
    <row r="759" spans="2:41" x14ac:dyDescent="0.25">
      <c r="B759" s="12"/>
      <c r="C759" s="10"/>
      <c r="V759" s="17"/>
      <c r="X759" s="12"/>
      <c r="Y759" s="10"/>
    </row>
    <row r="760" spans="2:41" x14ac:dyDescent="0.25">
      <c r="B760" s="12"/>
      <c r="C760" s="10"/>
      <c r="V760" s="17"/>
      <c r="X760" s="12"/>
      <c r="Y760" s="10"/>
    </row>
    <row r="761" spans="2:41" x14ac:dyDescent="0.25">
      <c r="B761" s="12"/>
      <c r="C761" s="10"/>
      <c r="E761" s="14"/>
      <c r="V761" s="17"/>
      <c r="X761" s="12"/>
      <c r="Y761" s="10"/>
      <c r="AA761" s="14"/>
    </row>
    <row r="762" spans="2:41" x14ac:dyDescent="0.25">
      <c r="B762" s="12"/>
      <c r="C762" s="10"/>
      <c r="V762" s="17"/>
      <c r="X762" s="12"/>
      <c r="Y762" s="10"/>
    </row>
    <row r="763" spans="2:41" x14ac:dyDescent="0.25">
      <c r="B763" s="12"/>
      <c r="C763" s="10"/>
      <c r="V763" s="17"/>
      <c r="X763" s="12"/>
      <c r="Y763" s="10"/>
    </row>
    <row r="764" spans="2:41" x14ac:dyDescent="0.25">
      <c r="B764" s="12"/>
      <c r="C764" s="10"/>
      <c r="V764" s="17"/>
      <c r="X764" s="12"/>
      <c r="Y764" s="10"/>
    </row>
    <row r="765" spans="2:41" x14ac:dyDescent="0.25">
      <c r="B765" s="12"/>
      <c r="C765" s="10"/>
      <c r="V765" s="17"/>
      <c r="X765" s="12"/>
      <c r="Y765" s="10"/>
    </row>
    <row r="766" spans="2:41" x14ac:dyDescent="0.25">
      <c r="B766" s="12"/>
      <c r="C766" s="10"/>
      <c r="V766" s="17"/>
      <c r="X766" s="12"/>
      <c r="Y766" s="10"/>
    </row>
    <row r="767" spans="2:41" x14ac:dyDescent="0.25">
      <c r="B767" s="11"/>
      <c r="C767" s="10"/>
      <c r="V767" s="17"/>
      <c r="X767" s="11"/>
      <c r="Y767" s="10"/>
    </row>
    <row r="768" spans="2:41" x14ac:dyDescent="0.25">
      <c r="B768" s="15" t="s">
        <v>18</v>
      </c>
      <c r="C768" s="16">
        <f>SUM(C749:C767)</f>
        <v>6649.4602550000018</v>
      </c>
      <c r="D768" t="s">
        <v>22</v>
      </c>
      <c r="E768" t="s">
        <v>21</v>
      </c>
      <c r="V768" s="17"/>
      <c r="X768" s="15" t="s">
        <v>18</v>
      </c>
      <c r="Y768" s="16">
        <f>SUM(Y749:Y767)</f>
        <v>6649.4602550000018</v>
      </c>
      <c r="Z768" t="s">
        <v>22</v>
      </c>
      <c r="AA768" t="s">
        <v>21</v>
      </c>
    </row>
    <row r="769" spans="5:31" x14ac:dyDescent="0.25">
      <c r="E769" s="1" t="s">
        <v>19</v>
      </c>
      <c r="V769" s="17"/>
      <c r="AA769" s="1" t="s">
        <v>19</v>
      </c>
    </row>
    <row r="770" spans="5:31" x14ac:dyDescent="0.25">
      <c r="V770" s="17"/>
    </row>
    <row r="771" spans="5:31" x14ac:dyDescent="0.25">
      <c r="V771" s="17"/>
    </row>
    <row r="772" spans="5:31" x14ac:dyDescent="0.25">
      <c r="V772" s="17"/>
    </row>
    <row r="773" spans="5:31" x14ac:dyDescent="0.25">
      <c r="V773" s="17"/>
    </row>
    <row r="774" spans="5:31" x14ac:dyDescent="0.25">
      <c r="V774" s="17"/>
    </row>
    <row r="775" spans="5:31" x14ac:dyDescent="0.25">
      <c r="V775" s="17"/>
    </row>
    <row r="776" spans="5:31" x14ac:dyDescent="0.25">
      <c r="V776" s="17"/>
    </row>
    <row r="777" spans="5:31" x14ac:dyDescent="0.25">
      <c r="V777" s="17"/>
    </row>
    <row r="778" spans="5:31" x14ac:dyDescent="0.25">
      <c r="V778" s="17"/>
    </row>
    <row r="779" spans="5:31" x14ac:dyDescent="0.25">
      <c r="V779" s="17"/>
    </row>
    <row r="780" spans="5:31" ht="26.25" x14ac:dyDescent="0.4">
      <c r="I780" s="76"/>
      <c r="V780" s="17"/>
    </row>
    <row r="781" spans="5:31" ht="26.25" x14ac:dyDescent="0.4">
      <c r="I781" s="76"/>
      <c r="V781" s="17"/>
    </row>
    <row r="782" spans="5:31" x14ac:dyDescent="0.25">
      <c r="V782" s="17"/>
      <c r="AC782" s="189" t="s">
        <v>29</v>
      </c>
      <c r="AD782" s="189"/>
      <c r="AE782" s="189"/>
    </row>
    <row r="783" spans="5:31" ht="15" customHeight="1" x14ac:dyDescent="0.4">
      <c r="H783" s="76" t="s">
        <v>28</v>
      </c>
      <c r="J783" s="76"/>
      <c r="V783" s="17"/>
      <c r="AC783" s="189"/>
      <c r="AD783" s="189"/>
      <c r="AE783" s="189"/>
    </row>
    <row r="784" spans="5:31" ht="15" customHeight="1" x14ac:dyDescent="0.4">
      <c r="H784" s="76"/>
      <c r="J784" s="76"/>
      <c r="V784" s="17"/>
      <c r="AC784" s="189"/>
      <c r="AD784" s="189"/>
      <c r="AE784" s="189"/>
    </row>
    <row r="785" spans="2:41" x14ac:dyDescent="0.25">
      <c r="V785" s="17"/>
    </row>
    <row r="786" spans="2:41" x14ac:dyDescent="0.25">
      <c r="V786" s="17"/>
    </row>
    <row r="787" spans="2:41" ht="23.25" x14ac:dyDescent="0.35">
      <c r="B787" s="22" t="s">
        <v>70</v>
      </c>
      <c r="V787" s="17"/>
      <c r="X787" s="22" t="s">
        <v>70</v>
      </c>
    </row>
    <row r="788" spans="2:41" ht="23.25" x14ac:dyDescent="0.35">
      <c r="B788" s="23" t="s">
        <v>32</v>
      </c>
      <c r="C788" s="20">
        <f>IF(X740="PAGADO",0,Y745)</f>
        <v>-6649.4602550000018</v>
      </c>
      <c r="E788" s="187" t="s">
        <v>20</v>
      </c>
      <c r="F788" s="187"/>
      <c r="G788" s="187"/>
      <c r="H788" s="187"/>
      <c r="V788" s="17"/>
      <c r="X788" s="23" t="s">
        <v>32</v>
      </c>
      <c r="Y788" s="20">
        <f>IF(B788="PAGADO",0,C793)</f>
        <v>-6649.4602550000018</v>
      </c>
      <c r="AA788" s="187" t="s">
        <v>20</v>
      </c>
      <c r="AB788" s="187"/>
      <c r="AC788" s="187"/>
      <c r="AD788" s="187"/>
    </row>
    <row r="789" spans="2:41" x14ac:dyDescent="0.25">
      <c r="B789" s="1" t="s">
        <v>0</v>
      </c>
      <c r="C789" s="19">
        <f>H804</f>
        <v>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 x14ac:dyDescent="0.25">
      <c r="C790" s="2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Y790" s="2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" t="s">
        <v>24</v>
      </c>
      <c r="C791" s="19">
        <f>IF(C788&gt;0,C788+C789,C789)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" t="s">
        <v>9</v>
      </c>
      <c r="C792" s="20">
        <f>C815</f>
        <v>6649.4602550000018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6649.4602550000018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6" t="s">
        <v>25</v>
      </c>
      <c r="C793" s="21">
        <f>C791-C792</f>
        <v>-6649.4602550000018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-6649.4602550000018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 x14ac:dyDescent="0.4">
      <c r="B794" s="190" t="str">
        <f>IF(C793&lt;0,"NO PAGAR","COBRAR")</f>
        <v>NO PAGAR</v>
      </c>
      <c r="C794" s="19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90" t="str">
        <f>IF(Y793&lt;0,"NO PAGAR","COBRAR")</f>
        <v>NO PAGAR</v>
      </c>
      <c r="Y794" s="19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81" t="s">
        <v>9</v>
      </c>
      <c r="C795" s="182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81" t="s">
        <v>9</v>
      </c>
      <c r="Y795" s="182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9" t="str">
        <f>IF(C829&lt;0,"SALDO A FAVOR","SALDO ADELANTAD0'")</f>
        <v>SALDO ADELANTAD0'</v>
      </c>
      <c r="C796" s="10">
        <f>IF(Y740&lt;=0,Y740*-1)</f>
        <v>6649.4602550000018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ADELANTADO</v>
      </c>
      <c r="Y796" s="10">
        <f>IF(C793&lt;=0,C793*-1)</f>
        <v>6649.4602550000018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10</v>
      </c>
      <c r="C797" s="10">
        <f>R806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11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16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17</v>
      </c>
      <c r="C804" s="10"/>
      <c r="E804" s="183" t="s">
        <v>7</v>
      </c>
      <c r="F804" s="184"/>
      <c r="G804" s="185"/>
      <c r="H804" s="5">
        <f>SUM(H790:H803)</f>
        <v>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183" t="s">
        <v>7</v>
      </c>
      <c r="AB804" s="184"/>
      <c r="AC804" s="185"/>
      <c r="AD804" s="5">
        <f>SUM(AD790:AD803)</f>
        <v>0</v>
      </c>
      <c r="AJ804" s="3"/>
      <c r="AK804" s="3"/>
      <c r="AL804" s="3"/>
      <c r="AM804" s="3"/>
      <c r="AN804" s="18"/>
      <c r="AO804" s="3"/>
    </row>
    <row r="805" spans="2:41" x14ac:dyDescent="0.25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 x14ac:dyDescent="0.25">
      <c r="B806" s="12"/>
      <c r="C806" s="10"/>
      <c r="N806" s="183" t="s">
        <v>7</v>
      </c>
      <c r="O806" s="184"/>
      <c r="P806" s="184"/>
      <c r="Q806" s="185"/>
      <c r="R806" s="18">
        <f>SUM(R790:R805)</f>
        <v>0</v>
      </c>
      <c r="S806" s="3"/>
      <c r="V806" s="17"/>
      <c r="X806" s="12"/>
      <c r="Y806" s="10"/>
      <c r="AJ806" s="183" t="s">
        <v>7</v>
      </c>
      <c r="AK806" s="184"/>
      <c r="AL806" s="184"/>
      <c r="AM806" s="185"/>
      <c r="AN806" s="18">
        <f>SUM(AN790:AN805)</f>
        <v>0</v>
      </c>
      <c r="AO806" s="3"/>
    </row>
    <row r="807" spans="2:41" x14ac:dyDescent="0.25">
      <c r="B807" s="12"/>
      <c r="C807" s="10"/>
      <c r="V807" s="17"/>
      <c r="X807" s="12"/>
      <c r="Y807" s="10"/>
    </row>
    <row r="808" spans="2:41" x14ac:dyDescent="0.25">
      <c r="B808" s="12"/>
      <c r="C808" s="10"/>
      <c r="V808" s="17"/>
      <c r="X808" s="12"/>
      <c r="Y808" s="10"/>
    </row>
    <row r="809" spans="2:41" x14ac:dyDescent="0.25">
      <c r="B809" s="12"/>
      <c r="C809" s="10"/>
      <c r="E809" s="14"/>
      <c r="V809" s="17"/>
      <c r="X809" s="12"/>
      <c r="Y809" s="10"/>
      <c r="AA809" s="14"/>
    </row>
    <row r="810" spans="2:41" x14ac:dyDescent="0.25">
      <c r="B810" s="12"/>
      <c r="C810" s="10"/>
      <c r="V810" s="17"/>
      <c r="X810" s="12"/>
      <c r="Y810" s="10"/>
    </row>
    <row r="811" spans="2:41" x14ac:dyDescent="0.25">
      <c r="B811" s="12"/>
      <c r="C811" s="10"/>
      <c r="V811" s="17"/>
      <c r="X811" s="12"/>
      <c r="Y811" s="10"/>
    </row>
    <row r="812" spans="2:41" x14ac:dyDescent="0.25">
      <c r="B812" s="12"/>
      <c r="C812" s="10"/>
      <c r="V812" s="17"/>
      <c r="X812" s="12"/>
      <c r="Y812" s="10"/>
    </row>
    <row r="813" spans="2:41" x14ac:dyDescent="0.25">
      <c r="B813" s="12"/>
      <c r="C813" s="10"/>
      <c r="V813" s="17"/>
      <c r="X813" s="12"/>
      <c r="Y813" s="10"/>
    </row>
    <row r="814" spans="2:41" x14ac:dyDescent="0.25">
      <c r="B814" s="11"/>
      <c r="C814" s="10"/>
      <c r="V814" s="17"/>
      <c r="X814" s="11"/>
      <c r="Y814" s="10"/>
    </row>
    <row r="815" spans="2:41" x14ac:dyDescent="0.25">
      <c r="B815" s="15" t="s">
        <v>18</v>
      </c>
      <c r="C815" s="16">
        <f>SUM(C796:C814)</f>
        <v>6649.4602550000018</v>
      </c>
      <c r="V815" s="17"/>
      <c r="X815" s="15" t="s">
        <v>18</v>
      </c>
      <c r="Y815" s="16">
        <f>SUM(Y796:Y814)</f>
        <v>6649.4602550000018</v>
      </c>
    </row>
    <row r="816" spans="2:41" x14ac:dyDescent="0.25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 x14ac:dyDescent="0.25">
      <c r="E817" s="1" t="s">
        <v>19</v>
      </c>
      <c r="V817" s="17"/>
      <c r="AA817" s="1" t="s">
        <v>19</v>
      </c>
    </row>
    <row r="818" spans="1:43" x14ac:dyDescent="0.25">
      <c r="V818" s="17"/>
    </row>
    <row r="819" spans="1:43" x14ac:dyDescent="0.25">
      <c r="V819" s="17"/>
    </row>
    <row r="820" spans="1:43" x14ac:dyDescent="0.25">
      <c r="V820" s="17"/>
    </row>
    <row r="821" spans="1:43" x14ac:dyDescent="0.25">
      <c r="I821" s="17"/>
      <c r="V821" s="17"/>
    </row>
    <row r="822" spans="1:43" x14ac:dyDescent="0.25">
      <c r="I822" s="17"/>
      <c r="V822" s="17"/>
    </row>
    <row r="823" spans="1:43" x14ac:dyDescent="0.25">
      <c r="I823" s="17"/>
      <c r="V823" s="17"/>
    </row>
    <row r="824" spans="1:43" x14ac:dyDescent="0.25">
      <c r="A824" s="17"/>
      <c r="B824" s="17"/>
      <c r="C824" s="17"/>
      <c r="D824" s="17"/>
      <c r="E824" s="17"/>
      <c r="F824" s="17"/>
      <c r="G824" s="17"/>
      <c r="H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 ht="26.25" x14ac:dyDescent="0.4">
      <c r="A825" s="17"/>
      <c r="B825" s="17"/>
      <c r="C825" s="17"/>
      <c r="D825" s="17"/>
      <c r="E825" s="17"/>
      <c r="F825" s="17"/>
      <c r="G825" s="17"/>
      <c r="H825" s="17"/>
      <c r="I825" s="76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 ht="26.25" x14ac:dyDescent="0.4">
      <c r="A826" s="17"/>
      <c r="B826" s="17"/>
      <c r="C826" s="17"/>
      <c r="D826" s="17"/>
      <c r="E826" s="17"/>
      <c r="F826" s="17"/>
      <c r="G826" s="17"/>
      <c r="H826" s="17"/>
      <c r="I826" s="76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 x14ac:dyDescent="0.25">
      <c r="V827" s="17"/>
    </row>
    <row r="828" spans="1:43" ht="15" customHeight="1" x14ac:dyDescent="0.4">
      <c r="H828" s="76" t="s">
        <v>30</v>
      </c>
      <c r="J828" s="76"/>
      <c r="V828" s="17"/>
      <c r="AA828" s="186" t="s">
        <v>31</v>
      </c>
      <c r="AB828" s="186"/>
      <c r="AC828" s="186"/>
    </row>
    <row r="829" spans="1:43" ht="15" customHeight="1" x14ac:dyDescent="0.4">
      <c r="H829" s="76"/>
      <c r="J829" s="76"/>
      <c r="V829" s="17"/>
      <c r="AA829" s="186"/>
      <c r="AB829" s="186"/>
      <c r="AC829" s="186"/>
    </row>
    <row r="830" spans="1:43" x14ac:dyDescent="0.25">
      <c r="V830" s="17"/>
    </row>
    <row r="831" spans="1:43" x14ac:dyDescent="0.25">
      <c r="V831" s="17"/>
    </row>
    <row r="832" spans="1:43" ht="23.25" x14ac:dyDescent="0.35">
      <c r="B832" s="24" t="s">
        <v>70</v>
      </c>
      <c r="V832" s="17"/>
      <c r="X832" s="22" t="s">
        <v>70</v>
      </c>
    </row>
    <row r="833" spans="2:41" ht="23.25" x14ac:dyDescent="0.35">
      <c r="B833" s="23" t="s">
        <v>32</v>
      </c>
      <c r="C833" s="20">
        <f>IF(X788="PAGADO",0,C793)</f>
        <v>-6649.4602550000018</v>
      </c>
      <c r="E833" s="187" t="s">
        <v>20</v>
      </c>
      <c r="F833" s="187"/>
      <c r="G833" s="187"/>
      <c r="H833" s="187"/>
      <c r="V833" s="17"/>
      <c r="X833" s="23" t="s">
        <v>32</v>
      </c>
      <c r="Y833" s="20">
        <f>IF(B1633="PAGADO",0,C838)</f>
        <v>-6649.4602550000018</v>
      </c>
      <c r="AA833" s="187" t="s">
        <v>20</v>
      </c>
      <c r="AB833" s="187"/>
      <c r="AC833" s="187"/>
      <c r="AD833" s="187"/>
    </row>
    <row r="834" spans="2:41" x14ac:dyDescent="0.25">
      <c r="B834" s="1" t="s">
        <v>0</v>
      </c>
      <c r="C834" s="19">
        <f>H849</f>
        <v>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 x14ac:dyDescent="0.25">
      <c r="C835" s="2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Y835" s="2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" t="s">
        <v>24</v>
      </c>
      <c r="C836" s="19">
        <f>IF(C833&gt;0,C833+C834,C834)</f>
        <v>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" t="s">
        <v>9</v>
      </c>
      <c r="C837" s="20">
        <f>C861</f>
        <v>6649.4602550000018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Y861</f>
        <v>6649.4602550000018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6" t="s">
        <v>26</v>
      </c>
      <c r="C838" s="21">
        <f>C836-C837</f>
        <v>-6649.4602550000018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-6649.4602550000018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 x14ac:dyDescent="0.3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88" t="str">
        <f>IF(Y838&lt;0,"NO PAGAR","COBRAR'")</f>
        <v>NO PAGAR</v>
      </c>
      <c r="Y839" s="188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 x14ac:dyDescent="0.35">
      <c r="B840" s="188" t="str">
        <f>IF(C838&lt;0,"NO PAGAR","COBRAR'")</f>
        <v>NO PAGAR</v>
      </c>
      <c r="C840" s="188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81" t="s">
        <v>9</v>
      </c>
      <c r="C841" s="182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81" t="s">
        <v>9</v>
      </c>
      <c r="Y841" s="182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9" t="str">
        <f>IF(Y793&lt;0,"SALDO ADELANTADO","SALDO A FAVOR '")</f>
        <v>SALDO ADELANTADO</v>
      </c>
      <c r="C842" s="10">
        <f>IF(Y793&lt;=0,Y793*-1)</f>
        <v>6649.4602550000018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ADELANTADO</v>
      </c>
      <c r="Y842" s="10">
        <f>IF(C838&lt;=0,C838*-1)</f>
        <v>6649.4602550000018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16</v>
      </c>
      <c r="C849" s="10"/>
      <c r="E849" s="183" t="s">
        <v>7</v>
      </c>
      <c r="F849" s="184"/>
      <c r="G849" s="185"/>
      <c r="H849" s="5">
        <f>SUM(H835:H848)</f>
        <v>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183" t="s">
        <v>7</v>
      </c>
      <c r="AB849" s="184"/>
      <c r="AC849" s="185"/>
      <c r="AD849" s="5">
        <f>SUM(AD835:AD848)</f>
        <v>0</v>
      </c>
      <c r="AJ849" s="3"/>
      <c r="AK849" s="3"/>
      <c r="AL849" s="3"/>
      <c r="AM849" s="3"/>
      <c r="AN849" s="18"/>
      <c r="AO849" s="3"/>
    </row>
    <row r="850" spans="2:41" x14ac:dyDescent="0.25">
      <c r="B850" s="11" t="s">
        <v>17</v>
      </c>
      <c r="C850" s="10"/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 x14ac:dyDescent="0.25">
      <c r="B851" s="12"/>
      <c r="C851" s="10"/>
      <c r="N851" s="183" t="s">
        <v>7</v>
      </c>
      <c r="O851" s="184"/>
      <c r="P851" s="184"/>
      <c r="Q851" s="185"/>
      <c r="R851" s="18">
        <f>SUM(R835:R850)</f>
        <v>0</v>
      </c>
      <c r="S851" s="3"/>
      <c r="V851" s="17"/>
      <c r="X851" s="12"/>
      <c r="Y851" s="10"/>
      <c r="AJ851" s="183" t="s">
        <v>7</v>
      </c>
      <c r="AK851" s="184"/>
      <c r="AL851" s="184"/>
      <c r="AM851" s="185"/>
      <c r="AN851" s="18">
        <f>SUM(AN835:AN850)</f>
        <v>0</v>
      </c>
      <c r="AO851" s="3"/>
    </row>
    <row r="852" spans="2:41" x14ac:dyDescent="0.25">
      <c r="B852" s="12"/>
      <c r="C852" s="10"/>
      <c r="V852" s="17"/>
      <c r="X852" s="12"/>
      <c r="Y852" s="10"/>
    </row>
    <row r="853" spans="2:41" x14ac:dyDescent="0.25">
      <c r="B853" s="12"/>
      <c r="C853" s="10"/>
      <c r="V853" s="17"/>
      <c r="X853" s="12"/>
      <c r="Y853" s="10"/>
    </row>
    <row r="854" spans="2:41" x14ac:dyDescent="0.25">
      <c r="B854" s="12"/>
      <c r="C854" s="10"/>
      <c r="E854" s="14"/>
      <c r="V854" s="17"/>
      <c r="X854" s="12"/>
      <c r="Y854" s="10"/>
      <c r="AA854" s="14"/>
    </row>
    <row r="855" spans="2:41" x14ac:dyDescent="0.25">
      <c r="B855" s="12"/>
      <c r="C855" s="10"/>
      <c r="V855" s="17"/>
      <c r="X855" s="12"/>
      <c r="Y855" s="10"/>
    </row>
    <row r="856" spans="2:41" x14ac:dyDescent="0.25">
      <c r="B856" s="12"/>
      <c r="C856" s="10"/>
      <c r="V856" s="17"/>
      <c r="X856" s="12"/>
      <c r="Y856" s="10"/>
    </row>
    <row r="857" spans="2:41" x14ac:dyDescent="0.25">
      <c r="B857" s="12"/>
      <c r="C857" s="10"/>
      <c r="V857" s="17"/>
      <c r="X857" s="12"/>
      <c r="Y857" s="10"/>
    </row>
    <row r="858" spans="2:41" x14ac:dyDescent="0.25">
      <c r="B858" s="12"/>
      <c r="C858" s="10"/>
      <c r="V858" s="17"/>
      <c r="X858" s="12"/>
      <c r="Y858" s="10"/>
    </row>
    <row r="859" spans="2:41" x14ac:dyDescent="0.25">
      <c r="B859" s="12"/>
      <c r="C859" s="10"/>
      <c r="V859" s="17"/>
      <c r="X859" s="12"/>
      <c r="Y859" s="10"/>
    </row>
    <row r="860" spans="2:41" x14ac:dyDescent="0.25">
      <c r="B860" s="11"/>
      <c r="C860" s="10"/>
      <c r="V860" s="17"/>
      <c r="X860" s="11"/>
      <c r="Y860" s="10"/>
    </row>
    <row r="861" spans="2:41" x14ac:dyDescent="0.25">
      <c r="B861" s="15" t="s">
        <v>18</v>
      </c>
      <c r="C861" s="16">
        <f>SUM(C842:C860)</f>
        <v>6649.4602550000018</v>
      </c>
      <c r="D861" t="s">
        <v>22</v>
      </c>
      <c r="E861" t="s">
        <v>21</v>
      </c>
      <c r="V861" s="17"/>
      <c r="X861" s="15" t="s">
        <v>18</v>
      </c>
      <c r="Y861" s="16">
        <f>SUM(Y842:Y860)</f>
        <v>6649.4602550000018</v>
      </c>
      <c r="Z861" t="s">
        <v>22</v>
      </c>
      <c r="AA861" t="s">
        <v>21</v>
      </c>
    </row>
    <row r="862" spans="2:41" x14ac:dyDescent="0.25">
      <c r="E862" s="1" t="s">
        <v>19</v>
      </c>
      <c r="V862" s="17"/>
      <c r="AA862" s="1" t="s">
        <v>19</v>
      </c>
    </row>
    <row r="863" spans="2:41" x14ac:dyDescent="0.25">
      <c r="V863" s="17"/>
    </row>
    <row r="864" spans="2:41" x14ac:dyDescent="0.25">
      <c r="V864" s="17"/>
    </row>
    <row r="865" spans="8:31" x14ac:dyDescent="0.25">
      <c r="V865" s="17"/>
    </row>
    <row r="866" spans="8:31" x14ac:dyDescent="0.25">
      <c r="V866" s="17"/>
    </row>
    <row r="867" spans="8:31" x14ac:dyDescent="0.25">
      <c r="V867" s="17"/>
    </row>
    <row r="868" spans="8:31" x14ac:dyDescent="0.25">
      <c r="V868" s="17"/>
    </row>
    <row r="869" spans="8:31" x14ac:dyDescent="0.25">
      <c r="V869" s="17"/>
    </row>
    <row r="870" spans="8:31" x14ac:dyDescent="0.25">
      <c r="V870" s="17"/>
    </row>
    <row r="871" spans="8:31" x14ac:dyDescent="0.25">
      <c r="V871" s="17"/>
    </row>
    <row r="872" spans="8:31" x14ac:dyDescent="0.25">
      <c r="V872" s="17"/>
    </row>
    <row r="873" spans="8:31" x14ac:dyDescent="0.25">
      <c r="V873" s="17"/>
    </row>
    <row r="874" spans="8:31" ht="26.25" x14ac:dyDescent="0.4">
      <c r="I874" s="76"/>
      <c r="V874" s="17"/>
    </row>
    <row r="875" spans="8:31" ht="26.25" x14ac:dyDescent="0.4">
      <c r="I875" s="76"/>
      <c r="V875" s="17"/>
    </row>
    <row r="876" spans="8:31" x14ac:dyDescent="0.25">
      <c r="V876" s="17"/>
      <c r="AC876" s="189" t="s">
        <v>29</v>
      </c>
      <c r="AD876" s="189"/>
      <c r="AE876" s="189"/>
    </row>
    <row r="877" spans="8:31" ht="15" customHeight="1" x14ac:dyDescent="0.4">
      <c r="H877" s="76" t="s">
        <v>28</v>
      </c>
      <c r="J877" s="76"/>
      <c r="V877" s="17"/>
      <c r="AC877" s="189"/>
      <c r="AD877" s="189"/>
      <c r="AE877" s="189"/>
    </row>
    <row r="878" spans="8:31" ht="15" customHeight="1" x14ac:dyDescent="0.4">
      <c r="H878" s="76"/>
      <c r="J878" s="76"/>
      <c r="V878" s="17"/>
      <c r="AC878" s="189"/>
      <c r="AD878" s="189"/>
      <c r="AE878" s="189"/>
    </row>
    <row r="879" spans="8:31" x14ac:dyDescent="0.25">
      <c r="V879" s="17"/>
    </row>
    <row r="880" spans="8:31" x14ac:dyDescent="0.25">
      <c r="V880" s="17"/>
    </row>
    <row r="881" spans="2:41" ht="23.25" x14ac:dyDescent="0.35">
      <c r="B881" s="22" t="s">
        <v>71</v>
      </c>
      <c r="V881" s="17"/>
      <c r="X881" s="22" t="s">
        <v>71</v>
      </c>
    </row>
    <row r="882" spans="2:41" ht="23.25" x14ac:dyDescent="0.35">
      <c r="B882" s="23" t="s">
        <v>32</v>
      </c>
      <c r="C882" s="20">
        <f>IF(X833="PAGADO",0,Y838)</f>
        <v>-6649.4602550000018</v>
      </c>
      <c r="E882" s="187" t="s">
        <v>20</v>
      </c>
      <c r="F882" s="187"/>
      <c r="G882" s="187"/>
      <c r="H882" s="187"/>
      <c r="V882" s="17"/>
      <c r="X882" s="23" t="s">
        <v>32</v>
      </c>
      <c r="Y882" s="20">
        <f>IF(B882="PAGADO",0,C887)</f>
        <v>-6649.4602550000018</v>
      </c>
      <c r="AA882" s="187" t="s">
        <v>20</v>
      </c>
      <c r="AB882" s="187"/>
      <c r="AC882" s="187"/>
      <c r="AD882" s="187"/>
    </row>
    <row r="883" spans="2:41" x14ac:dyDescent="0.25">
      <c r="B883" s="1" t="s">
        <v>0</v>
      </c>
      <c r="C883" s="19">
        <f>H898</f>
        <v>0</v>
      </c>
      <c r="E883" s="2" t="s">
        <v>1</v>
      </c>
      <c r="F883" s="2" t="s">
        <v>2</v>
      </c>
      <c r="G883" s="2" t="s">
        <v>3</v>
      </c>
      <c r="H883" s="2" t="s">
        <v>4</v>
      </c>
      <c r="N883" s="2" t="s">
        <v>1</v>
      </c>
      <c r="O883" s="2" t="s">
        <v>5</v>
      </c>
      <c r="P883" s="2" t="s">
        <v>4</v>
      </c>
      <c r="Q883" s="2" t="s">
        <v>6</v>
      </c>
      <c r="R883" s="2" t="s">
        <v>7</v>
      </c>
      <c r="S883" s="3"/>
      <c r="V883" s="17"/>
      <c r="X883" s="1" t="s">
        <v>0</v>
      </c>
      <c r="Y883" s="19">
        <f>AD898</f>
        <v>0</v>
      </c>
      <c r="AA883" s="2" t="s">
        <v>1</v>
      </c>
      <c r="AB883" s="2" t="s">
        <v>2</v>
      </c>
      <c r="AC883" s="2" t="s">
        <v>3</v>
      </c>
      <c r="AD883" s="2" t="s">
        <v>4</v>
      </c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</row>
    <row r="884" spans="2:41" x14ac:dyDescent="0.25">
      <c r="C884" s="2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Y884" s="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" t="s">
        <v>24</v>
      </c>
      <c r="C885" s="19">
        <f>IF(C882&gt;0,C882+C883,C883)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24</v>
      </c>
      <c r="Y885" s="19">
        <f>IF(Y882&gt;0,Y883+Y882,Y883)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" t="s">
        <v>9</v>
      </c>
      <c r="C886" s="20">
        <f>C909</f>
        <v>6649.4602550000018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9</v>
      </c>
      <c r="Y886" s="20">
        <f>Y909</f>
        <v>6649.4602550000018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6" t="s">
        <v>25</v>
      </c>
      <c r="C887" s="21">
        <f>C885-C886</f>
        <v>-6649.4602550000018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 t="s">
        <v>8</v>
      </c>
      <c r="Y887" s="21">
        <f>Y885-Y886</f>
        <v>-6649.4602550000018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6.25" x14ac:dyDescent="0.4">
      <c r="B888" s="190" t="str">
        <f>IF(C887&lt;0,"NO PAGAR","COBRAR")</f>
        <v>NO PAGAR</v>
      </c>
      <c r="C888" s="19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90" t="str">
        <f>IF(Y887&lt;0,"NO PAGAR","COBRAR")</f>
        <v>NO PAGAR</v>
      </c>
      <c r="Y888" s="19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81" t="s">
        <v>9</v>
      </c>
      <c r="C889" s="182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81" t="s">
        <v>9</v>
      </c>
      <c r="Y889" s="182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9" t="str">
        <f>IF(C923&lt;0,"SALDO A FAVOR","SALDO ADELANTAD0'")</f>
        <v>SALDO ADELANTAD0'</v>
      </c>
      <c r="C890" s="10">
        <f>IF(Y838&lt;=0,Y838*-1)</f>
        <v>6649.4602550000018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IF(C887&lt;0,"SALDO ADELANTADO","SALDO A FAVOR'")</f>
        <v>SALDO ADELANTADO</v>
      </c>
      <c r="Y890" s="10">
        <f>IF(C887&lt;=0,C887*-1)</f>
        <v>6649.4602550000018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10</v>
      </c>
      <c r="C891" s="10">
        <f>R900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AN900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1" t="s">
        <v>16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1" t="s">
        <v>17</v>
      </c>
      <c r="C898" s="10"/>
      <c r="E898" s="183" t="s">
        <v>7</v>
      </c>
      <c r="F898" s="184"/>
      <c r="G898" s="185"/>
      <c r="H898" s="5">
        <f>SUM(H884:H897)</f>
        <v>0</v>
      </c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83" t="s">
        <v>7</v>
      </c>
      <c r="AB898" s="184"/>
      <c r="AC898" s="185"/>
      <c r="AD898" s="5">
        <f>SUM(AD884:AD897)</f>
        <v>0</v>
      </c>
      <c r="AJ898" s="3"/>
      <c r="AK898" s="3"/>
      <c r="AL898" s="3"/>
      <c r="AM898" s="3"/>
      <c r="AN898" s="18"/>
      <c r="AO898" s="3"/>
    </row>
    <row r="899" spans="2:41" x14ac:dyDescent="0.25">
      <c r="B899" s="12"/>
      <c r="C899" s="10"/>
      <c r="E899" s="13"/>
      <c r="F899" s="13"/>
      <c r="G899" s="13"/>
      <c r="N899" s="3"/>
      <c r="O899" s="3"/>
      <c r="P899" s="3"/>
      <c r="Q899" s="3"/>
      <c r="R899" s="18"/>
      <c r="S899" s="3"/>
      <c r="V899" s="17"/>
      <c r="X899" s="12"/>
      <c r="Y899" s="10"/>
      <c r="AA899" s="13"/>
      <c r="AB899" s="13"/>
      <c r="AC899" s="13"/>
      <c r="AJ899" s="3"/>
      <c r="AK899" s="3"/>
      <c r="AL899" s="3"/>
      <c r="AM899" s="3"/>
      <c r="AN899" s="18"/>
      <c r="AO899" s="3"/>
    </row>
    <row r="900" spans="2:41" x14ac:dyDescent="0.25">
      <c r="B900" s="12"/>
      <c r="C900" s="10"/>
      <c r="N900" s="183" t="s">
        <v>7</v>
      </c>
      <c r="O900" s="184"/>
      <c r="P900" s="184"/>
      <c r="Q900" s="185"/>
      <c r="R900" s="18">
        <f>SUM(R884:R899)</f>
        <v>0</v>
      </c>
      <c r="S900" s="3"/>
      <c r="V900" s="17"/>
      <c r="X900" s="12"/>
      <c r="Y900" s="10"/>
      <c r="AJ900" s="183" t="s">
        <v>7</v>
      </c>
      <c r="AK900" s="184"/>
      <c r="AL900" s="184"/>
      <c r="AM900" s="185"/>
      <c r="AN900" s="18">
        <f>SUM(AN884:AN899)</f>
        <v>0</v>
      </c>
      <c r="AO900" s="3"/>
    </row>
    <row r="901" spans="2:41" x14ac:dyDescent="0.25">
      <c r="B901" s="12"/>
      <c r="C901" s="10"/>
      <c r="V901" s="17"/>
      <c r="X901" s="12"/>
      <c r="Y901" s="10"/>
    </row>
    <row r="902" spans="2:41" x14ac:dyDescent="0.25">
      <c r="B902" s="12"/>
      <c r="C902" s="10"/>
      <c r="V902" s="17"/>
      <c r="X902" s="12"/>
      <c r="Y902" s="10"/>
    </row>
    <row r="903" spans="2:41" x14ac:dyDescent="0.25">
      <c r="B903" s="12"/>
      <c r="C903" s="10"/>
      <c r="E903" s="14"/>
      <c r="V903" s="17"/>
      <c r="X903" s="12"/>
      <c r="Y903" s="10"/>
      <c r="AA903" s="14"/>
    </row>
    <row r="904" spans="2:41" x14ac:dyDescent="0.25">
      <c r="B904" s="12"/>
      <c r="C904" s="10"/>
      <c r="V904" s="17"/>
      <c r="X904" s="12"/>
      <c r="Y904" s="10"/>
    </row>
    <row r="905" spans="2:41" x14ac:dyDescent="0.25">
      <c r="B905" s="12"/>
      <c r="C905" s="10"/>
      <c r="V905" s="17"/>
      <c r="X905" s="12"/>
      <c r="Y905" s="10"/>
    </row>
    <row r="906" spans="2:41" x14ac:dyDescent="0.25">
      <c r="B906" s="12"/>
      <c r="C906" s="10"/>
      <c r="V906" s="17"/>
      <c r="X906" s="12"/>
      <c r="Y906" s="10"/>
    </row>
    <row r="907" spans="2:41" x14ac:dyDescent="0.25">
      <c r="B907" s="12"/>
      <c r="C907" s="10"/>
      <c r="V907" s="17"/>
      <c r="X907" s="12"/>
      <c r="Y907" s="10"/>
    </row>
    <row r="908" spans="2:41" x14ac:dyDescent="0.25">
      <c r="B908" s="11"/>
      <c r="C908" s="10"/>
      <c r="V908" s="17"/>
      <c r="X908" s="11"/>
      <c r="Y908" s="10"/>
    </row>
    <row r="909" spans="2:41" x14ac:dyDescent="0.25">
      <c r="B909" s="15" t="s">
        <v>18</v>
      </c>
      <c r="C909" s="16">
        <f>SUM(C890:C908)</f>
        <v>6649.4602550000018</v>
      </c>
      <c r="V909" s="17"/>
      <c r="X909" s="15" t="s">
        <v>18</v>
      </c>
      <c r="Y909" s="16">
        <f>SUM(Y890:Y908)</f>
        <v>6649.4602550000018</v>
      </c>
    </row>
    <row r="910" spans="2:41" x14ac:dyDescent="0.25">
      <c r="D910" t="s">
        <v>22</v>
      </c>
      <c r="E910" t="s">
        <v>21</v>
      </c>
      <c r="V910" s="17"/>
      <c r="Z910" t="s">
        <v>22</v>
      </c>
      <c r="AA910" t="s">
        <v>21</v>
      </c>
    </row>
    <row r="911" spans="2:41" x14ac:dyDescent="0.25">
      <c r="E911" s="1" t="s">
        <v>19</v>
      </c>
      <c r="V911" s="17"/>
      <c r="AA911" s="1" t="s">
        <v>19</v>
      </c>
    </row>
    <row r="912" spans="2:41" x14ac:dyDescent="0.25">
      <c r="V912" s="17"/>
    </row>
    <row r="913" spans="1:43" x14ac:dyDescent="0.25">
      <c r="V913" s="17"/>
    </row>
    <row r="914" spans="1:43" x14ac:dyDescent="0.25">
      <c r="V914" s="17"/>
    </row>
    <row r="915" spans="1:43" x14ac:dyDescent="0.25">
      <c r="I915" s="17"/>
      <c r="V915" s="17"/>
    </row>
    <row r="916" spans="1:43" x14ac:dyDescent="0.25">
      <c r="I916" s="17"/>
      <c r="V916" s="17"/>
    </row>
    <row r="917" spans="1:43" x14ac:dyDescent="0.25">
      <c r="I917" s="17"/>
      <c r="V917" s="17"/>
    </row>
    <row r="918" spans="1:43" x14ac:dyDescent="0.25">
      <c r="A918" s="17"/>
      <c r="B918" s="17"/>
      <c r="C918" s="17"/>
      <c r="D918" s="17"/>
      <c r="E918" s="17"/>
      <c r="F918" s="17"/>
      <c r="G918" s="17"/>
      <c r="H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 ht="26.25" x14ac:dyDescent="0.4">
      <c r="A919" s="17"/>
      <c r="B919" s="17"/>
      <c r="C919" s="17"/>
      <c r="D919" s="17"/>
      <c r="E919" s="17"/>
      <c r="F919" s="17"/>
      <c r="G919" s="17"/>
      <c r="H919" s="17"/>
      <c r="I919" s="76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 ht="26.25" x14ac:dyDescent="0.4">
      <c r="A920" s="17"/>
      <c r="B920" s="17"/>
      <c r="C920" s="17"/>
      <c r="D920" s="17"/>
      <c r="E920" s="17"/>
      <c r="F920" s="17"/>
      <c r="G920" s="17"/>
      <c r="H920" s="17"/>
      <c r="I920" s="76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</row>
    <row r="921" spans="1:43" x14ac:dyDescent="0.25">
      <c r="V921" s="17"/>
    </row>
    <row r="922" spans="1:43" ht="15" customHeight="1" x14ac:dyDescent="0.4">
      <c r="H922" s="76" t="s">
        <v>30</v>
      </c>
      <c r="J922" s="76"/>
      <c r="V922" s="17"/>
      <c r="AA922" s="186" t="s">
        <v>31</v>
      </c>
      <c r="AB922" s="186"/>
      <c r="AC922" s="186"/>
    </row>
    <row r="923" spans="1:43" ht="15" customHeight="1" x14ac:dyDescent="0.4">
      <c r="H923" s="76"/>
      <c r="J923" s="76"/>
      <c r="V923" s="17"/>
      <c r="AA923" s="186"/>
      <c r="AB923" s="186"/>
      <c r="AC923" s="186"/>
    </row>
    <row r="924" spans="1:43" x14ac:dyDescent="0.25">
      <c r="V924" s="17"/>
    </row>
    <row r="925" spans="1:43" x14ac:dyDescent="0.25">
      <c r="V925" s="17"/>
    </row>
    <row r="926" spans="1:43" ht="23.25" x14ac:dyDescent="0.35">
      <c r="B926" s="24" t="s">
        <v>73</v>
      </c>
      <c r="V926" s="17"/>
      <c r="X926" s="22" t="s">
        <v>71</v>
      </c>
    </row>
    <row r="927" spans="1:43" ht="23.25" x14ac:dyDescent="0.35">
      <c r="B927" s="23" t="s">
        <v>32</v>
      </c>
      <c r="C927" s="20">
        <f>IF(X882="PAGADO",0,C887)</f>
        <v>-6649.4602550000018</v>
      </c>
      <c r="E927" s="187" t="s">
        <v>20</v>
      </c>
      <c r="F927" s="187"/>
      <c r="G927" s="187"/>
      <c r="H927" s="187"/>
      <c r="V927" s="17"/>
      <c r="X927" s="23" t="s">
        <v>32</v>
      </c>
      <c r="Y927" s="20">
        <f>IF(B1727="PAGADO",0,C932)</f>
        <v>-6649.4602550000018</v>
      </c>
      <c r="AA927" s="187" t="s">
        <v>20</v>
      </c>
      <c r="AB927" s="187"/>
      <c r="AC927" s="187"/>
      <c r="AD927" s="187"/>
    </row>
    <row r="928" spans="1:43" x14ac:dyDescent="0.25">
      <c r="B928" s="1" t="s">
        <v>0</v>
      </c>
      <c r="C928" s="19">
        <f>H943</f>
        <v>0</v>
      </c>
      <c r="E928" s="2" t="s">
        <v>1</v>
      </c>
      <c r="F928" s="2" t="s">
        <v>2</v>
      </c>
      <c r="G928" s="2" t="s">
        <v>3</v>
      </c>
      <c r="H928" s="2" t="s">
        <v>4</v>
      </c>
      <c r="N928" s="2" t="s">
        <v>1</v>
      </c>
      <c r="O928" s="2" t="s">
        <v>5</v>
      </c>
      <c r="P928" s="2" t="s">
        <v>4</v>
      </c>
      <c r="Q928" s="2" t="s">
        <v>6</v>
      </c>
      <c r="R928" s="2" t="s">
        <v>7</v>
      </c>
      <c r="S928" s="3"/>
      <c r="V928" s="17"/>
      <c r="X928" s="1" t="s">
        <v>0</v>
      </c>
      <c r="Y928" s="19">
        <f>AD943</f>
        <v>0</v>
      </c>
      <c r="AA928" s="2" t="s">
        <v>1</v>
      </c>
      <c r="AB928" s="2" t="s">
        <v>2</v>
      </c>
      <c r="AC928" s="2" t="s">
        <v>3</v>
      </c>
      <c r="AD928" s="2" t="s">
        <v>4</v>
      </c>
      <c r="AJ928" s="2" t="s">
        <v>1</v>
      </c>
      <c r="AK928" s="2" t="s">
        <v>5</v>
      </c>
      <c r="AL928" s="2" t="s">
        <v>4</v>
      </c>
      <c r="AM928" s="2" t="s">
        <v>6</v>
      </c>
      <c r="AN928" s="2" t="s">
        <v>7</v>
      </c>
      <c r="AO928" s="3"/>
    </row>
    <row r="929" spans="2:41" x14ac:dyDescent="0.25">
      <c r="C929" s="2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Y929" s="2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" t="s">
        <v>24</v>
      </c>
      <c r="C930" s="19">
        <f>IF(C927&gt;0,C927+C928,C928)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" t="s">
        <v>24</v>
      </c>
      <c r="Y930" s="19">
        <f>IF(Y927&gt;0,Y927+Y928,Y928)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" t="s">
        <v>9</v>
      </c>
      <c r="C931" s="20">
        <f>C955</f>
        <v>6649.4602550000018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" t="s">
        <v>9</v>
      </c>
      <c r="Y931" s="20">
        <f>Y955</f>
        <v>6649.4602550000018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6" t="s">
        <v>26</v>
      </c>
      <c r="C932" s="21">
        <f>C930-C931</f>
        <v>-6649.4602550000018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6" t="s">
        <v>27</v>
      </c>
      <c r="Y932" s="21">
        <f>Y930-Y931</f>
        <v>-6649.4602550000018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3.25" x14ac:dyDescent="0.35">
      <c r="B933" s="6"/>
      <c r="C933" s="7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88" t="str">
        <f>IF(Y932&lt;0,"NO PAGAR","COBRAR'")</f>
        <v>NO PAGAR</v>
      </c>
      <c r="Y933" s="188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ht="23.25" x14ac:dyDescent="0.35">
      <c r="B934" s="188" t="str">
        <f>IF(C932&lt;0,"NO PAGAR","COBRAR'")</f>
        <v>NO PAGAR</v>
      </c>
      <c r="C934" s="188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/>
      <c r="Y934" s="8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81" t="s">
        <v>9</v>
      </c>
      <c r="C935" s="182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81" t="s">
        <v>9</v>
      </c>
      <c r="Y935" s="182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9" t="str">
        <f>IF(Y887&lt;0,"SALDO ADELANTADO","SALDO A FAVOR '")</f>
        <v>SALDO ADELANTADO</v>
      </c>
      <c r="C936" s="10">
        <f>IF(Y887&lt;=0,Y887*-1)</f>
        <v>6649.4602550000018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9" t="str">
        <f>IF(C932&lt;0,"SALDO ADELANTADO","SALDO A FAVOR'")</f>
        <v>SALDO ADELANTADO</v>
      </c>
      <c r="Y936" s="10">
        <f>IF(C932&lt;=0,C932*-1)</f>
        <v>6649.4602550000018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1" t="s">
        <v>10</v>
      </c>
      <c r="C937" s="10">
        <f>R945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10</v>
      </c>
      <c r="Y937" s="10">
        <f>AN945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1" t="s">
        <v>11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11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1" t="s">
        <v>12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12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1" t="s">
        <v>13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13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1" t="s">
        <v>14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14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11" t="s">
        <v>15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15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11" t="s">
        <v>16</v>
      </c>
      <c r="C943" s="10"/>
      <c r="E943" s="183" t="s">
        <v>7</v>
      </c>
      <c r="F943" s="184"/>
      <c r="G943" s="185"/>
      <c r="H943" s="5">
        <f>SUM(H929:H942)</f>
        <v>0</v>
      </c>
      <c r="N943" s="3"/>
      <c r="O943" s="3"/>
      <c r="P943" s="3"/>
      <c r="Q943" s="3"/>
      <c r="R943" s="18"/>
      <c r="S943" s="3"/>
      <c r="V943" s="17"/>
      <c r="X943" s="11" t="s">
        <v>16</v>
      </c>
      <c r="Y943" s="10"/>
      <c r="AA943" s="183" t="s">
        <v>7</v>
      </c>
      <c r="AB943" s="184"/>
      <c r="AC943" s="185"/>
      <c r="AD943" s="5">
        <f>SUM(AD929:AD942)</f>
        <v>0</v>
      </c>
      <c r="AJ943" s="3"/>
      <c r="AK943" s="3"/>
      <c r="AL943" s="3"/>
      <c r="AM943" s="3"/>
      <c r="AN943" s="18"/>
      <c r="AO943" s="3"/>
    </row>
    <row r="944" spans="2:41" x14ac:dyDescent="0.25">
      <c r="B944" s="11" t="s">
        <v>17</v>
      </c>
      <c r="C944" s="10"/>
      <c r="E944" s="13"/>
      <c r="F944" s="13"/>
      <c r="G944" s="13"/>
      <c r="N944" s="3"/>
      <c r="O944" s="3"/>
      <c r="P944" s="3"/>
      <c r="Q944" s="3"/>
      <c r="R944" s="18"/>
      <c r="S944" s="3"/>
      <c r="V944" s="17"/>
      <c r="X944" s="11" t="s">
        <v>17</v>
      </c>
      <c r="Y944" s="10"/>
      <c r="AA944" s="13"/>
      <c r="AB944" s="13"/>
      <c r="AC944" s="13"/>
      <c r="AJ944" s="3"/>
      <c r="AK944" s="3"/>
      <c r="AL944" s="3"/>
      <c r="AM944" s="3"/>
      <c r="AN944" s="18"/>
      <c r="AO944" s="3"/>
    </row>
    <row r="945" spans="2:41" x14ac:dyDescent="0.25">
      <c r="B945" s="12"/>
      <c r="C945" s="10"/>
      <c r="N945" s="183" t="s">
        <v>7</v>
      </c>
      <c r="O945" s="184"/>
      <c r="P945" s="184"/>
      <c r="Q945" s="185"/>
      <c r="R945" s="18">
        <f>SUM(R929:R944)</f>
        <v>0</v>
      </c>
      <c r="S945" s="3"/>
      <c r="V945" s="17"/>
      <c r="X945" s="12"/>
      <c r="Y945" s="10"/>
      <c r="AJ945" s="183" t="s">
        <v>7</v>
      </c>
      <c r="AK945" s="184"/>
      <c r="AL945" s="184"/>
      <c r="AM945" s="185"/>
      <c r="AN945" s="18">
        <f>SUM(AN929:AN944)</f>
        <v>0</v>
      </c>
      <c r="AO945" s="3"/>
    </row>
    <row r="946" spans="2:41" x14ac:dyDescent="0.25">
      <c r="B946" s="12"/>
      <c r="C946" s="10"/>
      <c r="V946" s="17"/>
      <c r="X946" s="12"/>
      <c r="Y946" s="10"/>
    </row>
    <row r="947" spans="2:41" x14ac:dyDescent="0.25">
      <c r="B947" s="12"/>
      <c r="C947" s="10"/>
      <c r="V947" s="17"/>
      <c r="X947" s="12"/>
      <c r="Y947" s="10"/>
    </row>
    <row r="948" spans="2:41" x14ac:dyDescent="0.25">
      <c r="B948" s="12"/>
      <c r="C948" s="10"/>
      <c r="E948" s="14"/>
      <c r="V948" s="17"/>
      <c r="X948" s="12"/>
      <c r="Y948" s="10"/>
      <c r="AA948" s="14"/>
    </row>
    <row r="949" spans="2:41" x14ac:dyDescent="0.25">
      <c r="B949" s="12"/>
      <c r="C949" s="10"/>
      <c r="V949" s="17"/>
      <c r="X949" s="12"/>
      <c r="Y949" s="10"/>
    </row>
    <row r="950" spans="2:41" x14ac:dyDescent="0.25">
      <c r="B950" s="12"/>
      <c r="C950" s="10"/>
      <c r="V950" s="17"/>
      <c r="X950" s="12"/>
      <c r="Y950" s="10"/>
    </row>
    <row r="951" spans="2:41" x14ac:dyDescent="0.25">
      <c r="B951" s="12"/>
      <c r="C951" s="10"/>
      <c r="V951" s="17"/>
      <c r="X951" s="12"/>
      <c r="Y951" s="10"/>
    </row>
    <row r="952" spans="2:41" x14ac:dyDescent="0.25">
      <c r="B952" s="12"/>
      <c r="C952" s="10"/>
      <c r="V952" s="17"/>
      <c r="X952" s="12"/>
      <c r="Y952" s="10"/>
    </row>
    <row r="953" spans="2:41" x14ac:dyDescent="0.25">
      <c r="B953" s="12"/>
      <c r="C953" s="10"/>
      <c r="V953" s="17"/>
      <c r="X953" s="12"/>
      <c r="Y953" s="10"/>
    </row>
    <row r="954" spans="2:41" x14ac:dyDescent="0.25">
      <c r="B954" s="11"/>
      <c r="C954" s="10"/>
      <c r="V954" s="17"/>
      <c r="X954" s="11"/>
      <c r="Y954" s="10"/>
    </row>
    <row r="955" spans="2:41" x14ac:dyDescent="0.25">
      <c r="B955" s="15" t="s">
        <v>18</v>
      </c>
      <c r="C955" s="16">
        <f>SUM(C936:C954)</f>
        <v>6649.4602550000018</v>
      </c>
      <c r="D955" t="s">
        <v>22</v>
      </c>
      <c r="E955" t="s">
        <v>21</v>
      </c>
      <c r="V955" s="17"/>
      <c r="X955" s="15" t="s">
        <v>18</v>
      </c>
      <c r="Y955" s="16">
        <f>SUM(Y936:Y954)</f>
        <v>6649.4602550000018</v>
      </c>
      <c r="Z955" t="s">
        <v>22</v>
      </c>
      <c r="AA955" t="s">
        <v>21</v>
      </c>
    </row>
    <row r="956" spans="2:41" x14ac:dyDescent="0.25">
      <c r="E956" s="1" t="s">
        <v>19</v>
      </c>
      <c r="V956" s="17"/>
      <c r="AA956" s="1" t="s">
        <v>19</v>
      </c>
    </row>
    <row r="957" spans="2:41" x14ac:dyDescent="0.25">
      <c r="V957" s="17"/>
    </row>
    <row r="958" spans="2:41" x14ac:dyDescent="0.25">
      <c r="V958" s="17"/>
    </row>
    <row r="959" spans="2:41" x14ac:dyDescent="0.25">
      <c r="V959" s="17"/>
    </row>
    <row r="960" spans="2:41" x14ac:dyDescent="0.25">
      <c r="V960" s="17"/>
    </row>
    <row r="961" spans="2:41" x14ac:dyDescent="0.25">
      <c r="V961" s="17"/>
    </row>
    <row r="962" spans="2:41" x14ac:dyDescent="0.25">
      <c r="V962" s="17"/>
    </row>
    <row r="963" spans="2:41" x14ac:dyDescent="0.25">
      <c r="V963" s="17"/>
    </row>
    <row r="964" spans="2:41" x14ac:dyDescent="0.25">
      <c r="V964" s="17"/>
    </row>
    <row r="965" spans="2:41" x14ac:dyDescent="0.25">
      <c r="V965" s="17"/>
    </row>
    <row r="966" spans="2:41" x14ac:dyDescent="0.25">
      <c r="V966" s="17"/>
    </row>
    <row r="967" spans="2:41" ht="26.25" x14ac:dyDescent="0.4">
      <c r="I967" s="76"/>
      <c r="V967" s="17"/>
    </row>
    <row r="968" spans="2:41" ht="26.25" x14ac:dyDescent="0.4">
      <c r="I968" s="76"/>
      <c r="V968" s="17"/>
    </row>
    <row r="969" spans="2:41" x14ac:dyDescent="0.25">
      <c r="V969" s="17"/>
      <c r="AC969" s="189" t="s">
        <v>29</v>
      </c>
      <c r="AD969" s="189"/>
      <c r="AE969" s="189"/>
    </row>
    <row r="970" spans="2:41" ht="15" customHeight="1" x14ac:dyDescent="0.4">
      <c r="H970" s="76" t="s">
        <v>28</v>
      </c>
      <c r="J970" s="76"/>
      <c r="V970" s="17"/>
      <c r="AC970" s="189"/>
      <c r="AD970" s="189"/>
      <c r="AE970" s="189"/>
    </row>
    <row r="971" spans="2:41" ht="15" customHeight="1" x14ac:dyDescent="0.4">
      <c r="H971" s="76"/>
      <c r="J971" s="76"/>
      <c r="V971" s="17"/>
      <c r="AC971" s="189"/>
      <c r="AD971" s="189"/>
      <c r="AE971" s="189"/>
    </row>
    <row r="972" spans="2:41" x14ac:dyDescent="0.25">
      <c r="V972" s="17"/>
    </row>
    <row r="973" spans="2:41" x14ac:dyDescent="0.25">
      <c r="V973" s="17"/>
    </row>
    <row r="974" spans="2:41" ht="23.25" x14ac:dyDescent="0.35">
      <c r="B974" s="22" t="s">
        <v>72</v>
      </c>
      <c r="V974" s="17"/>
      <c r="X974" s="22" t="s">
        <v>74</v>
      </c>
    </row>
    <row r="975" spans="2:41" ht="23.25" x14ac:dyDescent="0.35">
      <c r="B975" s="23" t="s">
        <v>32</v>
      </c>
      <c r="C975" s="20">
        <f>IF(X927="PAGADO",0,Y932)</f>
        <v>-6649.4602550000018</v>
      </c>
      <c r="E975" s="187" t="s">
        <v>20</v>
      </c>
      <c r="F975" s="187"/>
      <c r="G975" s="187"/>
      <c r="H975" s="187"/>
      <c r="V975" s="17"/>
      <c r="X975" s="23" t="s">
        <v>32</v>
      </c>
      <c r="Y975" s="20">
        <f>IF(B975="PAGADO",0,C980)</f>
        <v>-6649.4602550000018</v>
      </c>
      <c r="AA975" s="187" t="s">
        <v>20</v>
      </c>
      <c r="AB975" s="187"/>
      <c r="AC975" s="187"/>
      <c r="AD975" s="187"/>
    </row>
    <row r="976" spans="2:41" x14ac:dyDescent="0.25">
      <c r="B976" s="1" t="s">
        <v>0</v>
      </c>
      <c r="C976" s="19">
        <f>H991</f>
        <v>0</v>
      </c>
      <c r="E976" s="2" t="s">
        <v>1</v>
      </c>
      <c r="F976" s="2" t="s">
        <v>2</v>
      </c>
      <c r="G976" s="2" t="s">
        <v>3</v>
      </c>
      <c r="H976" s="2" t="s">
        <v>4</v>
      </c>
      <c r="N976" s="2" t="s">
        <v>1</v>
      </c>
      <c r="O976" s="2" t="s">
        <v>5</v>
      </c>
      <c r="P976" s="2" t="s">
        <v>4</v>
      </c>
      <c r="Q976" s="2" t="s">
        <v>6</v>
      </c>
      <c r="R976" s="2" t="s">
        <v>7</v>
      </c>
      <c r="S976" s="3"/>
      <c r="V976" s="17"/>
      <c r="X976" s="1" t="s">
        <v>0</v>
      </c>
      <c r="Y976" s="19">
        <f>AD991</f>
        <v>0</v>
      </c>
      <c r="AA976" s="2" t="s">
        <v>1</v>
      </c>
      <c r="AB976" s="2" t="s">
        <v>2</v>
      </c>
      <c r="AC976" s="2" t="s">
        <v>3</v>
      </c>
      <c r="AD976" s="2" t="s">
        <v>4</v>
      </c>
      <c r="AJ976" s="2" t="s">
        <v>1</v>
      </c>
      <c r="AK976" s="2" t="s">
        <v>5</v>
      </c>
      <c r="AL976" s="2" t="s">
        <v>4</v>
      </c>
      <c r="AM976" s="2" t="s">
        <v>6</v>
      </c>
      <c r="AN976" s="2" t="s">
        <v>7</v>
      </c>
      <c r="AO976" s="3"/>
    </row>
    <row r="977" spans="2:41" x14ac:dyDescent="0.25">
      <c r="C977" s="2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Y977" s="2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" t="s">
        <v>24</v>
      </c>
      <c r="C978" s="19">
        <f>IF(C975&gt;0,C975+C976,C976)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24</v>
      </c>
      <c r="Y978" s="19">
        <f>IF(Y975&gt;0,Y975+Y976,Y976)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" t="s">
        <v>9</v>
      </c>
      <c r="C979" s="20">
        <f>C1002</f>
        <v>6649.4602550000018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9</v>
      </c>
      <c r="Y979" s="20">
        <f>Y1002</f>
        <v>6649.4602550000018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6" t="s">
        <v>25</v>
      </c>
      <c r="C980" s="21">
        <f>C978-C979</f>
        <v>-6649.4602550000018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6" t="s">
        <v>8</v>
      </c>
      <c r="Y980" s="21">
        <f>Y978-Y979</f>
        <v>-6649.4602550000018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6.25" x14ac:dyDescent="0.4">
      <c r="B981" s="190" t="str">
        <f>IF(C980&lt;0,"NO PAGAR","COBRAR")</f>
        <v>NO PAGAR</v>
      </c>
      <c r="C981" s="19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90" t="str">
        <f>IF(Y980&lt;0,"NO PAGAR","COBRAR")</f>
        <v>NO PAGAR</v>
      </c>
      <c r="Y981" s="19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81" t="s">
        <v>9</v>
      </c>
      <c r="C982" s="182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81" t="s">
        <v>9</v>
      </c>
      <c r="Y982" s="182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9" t="str">
        <f>IF(C1016&lt;0,"SALDO A FAVOR","SALDO ADELANTAD0'")</f>
        <v>SALDO ADELANTAD0'</v>
      </c>
      <c r="C983" s="10">
        <f>IF(Y927&lt;=0,Y927*-1)</f>
        <v>6649.4602550000018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IF(C980&lt;0,"SALDO ADELANTADO","SALDO A FAVOR'")</f>
        <v>SALDO ADELANTADO</v>
      </c>
      <c r="Y983" s="10">
        <f>IF(C980&lt;=0,C980*-1)</f>
        <v>6649.4602550000018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1" t="s">
        <v>10</v>
      </c>
      <c r="C984" s="10">
        <f>R993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AN993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16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17</v>
      </c>
      <c r="C991" s="10"/>
      <c r="E991" s="183" t="s">
        <v>7</v>
      </c>
      <c r="F991" s="184"/>
      <c r="G991" s="185"/>
      <c r="H991" s="5">
        <f>SUM(H977:H990)</f>
        <v>0</v>
      </c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83" t="s">
        <v>7</v>
      </c>
      <c r="AB991" s="184"/>
      <c r="AC991" s="185"/>
      <c r="AD991" s="5">
        <f>SUM(AD977:AD990)</f>
        <v>0</v>
      </c>
      <c r="AJ991" s="3"/>
      <c r="AK991" s="3"/>
      <c r="AL991" s="3"/>
      <c r="AM991" s="3"/>
      <c r="AN991" s="18"/>
      <c r="AO991" s="3"/>
    </row>
    <row r="992" spans="2:41" x14ac:dyDescent="0.25">
      <c r="B992" s="12"/>
      <c r="C992" s="10"/>
      <c r="E992" s="13"/>
      <c r="F992" s="13"/>
      <c r="G992" s="13"/>
      <c r="N992" s="3"/>
      <c r="O992" s="3"/>
      <c r="P992" s="3"/>
      <c r="Q992" s="3"/>
      <c r="R992" s="18"/>
      <c r="S992" s="3"/>
      <c r="V992" s="17"/>
      <c r="X992" s="12"/>
      <c r="Y992" s="10"/>
      <c r="AA992" s="13"/>
      <c r="AB992" s="13"/>
      <c r="AC992" s="13"/>
      <c r="AJ992" s="3"/>
      <c r="AK992" s="3"/>
      <c r="AL992" s="3"/>
      <c r="AM992" s="3"/>
      <c r="AN992" s="18"/>
      <c r="AO992" s="3"/>
    </row>
    <row r="993" spans="2:41" x14ac:dyDescent="0.25">
      <c r="B993" s="12"/>
      <c r="C993" s="10"/>
      <c r="N993" s="183" t="s">
        <v>7</v>
      </c>
      <c r="O993" s="184"/>
      <c r="P993" s="184"/>
      <c r="Q993" s="185"/>
      <c r="R993" s="18">
        <f>SUM(R977:R992)</f>
        <v>0</v>
      </c>
      <c r="S993" s="3"/>
      <c r="V993" s="17"/>
      <c r="X993" s="12"/>
      <c r="Y993" s="10"/>
      <c r="AJ993" s="183" t="s">
        <v>7</v>
      </c>
      <c r="AK993" s="184"/>
      <c r="AL993" s="184"/>
      <c r="AM993" s="185"/>
      <c r="AN993" s="18">
        <f>SUM(AN977:AN992)</f>
        <v>0</v>
      </c>
      <c r="AO993" s="3"/>
    </row>
    <row r="994" spans="2:41" x14ac:dyDescent="0.25">
      <c r="B994" s="12"/>
      <c r="C994" s="10"/>
      <c r="V994" s="17"/>
      <c r="X994" s="12"/>
      <c r="Y994" s="10"/>
    </row>
    <row r="995" spans="2:41" x14ac:dyDescent="0.25">
      <c r="B995" s="12"/>
      <c r="C995" s="10"/>
      <c r="V995" s="17"/>
      <c r="X995" s="12"/>
      <c r="Y995" s="10"/>
    </row>
    <row r="996" spans="2:41" x14ac:dyDescent="0.25">
      <c r="B996" s="12"/>
      <c r="C996" s="10"/>
      <c r="E996" s="14"/>
      <c r="V996" s="17"/>
      <c r="X996" s="12"/>
      <c r="Y996" s="10"/>
      <c r="AA996" s="14"/>
    </row>
    <row r="997" spans="2:41" x14ac:dyDescent="0.25">
      <c r="B997" s="12"/>
      <c r="C997" s="10"/>
      <c r="V997" s="17"/>
      <c r="X997" s="12"/>
      <c r="Y997" s="10"/>
    </row>
    <row r="998" spans="2:41" x14ac:dyDescent="0.25">
      <c r="B998" s="12"/>
      <c r="C998" s="10"/>
      <c r="V998" s="17"/>
      <c r="X998" s="12"/>
      <c r="Y998" s="10"/>
    </row>
    <row r="999" spans="2:41" x14ac:dyDescent="0.25">
      <c r="B999" s="12"/>
      <c r="C999" s="10"/>
      <c r="V999" s="17"/>
      <c r="X999" s="12"/>
      <c r="Y999" s="10"/>
    </row>
    <row r="1000" spans="2:41" x14ac:dyDescent="0.25">
      <c r="B1000" s="12"/>
      <c r="C1000" s="10"/>
      <c r="V1000" s="17"/>
      <c r="X1000" s="12"/>
      <c r="Y1000" s="10"/>
    </row>
    <row r="1001" spans="2:41" x14ac:dyDescent="0.25">
      <c r="B1001" s="11"/>
      <c r="C1001" s="10"/>
      <c r="V1001" s="17"/>
      <c r="X1001" s="11"/>
      <c r="Y1001" s="10"/>
    </row>
    <row r="1002" spans="2:41" x14ac:dyDescent="0.25">
      <c r="B1002" s="15" t="s">
        <v>18</v>
      </c>
      <c r="C1002" s="16">
        <f>SUM(C983:C1001)</f>
        <v>6649.4602550000018</v>
      </c>
      <c r="V1002" s="17"/>
      <c r="X1002" s="15" t="s">
        <v>18</v>
      </c>
      <c r="Y1002" s="16">
        <f>SUM(Y983:Y1001)</f>
        <v>6649.4602550000018</v>
      </c>
    </row>
    <row r="1003" spans="2:41" x14ac:dyDescent="0.25">
      <c r="D1003" t="s">
        <v>22</v>
      </c>
      <c r="E1003" t="s">
        <v>21</v>
      </c>
      <c r="V1003" s="17"/>
      <c r="Z1003" t="s">
        <v>22</v>
      </c>
      <c r="AA1003" t="s">
        <v>21</v>
      </c>
    </row>
    <row r="1004" spans="2:41" x14ac:dyDescent="0.25">
      <c r="E1004" s="1" t="s">
        <v>19</v>
      </c>
      <c r="V1004" s="17"/>
      <c r="AA1004" s="1" t="s">
        <v>19</v>
      </c>
    </row>
    <row r="1005" spans="2:41" x14ac:dyDescent="0.25">
      <c r="V1005" s="17"/>
    </row>
    <row r="1006" spans="2:41" x14ac:dyDescent="0.25">
      <c r="V1006" s="17"/>
    </row>
    <row r="1007" spans="2:41" x14ac:dyDescent="0.25">
      <c r="V1007" s="17"/>
    </row>
    <row r="1008" spans="2:41" x14ac:dyDescent="0.25">
      <c r="I1008" s="17"/>
      <c r="V1008" s="17"/>
    </row>
    <row r="1009" spans="1:43" x14ac:dyDescent="0.25">
      <c r="I1009" s="17"/>
      <c r="V1009" s="17"/>
    </row>
    <row r="1010" spans="1:43" x14ac:dyDescent="0.25">
      <c r="I1010" s="17"/>
      <c r="V1010" s="17"/>
    </row>
    <row r="1011" spans="1:43" x14ac:dyDescent="0.25">
      <c r="A1011" s="17"/>
      <c r="B1011" s="17"/>
      <c r="C1011" s="17"/>
      <c r="D1011" s="17"/>
      <c r="E1011" s="17"/>
      <c r="F1011" s="17"/>
      <c r="G1011" s="17"/>
      <c r="H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 ht="26.25" x14ac:dyDescent="0.4">
      <c r="A1012" s="17"/>
      <c r="B1012" s="17"/>
      <c r="C1012" s="17"/>
      <c r="D1012" s="17"/>
      <c r="E1012" s="17"/>
      <c r="F1012" s="17"/>
      <c r="G1012" s="17"/>
      <c r="H1012" s="17"/>
      <c r="I1012" s="76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 ht="26.25" x14ac:dyDescent="0.4">
      <c r="A1013" s="17"/>
      <c r="B1013" s="17"/>
      <c r="C1013" s="17"/>
      <c r="D1013" s="17"/>
      <c r="E1013" s="17"/>
      <c r="F1013" s="17"/>
      <c r="G1013" s="17"/>
      <c r="H1013" s="17"/>
      <c r="I1013" s="76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</row>
    <row r="1014" spans="1:43" x14ac:dyDescent="0.25">
      <c r="V1014" s="17"/>
    </row>
    <row r="1015" spans="1:43" ht="15" customHeight="1" x14ac:dyDescent="0.4">
      <c r="H1015" s="76" t="s">
        <v>30</v>
      </c>
      <c r="J1015" s="76"/>
      <c r="V1015" s="17"/>
      <c r="AA1015" s="186" t="s">
        <v>31</v>
      </c>
      <c r="AB1015" s="186"/>
      <c r="AC1015" s="186"/>
    </row>
    <row r="1016" spans="1:43" ht="15" customHeight="1" x14ac:dyDescent="0.4">
      <c r="H1016" s="76"/>
      <c r="J1016" s="76"/>
      <c r="V1016" s="17"/>
      <c r="AA1016" s="186"/>
      <c r="AB1016" s="186"/>
      <c r="AC1016" s="186"/>
    </row>
    <row r="1017" spans="1:43" x14ac:dyDescent="0.25">
      <c r="V1017" s="17"/>
    </row>
    <row r="1018" spans="1:43" x14ac:dyDescent="0.25">
      <c r="V1018" s="17"/>
    </row>
    <row r="1019" spans="1:43" ht="23.25" x14ac:dyDescent="0.35">
      <c r="B1019" s="24" t="s">
        <v>72</v>
      </c>
      <c r="V1019" s="17"/>
      <c r="X1019" s="22" t="s">
        <v>72</v>
      </c>
    </row>
    <row r="1020" spans="1:43" ht="23.25" x14ac:dyDescent="0.35">
      <c r="B1020" s="23" t="s">
        <v>32</v>
      </c>
      <c r="C1020" s="20">
        <f>IF(X975="PAGADO",0,C980)</f>
        <v>-6649.4602550000018</v>
      </c>
      <c r="E1020" s="187" t="s">
        <v>20</v>
      </c>
      <c r="F1020" s="187"/>
      <c r="G1020" s="187"/>
      <c r="H1020" s="187"/>
      <c r="V1020" s="17"/>
      <c r="X1020" s="23" t="s">
        <v>32</v>
      </c>
      <c r="Y1020" s="20">
        <f>IF(B1820="PAGADO",0,C1025)</f>
        <v>-6649.4602550000018</v>
      </c>
      <c r="AA1020" s="187" t="s">
        <v>20</v>
      </c>
      <c r="AB1020" s="187"/>
      <c r="AC1020" s="187"/>
      <c r="AD1020" s="187"/>
    </row>
    <row r="1021" spans="1:43" x14ac:dyDescent="0.25">
      <c r="B1021" s="1" t="s">
        <v>0</v>
      </c>
      <c r="C1021" s="19">
        <f>H1036</f>
        <v>0</v>
      </c>
      <c r="E1021" s="2" t="s">
        <v>1</v>
      </c>
      <c r="F1021" s="2" t="s">
        <v>2</v>
      </c>
      <c r="G1021" s="2" t="s">
        <v>3</v>
      </c>
      <c r="H1021" s="2" t="s">
        <v>4</v>
      </c>
      <c r="N1021" s="2" t="s">
        <v>1</v>
      </c>
      <c r="O1021" s="2" t="s">
        <v>5</v>
      </c>
      <c r="P1021" s="2" t="s">
        <v>4</v>
      </c>
      <c r="Q1021" s="2" t="s">
        <v>6</v>
      </c>
      <c r="R1021" s="2" t="s">
        <v>7</v>
      </c>
      <c r="S1021" s="3"/>
      <c r="V1021" s="17"/>
      <c r="X1021" s="1" t="s">
        <v>0</v>
      </c>
      <c r="Y1021" s="19">
        <f>AD1036</f>
        <v>0</v>
      </c>
      <c r="AA1021" s="2" t="s">
        <v>1</v>
      </c>
      <c r="AB1021" s="2" t="s">
        <v>2</v>
      </c>
      <c r="AC1021" s="2" t="s">
        <v>3</v>
      </c>
      <c r="AD1021" s="2" t="s">
        <v>4</v>
      </c>
      <c r="AJ1021" s="2" t="s">
        <v>1</v>
      </c>
      <c r="AK1021" s="2" t="s">
        <v>5</v>
      </c>
      <c r="AL1021" s="2" t="s">
        <v>4</v>
      </c>
      <c r="AM1021" s="2" t="s">
        <v>6</v>
      </c>
      <c r="AN1021" s="2" t="s">
        <v>7</v>
      </c>
      <c r="AO1021" s="3"/>
    </row>
    <row r="1022" spans="1:43" x14ac:dyDescent="0.25">
      <c r="C1022" s="2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Y1022" s="2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x14ac:dyDescent="0.25">
      <c r="B1023" s="1" t="s">
        <v>24</v>
      </c>
      <c r="C1023" s="19">
        <f>IF(C1020&gt;0,C1020+C1021,C1021)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24</v>
      </c>
      <c r="Y1023" s="19">
        <f>IF(Y1020&gt;0,Y1020+Y1021,Y1021)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 x14ac:dyDescent="0.25">
      <c r="B1024" s="1" t="s">
        <v>9</v>
      </c>
      <c r="C1024" s="20">
        <f>C1048</f>
        <v>6649.4602550000018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" t="s">
        <v>9</v>
      </c>
      <c r="Y1024" s="20">
        <f>Y1048</f>
        <v>6649.4602550000018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6" t="s">
        <v>26</v>
      </c>
      <c r="C1025" s="21">
        <f>C1023-C1024</f>
        <v>-6649.4602550000018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6" t="s">
        <v>27</v>
      </c>
      <c r="Y1025" s="21">
        <f>Y1023-Y1024</f>
        <v>-6649.4602550000018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 x14ac:dyDescent="0.35">
      <c r="B1026" s="6"/>
      <c r="C1026" s="7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88" t="str">
        <f>IF(Y1025&lt;0,"NO PAGAR","COBRAR'")</f>
        <v>NO PAGAR</v>
      </c>
      <c r="Y1026" s="188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ht="23.25" x14ac:dyDescent="0.35">
      <c r="B1027" s="188" t="str">
        <f>IF(C1025&lt;0,"NO PAGAR","COBRAR'")</f>
        <v>NO PAGAR</v>
      </c>
      <c r="C1027" s="188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6"/>
      <c r="Y1027" s="8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81" t="s">
        <v>9</v>
      </c>
      <c r="C1028" s="182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81" t="s">
        <v>9</v>
      </c>
      <c r="Y1028" s="182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9" t="str">
        <f>IF(Y980&lt;0,"SALDO ADELANTADO","SALDO A FAVOR '")</f>
        <v>SALDO ADELANTADO</v>
      </c>
      <c r="C1029" s="10">
        <f>IF(Y980&lt;=0,Y980*-1)</f>
        <v>6649.4602550000018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9" t="str">
        <f>IF(C1025&lt;0,"SALDO ADELANTADO","SALDO A FAVOR'")</f>
        <v>SALDO ADELANTADO</v>
      </c>
      <c r="Y1029" s="10">
        <f>IF(C1025&lt;=0,C1025*-1)</f>
        <v>6649.4602550000018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1" t="s">
        <v>10</v>
      </c>
      <c r="C1030" s="10">
        <f>R1038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10</v>
      </c>
      <c r="Y1030" s="10">
        <f>AN1038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1" t="s">
        <v>11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11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1" t="s">
        <v>12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12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1" t="s">
        <v>13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13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1" t="s">
        <v>14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14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1" t="s">
        <v>15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15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16</v>
      </c>
      <c r="C1036" s="10"/>
      <c r="E1036" s="183" t="s">
        <v>7</v>
      </c>
      <c r="F1036" s="184"/>
      <c r="G1036" s="185"/>
      <c r="H1036" s="5">
        <f>SUM(H1022:H1035)</f>
        <v>0</v>
      </c>
      <c r="N1036" s="3"/>
      <c r="O1036" s="3"/>
      <c r="P1036" s="3"/>
      <c r="Q1036" s="3"/>
      <c r="R1036" s="18"/>
      <c r="S1036" s="3"/>
      <c r="V1036" s="17"/>
      <c r="X1036" s="11" t="s">
        <v>16</v>
      </c>
      <c r="Y1036" s="10"/>
      <c r="AA1036" s="183" t="s">
        <v>7</v>
      </c>
      <c r="AB1036" s="184"/>
      <c r="AC1036" s="185"/>
      <c r="AD1036" s="5">
        <f>SUM(AD1022:AD1035)</f>
        <v>0</v>
      </c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17</v>
      </c>
      <c r="C1037" s="10"/>
      <c r="E1037" s="13"/>
      <c r="F1037" s="13"/>
      <c r="G1037" s="13"/>
      <c r="N1037" s="3"/>
      <c r="O1037" s="3"/>
      <c r="P1037" s="3"/>
      <c r="Q1037" s="3"/>
      <c r="R1037" s="18"/>
      <c r="S1037" s="3"/>
      <c r="V1037" s="17"/>
      <c r="X1037" s="11" t="s">
        <v>17</v>
      </c>
      <c r="Y1037" s="10"/>
      <c r="AA1037" s="13"/>
      <c r="AB1037" s="13"/>
      <c r="AC1037" s="13"/>
      <c r="AJ1037" s="3"/>
      <c r="AK1037" s="3"/>
      <c r="AL1037" s="3"/>
      <c r="AM1037" s="3"/>
      <c r="AN1037" s="18"/>
      <c r="AO1037" s="3"/>
    </row>
    <row r="1038" spans="2:41" x14ac:dyDescent="0.25">
      <c r="B1038" s="12"/>
      <c r="C1038" s="10"/>
      <c r="N1038" s="183" t="s">
        <v>7</v>
      </c>
      <c r="O1038" s="184"/>
      <c r="P1038" s="184"/>
      <c r="Q1038" s="185"/>
      <c r="R1038" s="18">
        <f>SUM(R1022:R1037)</f>
        <v>0</v>
      </c>
      <c r="S1038" s="3"/>
      <c r="V1038" s="17"/>
      <c r="X1038" s="12"/>
      <c r="Y1038" s="10"/>
      <c r="AJ1038" s="183" t="s">
        <v>7</v>
      </c>
      <c r="AK1038" s="184"/>
      <c r="AL1038" s="184"/>
      <c r="AM1038" s="185"/>
      <c r="AN1038" s="18">
        <f>SUM(AN1022:AN1037)</f>
        <v>0</v>
      </c>
      <c r="AO1038" s="3"/>
    </row>
    <row r="1039" spans="2:41" x14ac:dyDescent="0.25">
      <c r="B1039" s="12"/>
      <c r="C1039" s="10"/>
      <c r="V1039" s="17"/>
      <c r="X1039" s="12"/>
      <c r="Y1039" s="10"/>
    </row>
    <row r="1040" spans="2:41" x14ac:dyDescent="0.25">
      <c r="B1040" s="12"/>
      <c r="C1040" s="10"/>
      <c r="V1040" s="17"/>
      <c r="X1040" s="12"/>
      <c r="Y1040" s="10"/>
    </row>
    <row r="1041" spans="2:27" x14ac:dyDescent="0.25">
      <c r="B1041" s="12"/>
      <c r="C1041" s="10"/>
      <c r="E1041" s="14"/>
      <c r="V1041" s="17"/>
      <c r="X1041" s="12"/>
      <c r="Y1041" s="10"/>
      <c r="AA1041" s="14"/>
    </row>
    <row r="1042" spans="2:27" x14ac:dyDescent="0.25">
      <c r="B1042" s="12"/>
      <c r="C1042" s="10"/>
      <c r="V1042" s="17"/>
      <c r="X1042" s="12"/>
      <c r="Y1042" s="10"/>
    </row>
    <row r="1043" spans="2:27" x14ac:dyDescent="0.25">
      <c r="B1043" s="12"/>
      <c r="C1043" s="10"/>
      <c r="V1043" s="17"/>
      <c r="X1043" s="12"/>
      <c r="Y1043" s="10"/>
    </row>
    <row r="1044" spans="2:27" x14ac:dyDescent="0.25">
      <c r="B1044" s="12"/>
      <c r="C1044" s="10"/>
      <c r="V1044" s="17"/>
      <c r="X1044" s="12"/>
      <c r="Y1044" s="10"/>
    </row>
    <row r="1045" spans="2:27" x14ac:dyDescent="0.25">
      <c r="B1045" s="12"/>
      <c r="C1045" s="10"/>
      <c r="V1045" s="17"/>
      <c r="X1045" s="12"/>
      <c r="Y1045" s="10"/>
    </row>
    <row r="1046" spans="2:27" x14ac:dyDescent="0.25">
      <c r="B1046" s="12"/>
      <c r="C1046" s="10"/>
      <c r="V1046" s="17"/>
      <c r="X1046" s="12"/>
      <c r="Y1046" s="10"/>
    </row>
    <row r="1047" spans="2:27" x14ac:dyDescent="0.25">
      <c r="B1047" s="11"/>
      <c r="C1047" s="10"/>
      <c r="V1047" s="17"/>
      <c r="X1047" s="11"/>
      <c r="Y1047" s="10"/>
    </row>
    <row r="1048" spans="2:27" x14ac:dyDescent="0.25">
      <c r="B1048" s="15" t="s">
        <v>18</v>
      </c>
      <c r="C1048" s="16">
        <f>SUM(C1029:C1047)</f>
        <v>6649.4602550000018</v>
      </c>
      <c r="D1048" t="s">
        <v>22</v>
      </c>
      <c r="E1048" t="s">
        <v>21</v>
      </c>
      <c r="V1048" s="17"/>
      <c r="X1048" s="15" t="s">
        <v>18</v>
      </c>
      <c r="Y1048" s="16">
        <f>SUM(Y1029:Y1047)</f>
        <v>6649.4602550000018</v>
      </c>
      <c r="Z1048" t="s">
        <v>22</v>
      </c>
      <c r="AA1048" t="s">
        <v>21</v>
      </c>
    </row>
    <row r="1049" spans="2:27" x14ac:dyDescent="0.25">
      <c r="E1049" s="1" t="s">
        <v>19</v>
      </c>
      <c r="V1049" s="17"/>
      <c r="AA1049" s="1" t="s">
        <v>19</v>
      </c>
    </row>
    <row r="1050" spans="2:27" x14ac:dyDescent="0.25">
      <c r="V1050" s="17"/>
    </row>
    <row r="1051" spans="2:27" x14ac:dyDescent="0.25">
      <c r="V1051" s="17"/>
    </row>
    <row r="1052" spans="2:27" x14ac:dyDescent="0.25">
      <c r="V1052" s="17"/>
    </row>
    <row r="1053" spans="2:27" x14ac:dyDescent="0.25">
      <c r="V1053" s="17"/>
    </row>
    <row r="1054" spans="2:27" x14ac:dyDescent="0.25">
      <c r="V1054" s="17"/>
    </row>
    <row r="1055" spans="2:27" x14ac:dyDescent="0.25">
      <c r="V1055" s="17"/>
    </row>
    <row r="1056" spans="2:27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</sheetData>
  <mergeCells count="277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E663:G663"/>
    <mergeCell ref="AA663:AC663"/>
    <mergeCell ref="N665:Q665"/>
    <mergeCell ref="AJ665:AM665"/>
    <mergeCell ref="AC689:AE691"/>
    <mergeCell ref="E647:H647"/>
    <mergeCell ref="AA647:AD647"/>
    <mergeCell ref="X653:Y653"/>
    <mergeCell ref="B654:C654"/>
    <mergeCell ref="B655:C655"/>
    <mergeCell ref="X655:Y655"/>
    <mergeCell ref="E711:G711"/>
    <mergeCell ref="AA711:AC711"/>
    <mergeCell ref="N713:Q713"/>
    <mergeCell ref="AJ713:AM713"/>
    <mergeCell ref="AA735:AC736"/>
    <mergeCell ref="E695:H695"/>
    <mergeCell ref="AA695:AD695"/>
    <mergeCell ref="B701:C701"/>
    <mergeCell ref="X701:Y701"/>
    <mergeCell ref="B702:C702"/>
    <mergeCell ref="X702:Y702"/>
    <mergeCell ref="E756:G756"/>
    <mergeCell ref="AA756:AC756"/>
    <mergeCell ref="N758:Q758"/>
    <mergeCell ref="AJ758:AM758"/>
    <mergeCell ref="AC782:AE784"/>
    <mergeCell ref="E740:H740"/>
    <mergeCell ref="AA740:AD740"/>
    <mergeCell ref="X746:Y746"/>
    <mergeCell ref="B747:C747"/>
    <mergeCell ref="B748:C748"/>
    <mergeCell ref="X748:Y748"/>
    <mergeCell ref="E804:G804"/>
    <mergeCell ref="AA804:AC804"/>
    <mergeCell ref="N806:Q806"/>
    <mergeCell ref="AJ806:AM806"/>
    <mergeCell ref="AA828:AC829"/>
    <mergeCell ref="E788:H788"/>
    <mergeCell ref="AA788:AD788"/>
    <mergeCell ref="B794:C794"/>
    <mergeCell ref="X794:Y794"/>
    <mergeCell ref="B795:C795"/>
    <mergeCell ref="X795:Y795"/>
    <mergeCell ref="E849:G849"/>
    <mergeCell ref="AA849:AC849"/>
    <mergeCell ref="N851:Q851"/>
    <mergeCell ref="AJ851:AM851"/>
    <mergeCell ref="AC876:AE878"/>
    <mergeCell ref="E833:H833"/>
    <mergeCell ref="AA833:AD833"/>
    <mergeCell ref="X839:Y839"/>
    <mergeCell ref="B840:C840"/>
    <mergeCell ref="B841:C841"/>
    <mergeCell ref="X841:Y841"/>
    <mergeCell ref="E898:G898"/>
    <mergeCell ref="AA898:AC898"/>
    <mergeCell ref="N900:Q900"/>
    <mergeCell ref="AJ900:AM900"/>
    <mergeCell ref="AA922:AC923"/>
    <mergeCell ref="E882:H882"/>
    <mergeCell ref="AA882:AD882"/>
    <mergeCell ref="B888:C888"/>
    <mergeCell ref="X888:Y888"/>
    <mergeCell ref="B889:C889"/>
    <mergeCell ref="X889:Y889"/>
    <mergeCell ref="E943:G943"/>
    <mergeCell ref="AA943:AC943"/>
    <mergeCell ref="N945:Q945"/>
    <mergeCell ref="AJ945:AM945"/>
    <mergeCell ref="AC969:AE971"/>
    <mergeCell ref="E927:H927"/>
    <mergeCell ref="AA927:AD927"/>
    <mergeCell ref="X933:Y933"/>
    <mergeCell ref="B934:C934"/>
    <mergeCell ref="B935:C935"/>
    <mergeCell ref="X935:Y935"/>
    <mergeCell ref="E991:G991"/>
    <mergeCell ref="AA991:AC991"/>
    <mergeCell ref="N993:Q993"/>
    <mergeCell ref="AJ993:AM993"/>
    <mergeCell ref="AA1015:AC1016"/>
    <mergeCell ref="E975:H975"/>
    <mergeCell ref="AA975:AD975"/>
    <mergeCell ref="B981:C981"/>
    <mergeCell ref="X981:Y981"/>
    <mergeCell ref="B982:C982"/>
    <mergeCell ref="X982:Y982"/>
    <mergeCell ref="E1036:G1036"/>
    <mergeCell ref="AA1036:AC1036"/>
    <mergeCell ref="N1038:Q1038"/>
    <mergeCell ref="AJ1038:AM1038"/>
    <mergeCell ref="E1020:H1020"/>
    <mergeCell ref="AA1020:AD1020"/>
    <mergeCell ref="X1026:Y1026"/>
    <mergeCell ref="B1027:C1027"/>
    <mergeCell ref="B1028:C1028"/>
    <mergeCell ref="X1028:Y102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4"/>
  <sheetViews>
    <sheetView topLeftCell="W627" zoomScale="82" zoomScaleNormal="82" workbookViewId="0">
      <selection activeCell="Y643" sqref="Y643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 x14ac:dyDescent="0.25">
      <c r="V1" s="17"/>
    </row>
    <row r="2" spans="2:41" x14ac:dyDescent="0.25">
      <c r="V2" s="17"/>
      <c r="AC2" s="189" t="s">
        <v>29</v>
      </c>
      <c r="AD2" s="189"/>
      <c r="AE2" s="189"/>
    </row>
    <row r="3" spans="2:41" x14ac:dyDescent="0.25">
      <c r="H3" s="186" t="s">
        <v>28</v>
      </c>
      <c r="I3" s="186"/>
      <c r="J3" s="186"/>
      <c r="V3" s="17"/>
      <c r="AC3" s="189"/>
      <c r="AD3" s="189"/>
      <c r="AE3" s="189"/>
    </row>
    <row r="4" spans="2:41" x14ac:dyDescent="0.25">
      <c r="H4" s="186"/>
      <c r="I4" s="186"/>
      <c r="J4" s="186"/>
      <c r="V4" s="17"/>
      <c r="AC4" s="189"/>
      <c r="AD4" s="189"/>
      <c r="AE4" s="18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87" t="s">
        <v>61</v>
      </c>
      <c r="F8" s="187"/>
      <c r="G8" s="187"/>
      <c r="H8" s="187"/>
      <c r="V8" s="17"/>
      <c r="X8" s="23" t="s">
        <v>82</v>
      </c>
      <c r="Y8" s="20">
        <f>IF(B8="PAGADO",0,C13)</f>
        <v>-702.65</v>
      </c>
      <c r="AA8" s="187" t="s">
        <v>61</v>
      </c>
      <c r="AB8" s="187"/>
      <c r="AC8" s="187"/>
      <c r="AD8" s="187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190" t="str">
        <f>IF(C13&lt;0,"NO PAGAR","COBRAR")</f>
        <v>NO PAGAR</v>
      </c>
      <c r="C14" s="19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0" t="str">
        <f>IF(Y13&lt;0,"NO PAGAR","COBRAR")</f>
        <v>COBRAR</v>
      </c>
      <c r="Y14" s="190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 x14ac:dyDescent="0.25">
      <c r="B15" s="181" t="s">
        <v>9</v>
      </c>
      <c r="C15" s="18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1" t="s">
        <v>9</v>
      </c>
      <c r="Y15" s="182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3" t="s">
        <v>7</v>
      </c>
      <c r="F24" s="184"/>
      <c r="G24" s="18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83" t="s">
        <v>7</v>
      </c>
      <c r="AB24" s="184"/>
      <c r="AC24" s="185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3" t="s">
        <v>7</v>
      </c>
      <c r="O26" s="184"/>
      <c r="P26" s="184"/>
      <c r="Q26" s="185"/>
      <c r="R26" s="18">
        <f>SUM(R10:R25)</f>
        <v>22.65</v>
      </c>
      <c r="S26" s="3"/>
      <c r="V26" s="17"/>
      <c r="X26" s="12"/>
      <c r="Y26" s="10"/>
      <c r="AJ26" s="183" t="s">
        <v>7</v>
      </c>
      <c r="AK26" s="184"/>
      <c r="AL26" s="184"/>
      <c r="AM26" s="18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 x14ac:dyDescent="0.25">
      <c r="H49" s="186"/>
      <c r="I49" s="186"/>
      <c r="J49" s="186"/>
      <c r="V49" s="17"/>
      <c r="AA49" s="186"/>
      <c r="AB49" s="186"/>
      <c r="AC49" s="18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187" t="s">
        <v>204</v>
      </c>
      <c r="F53" s="187"/>
      <c r="G53" s="187"/>
      <c r="H53" s="187"/>
      <c r="V53" s="17"/>
      <c r="X53" s="23" t="s">
        <v>82</v>
      </c>
      <c r="Y53" s="20">
        <f>IF(B53="PAGADO",0,C58)</f>
        <v>0</v>
      </c>
      <c r="AA53" s="187" t="s">
        <v>204</v>
      </c>
      <c r="AB53" s="187"/>
      <c r="AC53" s="187"/>
      <c r="AD53" s="187"/>
    </row>
    <row r="54" spans="2:41" x14ac:dyDescent="0.25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 x14ac:dyDescent="0.25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 x14ac:dyDescent="0.25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 x14ac:dyDescent="0.25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88" t="str">
        <f>IF(Y58&lt;0,"NO PAGAR","COBRAR'")</f>
        <v>COBRAR'</v>
      </c>
      <c r="Y59" s="18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8" t="str">
        <f>IF(C58&lt;0,"NO PAGAR","COBRAR'")</f>
        <v>COBRAR'</v>
      </c>
      <c r="C60" s="188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1" t="s">
        <v>9</v>
      </c>
      <c r="C61" s="18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1" t="s">
        <v>9</v>
      </c>
      <c r="Y61" s="18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3" t="s">
        <v>7</v>
      </c>
      <c r="F69" s="184"/>
      <c r="G69" s="185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3" t="s">
        <v>7</v>
      </c>
      <c r="AB69" s="184"/>
      <c r="AC69" s="185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3" t="s">
        <v>7</v>
      </c>
      <c r="O71" s="184"/>
      <c r="P71" s="184"/>
      <c r="Q71" s="185"/>
      <c r="R71" s="18">
        <f>SUM(R55:R70)</f>
        <v>220</v>
      </c>
      <c r="S71" s="3"/>
      <c r="V71" s="17"/>
      <c r="X71" s="12"/>
      <c r="Y71" s="10"/>
      <c r="AJ71" s="183" t="s">
        <v>7</v>
      </c>
      <c r="AK71" s="184"/>
      <c r="AL71" s="184"/>
      <c r="AM71" s="185"/>
      <c r="AN71" s="18">
        <f>SUM(AN55:AN70)</f>
        <v>360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89" t="s">
        <v>29</v>
      </c>
      <c r="AD100" s="189"/>
      <c r="AE100" s="189"/>
    </row>
    <row r="101" spans="2:41" x14ac:dyDescent="0.25">
      <c r="H101" s="186" t="s">
        <v>28</v>
      </c>
      <c r="I101" s="186"/>
      <c r="J101" s="186"/>
      <c r="V101" s="17"/>
      <c r="AC101" s="189"/>
      <c r="AD101" s="189"/>
      <c r="AE101" s="189"/>
    </row>
    <row r="102" spans="2:41" x14ac:dyDescent="0.25">
      <c r="H102" s="186"/>
      <c r="I102" s="186"/>
      <c r="J102" s="186"/>
      <c r="V102" s="17"/>
      <c r="AC102" s="189"/>
      <c r="AD102" s="189"/>
      <c r="AE102" s="189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385</v>
      </c>
      <c r="C106" s="20">
        <f>IF(X53="PAGADO",0,Y58)</f>
        <v>0</v>
      </c>
      <c r="E106" s="187" t="s">
        <v>204</v>
      </c>
      <c r="F106" s="187"/>
      <c r="G106" s="187"/>
      <c r="H106" s="187"/>
      <c r="V106" s="17"/>
      <c r="X106" s="23" t="s">
        <v>32</v>
      </c>
      <c r="Y106" s="20">
        <f>IF(B106="PAGADO",0,C111)</f>
        <v>-110</v>
      </c>
      <c r="AA106" s="187" t="s">
        <v>316</v>
      </c>
      <c r="AB106" s="187"/>
      <c r="AC106" s="187"/>
      <c r="AD106" s="187"/>
    </row>
    <row r="107" spans="2:41" x14ac:dyDescent="0.25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311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 x14ac:dyDescent="0.25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318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90" t="str">
        <f>IF(C111&lt;0,"NO PAGAR","COBRAR")</f>
        <v>NO PAGAR</v>
      </c>
      <c r="C112" s="19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0" t="str">
        <f>IF(Y111&lt;0,"NO PAGAR","COBRAR")</f>
        <v>NO PAGAR</v>
      </c>
      <c r="Y112" s="19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81" t="s">
        <v>9</v>
      </c>
      <c r="C113" s="18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1" t="s">
        <v>9</v>
      </c>
      <c r="Y113" s="18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83" t="s">
        <v>7</v>
      </c>
      <c r="F122" s="184"/>
      <c r="G122" s="185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3" t="s">
        <v>7</v>
      </c>
      <c r="AB122" s="184"/>
      <c r="AC122" s="185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83" t="s">
        <v>7</v>
      </c>
      <c r="O124" s="184"/>
      <c r="P124" s="184"/>
      <c r="Q124" s="185"/>
      <c r="R124" s="18">
        <f>SUM(R108:R123)</f>
        <v>540</v>
      </c>
      <c r="S124" s="3"/>
      <c r="V124" s="17"/>
      <c r="X124" s="12"/>
      <c r="Y124" s="10"/>
      <c r="AJ124" s="183" t="s">
        <v>7</v>
      </c>
      <c r="AK124" s="184"/>
      <c r="AL124" s="184"/>
      <c r="AM124" s="185"/>
      <c r="AN124" s="18">
        <f>SUM(AN108:AN123)</f>
        <v>300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 x14ac:dyDescent="0.25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 x14ac:dyDescent="0.25">
      <c r="E129" s="1" t="s">
        <v>19</v>
      </c>
      <c r="V129" s="17"/>
      <c r="AA129" s="1" t="s">
        <v>19</v>
      </c>
    </row>
    <row r="130" spans="1:43" x14ac:dyDescent="0.25">
      <c r="V130" s="17"/>
    </row>
    <row r="131" spans="1:43" x14ac:dyDescent="0.25">
      <c r="V131" s="17"/>
    </row>
    <row r="132" spans="1:43" x14ac:dyDescent="0.25">
      <c r="V132" s="17"/>
    </row>
    <row r="133" spans="1:43" x14ac:dyDescent="0.25">
      <c r="V133" s="17"/>
    </row>
    <row r="134" spans="1:43" x14ac:dyDescent="0.25">
      <c r="V134" s="17"/>
    </row>
    <row r="135" spans="1:43" x14ac:dyDescent="0.25">
      <c r="V135" s="17"/>
    </row>
    <row r="136" spans="1:43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 x14ac:dyDescent="0.25">
      <c r="V139" s="17"/>
    </row>
    <row r="140" spans="1:43" x14ac:dyDescent="0.25">
      <c r="H140" s="186" t="s">
        <v>30</v>
      </c>
      <c r="I140" s="186"/>
      <c r="J140" s="186"/>
      <c r="V140" s="17"/>
      <c r="AA140" s="186" t="s">
        <v>31</v>
      </c>
      <c r="AB140" s="186"/>
      <c r="AC140" s="186"/>
    </row>
    <row r="141" spans="1:43" x14ac:dyDescent="0.25">
      <c r="H141" s="186"/>
      <c r="I141" s="186"/>
      <c r="J141" s="186"/>
      <c r="V141" s="17"/>
      <c r="AA141" s="186"/>
      <c r="AB141" s="186"/>
      <c r="AC141" s="186"/>
    </row>
    <row r="142" spans="1:43" x14ac:dyDescent="0.25">
      <c r="V142" s="17"/>
    </row>
    <row r="143" spans="1:43" x14ac:dyDescent="0.25">
      <c r="V143" s="17"/>
    </row>
    <row r="144" spans="1:43" ht="23.25" x14ac:dyDescent="0.35">
      <c r="B144" s="24" t="s">
        <v>33</v>
      </c>
      <c r="V144" s="17"/>
      <c r="X144" s="22" t="s">
        <v>33</v>
      </c>
    </row>
    <row r="145" spans="2:41" ht="23.25" x14ac:dyDescent="0.35">
      <c r="B145" s="23" t="s">
        <v>32</v>
      </c>
      <c r="C145" s="20">
        <f>IF(X106="PAGADO",0,Y111)</f>
        <v>-417.04</v>
      </c>
      <c r="E145" s="187" t="s">
        <v>204</v>
      </c>
      <c r="F145" s="187"/>
      <c r="G145" s="187"/>
      <c r="H145" s="187"/>
      <c r="V145" s="17"/>
      <c r="X145" s="23" t="s">
        <v>32</v>
      </c>
      <c r="Y145" s="20">
        <f>IF(B145="PAGADO",0,C150)</f>
        <v>-267.52</v>
      </c>
      <c r="AA145" s="187" t="s">
        <v>204</v>
      </c>
      <c r="AB145" s="187"/>
      <c r="AC145" s="187"/>
      <c r="AD145" s="187"/>
      <c r="AK145" t="s">
        <v>188</v>
      </c>
    </row>
    <row r="146" spans="2:41" x14ac:dyDescent="0.25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 x14ac:dyDescent="0.25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347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379</v>
      </c>
      <c r="AD147" s="5">
        <v>220</v>
      </c>
      <c r="AJ147" s="25">
        <v>44974</v>
      </c>
      <c r="AK147" s="3" t="s">
        <v>365</v>
      </c>
      <c r="AL147" s="3">
        <v>200</v>
      </c>
      <c r="AM147" s="3"/>
      <c r="AN147" s="18">
        <v>200</v>
      </c>
      <c r="AO147" s="3"/>
    </row>
    <row r="148" spans="2:41" x14ac:dyDescent="0.25">
      <c r="B148" s="1" t="s">
        <v>24</v>
      </c>
      <c r="C148" s="19">
        <f>IF(C145&gt;0,C146+C145,C146)</f>
        <v>250</v>
      </c>
      <c r="E148" s="4">
        <v>44972</v>
      </c>
      <c r="F148" s="3" t="s">
        <v>329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384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 x14ac:dyDescent="0.25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384</v>
      </c>
      <c r="AD149" s="5">
        <v>200</v>
      </c>
      <c r="AJ149" s="3"/>
      <c r="AK149" s="3"/>
      <c r="AL149" s="3"/>
      <c r="AM149" s="3"/>
      <c r="AN149" s="18"/>
      <c r="AO149" s="3"/>
    </row>
    <row r="150" spans="2:41" x14ac:dyDescent="0.25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 x14ac:dyDescent="0.3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88" t="str">
        <f>IF(Y150&lt;0,"NO PAGAR","COBRAR'")</f>
        <v>NO PAGAR</v>
      </c>
      <c r="Y151" s="188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 x14ac:dyDescent="0.35">
      <c r="B152" s="188" t="str">
        <f>IF(C150&lt;0,"NO PAGAR","COBRAR'")</f>
        <v>NO PAGAR</v>
      </c>
      <c r="C152" s="188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81" t="s">
        <v>9</v>
      </c>
      <c r="C153" s="182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81" t="s">
        <v>9</v>
      </c>
      <c r="Y153" s="182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x14ac:dyDescent="0.25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x14ac:dyDescent="0.25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1" t="s">
        <v>341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16</v>
      </c>
      <c r="C161" s="10"/>
      <c r="E161" s="183" t="s">
        <v>7</v>
      </c>
      <c r="F161" s="184"/>
      <c r="G161" s="185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83" t="s">
        <v>7</v>
      </c>
      <c r="AB161" s="184"/>
      <c r="AC161" s="185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 x14ac:dyDescent="0.25">
      <c r="B163" s="12"/>
      <c r="C163" s="10"/>
      <c r="N163" s="183" t="s">
        <v>7</v>
      </c>
      <c r="O163" s="184"/>
      <c r="P163" s="184"/>
      <c r="Q163" s="185"/>
      <c r="R163" s="18">
        <f>SUM(R147:R162)</f>
        <v>40</v>
      </c>
      <c r="S163" s="3"/>
      <c r="V163" s="17"/>
      <c r="X163" s="12"/>
      <c r="Y163" s="10"/>
      <c r="AJ163" s="183" t="s">
        <v>7</v>
      </c>
      <c r="AK163" s="184"/>
      <c r="AL163" s="184"/>
      <c r="AM163" s="185"/>
      <c r="AN163" s="18">
        <f>SUM(AN147:AN162)</f>
        <v>400</v>
      </c>
      <c r="AO163" s="3"/>
    </row>
    <row r="164" spans="2:41" x14ac:dyDescent="0.25">
      <c r="B164" s="12"/>
      <c r="C164" s="10"/>
      <c r="V164" s="17"/>
      <c r="X164" s="12"/>
      <c r="Y164" s="10"/>
    </row>
    <row r="165" spans="2:41" x14ac:dyDescent="0.25">
      <c r="B165" s="12"/>
      <c r="C165" s="10"/>
      <c r="V165" s="17"/>
      <c r="X165" s="12"/>
      <c r="Y165" s="10"/>
    </row>
    <row r="166" spans="2:41" x14ac:dyDescent="0.25">
      <c r="B166" s="12"/>
      <c r="C166" s="10"/>
      <c r="E166" s="14"/>
      <c r="V166" s="17"/>
      <c r="X166" s="12"/>
      <c r="Y166" s="10"/>
      <c r="AA166" s="14"/>
    </row>
    <row r="167" spans="2:41" x14ac:dyDescent="0.25">
      <c r="B167" s="12"/>
      <c r="C167" s="10"/>
      <c r="V167" s="17"/>
      <c r="X167" s="12"/>
      <c r="Y167" s="10"/>
    </row>
    <row r="168" spans="2:41" x14ac:dyDescent="0.25">
      <c r="B168" s="12"/>
      <c r="C168" s="10"/>
      <c r="V168" s="17"/>
      <c r="X168" s="12"/>
      <c r="Y168" s="10"/>
    </row>
    <row r="169" spans="2:41" x14ac:dyDescent="0.25">
      <c r="B169" s="12"/>
      <c r="C169" s="10"/>
      <c r="V169" s="17"/>
      <c r="X169" s="12"/>
      <c r="Y169" s="10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1"/>
      <c r="C172" s="10"/>
      <c r="V172" s="17"/>
      <c r="X172" s="11"/>
      <c r="Y172" s="10"/>
    </row>
    <row r="173" spans="2:41" x14ac:dyDescent="0.25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 x14ac:dyDescent="0.25">
      <c r="E174" s="1" t="s">
        <v>19</v>
      </c>
      <c r="V174" s="17"/>
      <c r="AA174" s="1" t="s">
        <v>19</v>
      </c>
    </row>
    <row r="175" spans="2:41" x14ac:dyDescent="0.25">
      <c r="V175" s="17"/>
    </row>
    <row r="176" spans="2:41" x14ac:dyDescent="0.25">
      <c r="V176" s="17"/>
    </row>
    <row r="177" spans="8:31" x14ac:dyDescent="0.25">
      <c r="V177" s="17"/>
    </row>
    <row r="178" spans="8:31" x14ac:dyDescent="0.25">
      <c r="V178" s="17"/>
    </row>
    <row r="179" spans="8:31" x14ac:dyDescent="0.25">
      <c r="V179" s="17"/>
    </row>
    <row r="180" spans="8:31" x14ac:dyDescent="0.25">
      <c r="V180" s="17"/>
    </row>
    <row r="181" spans="8:31" x14ac:dyDescent="0.25">
      <c r="V181" s="17"/>
    </row>
    <row r="182" spans="8:31" x14ac:dyDescent="0.25">
      <c r="V182" s="17"/>
    </row>
    <row r="183" spans="8:31" x14ac:dyDescent="0.25">
      <c r="V183" s="17"/>
    </row>
    <row r="184" spans="8:31" x14ac:dyDescent="0.25">
      <c r="V184" s="17"/>
    </row>
    <row r="185" spans="8:31" x14ac:dyDescent="0.25">
      <c r="V185" s="17"/>
    </row>
    <row r="186" spans="8:31" x14ac:dyDescent="0.25">
      <c r="V186" s="17"/>
    </row>
    <row r="187" spans="8:31" x14ac:dyDescent="0.25">
      <c r="V187" s="17"/>
    </row>
    <row r="188" spans="8:31" x14ac:dyDescent="0.25">
      <c r="V188" s="17"/>
      <c r="AC188" s="189" t="s">
        <v>29</v>
      </c>
      <c r="AD188" s="189"/>
      <c r="AE188" s="189"/>
    </row>
    <row r="189" spans="8:31" x14ac:dyDescent="0.25">
      <c r="H189" s="186" t="s">
        <v>28</v>
      </c>
      <c r="I189" s="186"/>
      <c r="J189" s="186"/>
      <c r="V189" s="17"/>
      <c r="AC189" s="189"/>
      <c r="AD189" s="189"/>
      <c r="AE189" s="189"/>
    </row>
    <row r="190" spans="8:31" x14ac:dyDescent="0.25">
      <c r="H190" s="186"/>
      <c r="I190" s="186"/>
      <c r="J190" s="186"/>
      <c r="V190" s="17"/>
      <c r="AC190" s="189"/>
      <c r="AD190" s="189"/>
      <c r="AE190" s="189"/>
    </row>
    <row r="191" spans="8:31" x14ac:dyDescent="0.25">
      <c r="V191" s="17"/>
    </row>
    <row r="192" spans="8:31" x14ac:dyDescent="0.25">
      <c r="V192" s="17"/>
    </row>
    <row r="193" spans="2:41" ht="23.25" x14ac:dyDescent="0.35">
      <c r="B193" s="22" t="s">
        <v>63</v>
      </c>
      <c r="V193" s="17"/>
      <c r="X193" s="22" t="s">
        <v>63</v>
      </c>
    </row>
    <row r="194" spans="2:41" ht="23.25" x14ac:dyDescent="0.35">
      <c r="B194" s="23" t="s">
        <v>82</v>
      </c>
      <c r="C194" s="20">
        <f>IF(X145="PAGADO",0,Y150)</f>
        <v>-47.519999999999982</v>
      </c>
      <c r="E194" s="187" t="s">
        <v>360</v>
      </c>
      <c r="F194" s="187"/>
      <c r="G194" s="187"/>
      <c r="H194" s="187"/>
      <c r="V194" s="17"/>
      <c r="X194" s="23" t="s">
        <v>32</v>
      </c>
      <c r="Y194" s="20">
        <f>IF(B194="PAGADO",0,C199)</f>
        <v>0</v>
      </c>
      <c r="AA194" s="187" t="s">
        <v>61</v>
      </c>
      <c r="AB194" s="187"/>
      <c r="AC194" s="187"/>
      <c r="AD194" s="187"/>
    </row>
    <row r="195" spans="2:41" x14ac:dyDescent="0.25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 x14ac:dyDescent="0.25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406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412</v>
      </c>
      <c r="AC196" s="3" t="s">
        <v>413</v>
      </c>
      <c r="AD196" s="5">
        <v>150</v>
      </c>
      <c r="AJ196" s="25">
        <v>44985</v>
      </c>
      <c r="AK196" s="3" t="s">
        <v>248</v>
      </c>
      <c r="AL196" s="3" t="s">
        <v>411</v>
      </c>
      <c r="AM196" s="3"/>
      <c r="AN196" s="18">
        <v>620.76</v>
      </c>
      <c r="AO196" s="3"/>
    </row>
    <row r="197" spans="2:41" x14ac:dyDescent="0.25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414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 x14ac:dyDescent="0.25">
      <c r="B198" s="1" t="s">
        <v>9</v>
      </c>
      <c r="C198" s="20">
        <f>C221</f>
        <v>851.07999999999993</v>
      </c>
      <c r="E198" s="4">
        <v>44965</v>
      </c>
      <c r="F198" s="3" t="s">
        <v>399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414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 x14ac:dyDescent="0.25">
      <c r="B199" s="6" t="s">
        <v>25</v>
      </c>
      <c r="C199" s="21">
        <f>C197-C198</f>
        <v>218.92000000000007</v>
      </c>
      <c r="E199" s="4">
        <v>44985</v>
      </c>
      <c r="F199" s="3" t="s">
        <v>407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 x14ac:dyDescent="0.4">
      <c r="B200" s="190" t="str">
        <f>IF(C199&lt;0,"NO PAGAR","COBRAR")</f>
        <v>COBRAR</v>
      </c>
      <c r="C200" s="190"/>
      <c r="E200" s="4">
        <v>44985</v>
      </c>
      <c r="F200" s="3" t="s">
        <v>408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90" t="str">
        <f>IF(Y199&lt;0,"NO PAGAR","COBRAR")</f>
        <v>NO PAGAR</v>
      </c>
      <c r="Y200" s="190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 x14ac:dyDescent="0.25">
      <c r="B201" s="181" t="s">
        <v>9</v>
      </c>
      <c r="C201" s="182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81" t="s">
        <v>9</v>
      </c>
      <c r="Y201" s="182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453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17</v>
      </c>
      <c r="C210" s="10">
        <v>120</v>
      </c>
      <c r="E210" s="183" t="s">
        <v>7</v>
      </c>
      <c r="F210" s="184"/>
      <c r="G210" s="185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446</v>
      </c>
      <c r="Y210" s="10">
        <v>90</v>
      </c>
      <c r="AA210" s="183" t="s">
        <v>7</v>
      </c>
      <c r="AB210" s="184"/>
      <c r="AC210" s="185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 x14ac:dyDescent="0.25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483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 x14ac:dyDescent="0.25">
      <c r="B212" s="12"/>
      <c r="C212" s="10"/>
      <c r="N212" s="183" t="s">
        <v>7</v>
      </c>
      <c r="O212" s="184"/>
      <c r="P212" s="184"/>
      <c r="Q212" s="185"/>
      <c r="R212" s="18">
        <f>SUM(R196:R211)</f>
        <v>683.56</v>
      </c>
      <c r="S212" s="3"/>
      <c r="V212" s="17"/>
      <c r="X212" s="12"/>
      <c r="Y212" s="10"/>
      <c r="AJ212" s="183" t="s">
        <v>7</v>
      </c>
      <c r="AK212" s="184"/>
      <c r="AL212" s="184"/>
      <c r="AM212" s="185"/>
      <c r="AN212" s="18">
        <f>SUM(AN196:AN211)</f>
        <v>770.76</v>
      </c>
      <c r="AO212" s="3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E215" s="14"/>
      <c r="V215" s="17"/>
      <c r="X215" s="12"/>
      <c r="Y215" s="10"/>
      <c r="AA215" s="14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2"/>
      <c r="C217" s="10"/>
      <c r="V217" s="17"/>
      <c r="X217" s="12"/>
      <c r="Y217" s="10"/>
    </row>
    <row r="218" spans="2:41" x14ac:dyDescent="0.25">
      <c r="B218" s="12"/>
      <c r="C218" s="10"/>
      <c r="V218" s="17"/>
      <c r="X218" s="12"/>
      <c r="Y218" s="10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1"/>
      <c r="C220" s="10"/>
      <c r="V220" s="17"/>
      <c r="X220" s="11"/>
      <c r="Y220" s="10"/>
    </row>
    <row r="221" spans="2:41" x14ac:dyDescent="0.25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 x14ac:dyDescent="0.25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 x14ac:dyDescent="0.25">
      <c r="E223" s="1" t="s">
        <v>19</v>
      </c>
      <c r="V223" s="17"/>
      <c r="AA223" s="1" t="s">
        <v>19</v>
      </c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V227" s="17"/>
    </row>
    <row r="228" spans="1:43" x14ac:dyDescent="0.25">
      <c r="V228" s="17"/>
    </row>
    <row r="229" spans="1:43" x14ac:dyDescent="0.25">
      <c r="V229" s="17"/>
    </row>
    <row r="230" spans="1:43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 x14ac:dyDescent="0.25">
      <c r="V233" s="17"/>
    </row>
    <row r="234" spans="1:43" x14ac:dyDescent="0.25">
      <c r="H234" s="186" t="s">
        <v>30</v>
      </c>
      <c r="I234" s="186"/>
      <c r="J234" s="186"/>
      <c r="V234" s="17"/>
      <c r="AA234" s="186" t="s">
        <v>31</v>
      </c>
      <c r="AB234" s="186"/>
      <c r="AC234" s="186"/>
    </row>
    <row r="235" spans="1:43" x14ac:dyDescent="0.25">
      <c r="H235" s="186"/>
      <c r="I235" s="186"/>
      <c r="J235" s="186"/>
      <c r="V235" s="17"/>
      <c r="AA235" s="186"/>
      <c r="AB235" s="186"/>
      <c r="AC235" s="186"/>
    </row>
    <row r="236" spans="1:43" x14ac:dyDescent="0.25">
      <c r="V236" s="17"/>
    </row>
    <row r="237" spans="1:43" x14ac:dyDescent="0.25">
      <c r="V237" s="17"/>
    </row>
    <row r="238" spans="1:43" ht="23.25" x14ac:dyDescent="0.35">
      <c r="B238" s="24" t="s">
        <v>63</v>
      </c>
      <c r="V238" s="17"/>
      <c r="X238" s="22" t="s">
        <v>63</v>
      </c>
    </row>
    <row r="239" spans="1:43" ht="23.25" x14ac:dyDescent="0.35">
      <c r="B239" s="23" t="s">
        <v>32</v>
      </c>
      <c r="C239" s="20">
        <f>IF(X194="PAGADO",0,Y199)</f>
        <v>-553.88000000000011</v>
      </c>
      <c r="E239" s="187" t="s">
        <v>204</v>
      </c>
      <c r="F239" s="187"/>
      <c r="G239" s="187"/>
      <c r="H239" s="187"/>
      <c r="V239" s="17"/>
      <c r="X239" s="23" t="s">
        <v>32</v>
      </c>
      <c r="Y239" s="20">
        <f>IF(B239="PAGADO",0,C244)</f>
        <v>-50.880000000000109</v>
      </c>
      <c r="AA239" s="187" t="s">
        <v>360</v>
      </c>
      <c r="AB239" s="187"/>
      <c r="AC239" s="187"/>
      <c r="AD239" s="187"/>
    </row>
    <row r="240" spans="1:43" x14ac:dyDescent="0.25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 x14ac:dyDescent="0.25">
      <c r="C241" s="20"/>
      <c r="E241" s="4">
        <v>44985</v>
      </c>
      <c r="F241" s="3" t="s">
        <v>496</v>
      </c>
      <c r="G241" s="3" t="s">
        <v>332</v>
      </c>
      <c r="H241" s="5">
        <v>300</v>
      </c>
      <c r="N241" s="25">
        <v>45000</v>
      </c>
      <c r="O241" s="3" t="s">
        <v>505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537</v>
      </c>
      <c r="AL241" s="3">
        <v>200</v>
      </c>
      <c r="AM241" s="3">
        <v>1170</v>
      </c>
      <c r="AN241" s="18">
        <v>200</v>
      </c>
      <c r="AO241" s="3"/>
    </row>
    <row r="242" spans="2:41" x14ac:dyDescent="0.25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544</v>
      </c>
      <c r="AL242" s="3">
        <v>870</v>
      </c>
      <c r="AM242" s="3">
        <v>1173</v>
      </c>
      <c r="AN242" s="18">
        <v>770</v>
      </c>
      <c r="AO242" s="3"/>
    </row>
    <row r="243" spans="2:41" x14ac:dyDescent="0.25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509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 x14ac:dyDescent="0.25">
      <c r="B244" s="6" t="s">
        <v>26</v>
      </c>
      <c r="C244" s="21">
        <f>C242-C243</f>
        <v>-50.880000000000109</v>
      </c>
      <c r="E244" s="4">
        <v>45000</v>
      </c>
      <c r="F244" s="3" t="s">
        <v>512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 x14ac:dyDescent="0.35">
      <c r="B245" s="6"/>
      <c r="C245" s="7"/>
      <c r="E245" s="4" t="s">
        <v>516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88" t="str">
        <f>IF(Y244&lt;0,"NO PAGAR","COBRAR'")</f>
        <v>NO PAGAR</v>
      </c>
      <c r="Y245" s="188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 x14ac:dyDescent="0.35">
      <c r="B246" s="188" t="str">
        <f>IF(C244&lt;0,"NO PAGAR","COBRAR'")</f>
        <v>NO PAGAR</v>
      </c>
      <c r="C246" s="188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81" t="s">
        <v>9</v>
      </c>
      <c r="C247" s="182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81" t="s">
        <v>9</v>
      </c>
      <c r="Y247" s="182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16</v>
      </c>
      <c r="C255" s="10"/>
      <c r="E255" s="183" t="s">
        <v>7</v>
      </c>
      <c r="F255" s="184"/>
      <c r="G255" s="185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83" t="s">
        <v>7</v>
      </c>
      <c r="AB255" s="184"/>
      <c r="AC255" s="185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 x14ac:dyDescent="0.25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527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 x14ac:dyDescent="0.25">
      <c r="B257" s="12"/>
      <c r="C257" s="10"/>
      <c r="N257" s="183" t="s">
        <v>7</v>
      </c>
      <c r="O257" s="184"/>
      <c r="P257" s="184"/>
      <c r="Q257" s="185"/>
      <c r="R257" s="18">
        <f>SUM(R241:R256)</f>
        <v>250</v>
      </c>
      <c r="S257" s="3"/>
      <c r="V257" s="17"/>
      <c r="X257" s="12" t="s">
        <v>557</v>
      </c>
      <c r="Y257" s="10">
        <v>236</v>
      </c>
      <c r="AJ257" s="183" t="s">
        <v>7</v>
      </c>
      <c r="AK257" s="184"/>
      <c r="AL257" s="184"/>
      <c r="AM257" s="185"/>
      <c r="AN257" s="18">
        <f>SUM(AN241:AN256)</f>
        <v>970</v>
      </c>
      <c r="AO257" s="3"/>
    </row>
    <row r="258" spans="2:41" x14ac:dyDescent="0.25">
      <c r="B258" s="12"/>
      <c r="C258" s="10"/>
      <c r="V258" s="17"/>
      <c r="X258" s="12"/>
      <c r="Y258" s="10"/>
    </row>
    <row r="259" spans="2:41" x14ac:dyDescent="0.25">
      <c r="B259" s="12"/>
      <c r="C259" s="10"/>
      <c r="V259" s="17"/>
      <c r="X259" s="12"/>
      <c r="Y259" s="10"/>
    </row>
    <row r="260" spans="2:41" x14ac:dyDescent="0.25">
      <c r="B260" s="12"/>
      <c r="C260" s="10"/>
      <c r="E260" s="14"/>
      <c r="V260" s="17"/>
      <c r="X260" s="12"/>
      <c r="Y260" s="10"/>
      <c r="AA260" s="14"/>
    </row>
    <row r="261" spans="2:41" x14ac:dyDescent="0.25">
      <c r="B261" s="12"/>
      <c r="C261" s="10"/>
      <c r="V261" s="17"/>
      <c r="X261" s="12"/>
      <c r="Y261" s="10"/>
    </row>
    <row r="262" spans="2:41" x14ac:dyDescent="0.25">
      <c r="B262" s="12"/>
      <c r="C262" s="10"/>
      <c r="V262" s="17"/>
      <c r="X262" s="12"/>
      <c r="Y262" s="10"/>
    </row>
    <row r="263" spans="2:41" x14ac:dyDescent="0.25">
      <c r="B263" s="12"/>
      <c r="C263" s="10"/>
      <c r="V263" s="17"/>
      <c r="X263" s="12"/>
      <c r="Y263" s="10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1"/>
      <c r="C266" s="10"/>
      <c r="V266" s="17"/>
      <c r="X266" s="11"/>
      <c r="Y266" s="10"/>
    </row>
    <row r="267" spans="2:41" x14ac:dyDescent="0.25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 x14ac:dyDescent="0.25">
      <c r="E268" s="1" t="s">
        <v>19</v>
      </c>
      <c r="V268" s="17"/>
      <c r="AA268" s="1" t="s">
        <v>19</v>
      </c>
    </row>
    <row r="269" spans="2:41" x14ac:dyDescent="0.25">
      <c r="V269" s="17"/>
    </row>
    <row r="270" spans="2:41" x14ac:dyDescent="0.25">
      <c r="V270" s="17"/>
    </row>
    <row r="271" spans="2:41" x14ac:dyDescent="0.25">
      <c r="V271" s="17"/>
    </row>
    <row r="272" spans="2:41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</row>
    <row r="278" spans="2:41" x14ac:dyDescent="0.25">
      <c r="V278" s="17"/>
    </row>
    <row r="279" spans="2:41" x14ac:dyDescent="0.25">
      <c r="V279" s="17"/>
    </row>
    <row r="280" spans="2:41" x14ac:dyDescent="0.25">
      <c r="V280" s="17"/>
      <c r="AC280" s="189" t="s">
        <v>29</v>
      </c>
      <c r="AD280" s="189"/>
      <c r="AE280" s="189"/>
    </row>
    <row r="281" spans="2:41" x14ac:dyDescent="0.25">
      <c r="H281" s="186" t="s">
        <v>28</v>
      </c>
      <c r="I281" s="186"/>
      <c r="J281" s="186"/>
      <c r="V281" s="17"/>
      <c r="AC281" s="189"/>
      <c r="AD281" s="189"/>
      <c r="AE281" s="189"/>
    </row>
    <row r="282" spans="2:41" x14ac:dyDescent="0.25">
      <c r="H282" s="186"/>
      <c r="I282" s="186"/>
      <c r="J282" s="186"/>
      <c r="V282" s="17"/>
      <c r="AC282" s="189"/>
      <c r="AD282" s="189"/>
      <c r="AE282" s="189"/>
    </row>
    <row r="283" spans="2:41" x14ac:dyDescent="0.25">
      <c r="V283" s="17"/>
    </row>
    <row r="284" spans="2:41" x14ac:dyDescent="0.25">
      <c r="V284" s="17"/>
    </row>
    <row r="285" spans="2:41" ht="23.25" x14ac:dyDescent="0.35">
      <c r="B285" s="22" t="s">
        <v>65</v>
      </c>
      <c r="V285" s="17"/>
      <c r="X285" s="22" t="s">
        <v>65</v>
      </c>
    </row>
    <row r="286" spans="2:41" ht="23.25" x14ac:dyDescent="0.35">
      <c r="B286" s="23" t="s">
        <v>32</v>
      </c>
      <c r="C286" s="20">
        <f>IF(X239="PAGADO",0,Y244)</f>
        <v>-756.88000000000011</v>
      </c>
      <c r="E286" s="187" t="s">
        <v>360</v>
      </c>
      <c r="F286" s="187"/>
      <c r="G286" s="187"/>
      <c r="H286" s="187"/>
      <c r="V286" s="17"/>
      <c r="X286" s="23" t="s">
        <v>32</v>
      </c>
      <c r="Y286" s="20">
        <f>IF(B286="PAGADO",0,C291)</f>
        <v>-293.98</v>
      </c>
      <c r="AA286" s="187" t="s">
        <v>360</v>
      </c>
      <c r="AB286" s="187"/>
      <c r="AC286" s="187"/>
      <c r="AD286" s="187"/>
    </row>
    <row r="287" spans="2:41" x14ac:dyDescent="0.25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 x14ac:dyDescent="0.25">
      <c r="C288" s="20"/>
      <c r="E288" s="4">
        <v>45015</v>
      </c>
      <c r="F288" s="3" t="s">
        <v>586</v>
      </c>
      <c r="G288" s="3"/>
      <c r="H288" s="5">
        <v>100</v>
      </c>
      <c r="N288" s="25">
        <v>45013</v>
      </c>
      <c r="O288" s="3" t="s">
        <v>568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513</v>
      </c>
      <c r="AL288" s="3">
        <v>580</v>
      </c>
      <c r="AM288" s="3"/>
      <c r="AN288" s="18">
        <v>580</v>
      </c>
      <c r="AO288" s="3"/>
    </row>
    <row r="289" spans="2:41" x14ac:dyDescent="0.25">
      <c r="B289" s="1" t="s">
        <v>24</v>
      </c>
      <c r="C289" s="19">
        <f>IF(C286&gt;0,C286+C287,C287)</f>
        <v>820</v>
      </c>
      <c r="E289" s="4">
        <v>45015</v>
      </c>
      <c r="F289" s="3" t="s">
        <v>588</v>
      </c>
      <c r="G289" s="3"/>
      <c r="H289" s="5">
        <v>50</v>
      </c>
      <c r="N289" s="25">
        <v>45014</v>
      </c>
      <c r="O289" s="3" t="s">
        <v>578</v>
      </c>
      <c r="P289" s="3"/>
      <c r="Q289" s="3" t="s">
        <v>579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622</v>
      </c>
      <c r="AL289" s="3">
        <v>200</v>
      </c>
      <c r="AM289" s="3"/>
      <c r="AN289" s="18">
        <v>200</v>
      </c>
      <c r="AO289" s="3"/>
    </row>
    <row r="290" spans="2:41" x14ac:dyDescent="0.25">
      <c r="B290" s="1" t="s">
        <v>9</v>
      </c>
      <c r="C290" s="20">
        <f>C313</f>
        <v>1113.98</v>
      </c>
      <c r="E290" s="4">
        <v>45002</v>
      </c>
      <c r="F290" s="3" t="s">
        <v>591</v>
      </c>
      <c r="G290" s="3" t="s">
        <v>86</v>
      </c>
      <c r="H290" s="5">
        <v>120</v>
      </c>
      <c r="N290" s="25">
        <v>45022</v>
      </c>
      <c r="O290" s="3" t="s">
        <v>603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599</v>
      </c>
      <c r="H291" s="5">
        <v>200</v>
      </c>
      <c r="N291" s="25">
        <v>44991</v>
      </c>
      <c r="O291" s="3" t="s">
        <v>614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 x14ac:dyDescent="0.4">
      <c r="B292" s="190" t="str">
        <f>IF(C291&lt;0,"NO PAGAR","COBRAR")</f>
        <v>NO PAGAR</v>
      </c>
      <c r="C292" s="190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90" t="str">
        <f>IF(Y291&lt;0,"NO PAGAR","COBRAR")</f>
        <v>NO PAGAR</v>
      </c>
      <c r="Y292" s="19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81" t="s">
        <v>9</v>
      </c>
      <c r="C293" s="182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81" t="s">
        <v>9</v>
      </c>
      <c r="Y293" s="182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14</v>
      </c>
      <c r="C299" s="10"/>
      <c r="E299" s="4"/>
      <c r="F299" s="3"/>
      <c r="G299" s="3"/>
      <c r="H299" s="5"/>
      <c r="K299" t="s">
        <v>1037</v>
      </c>
      <c r="N299" s="3"/>
      <c r="O299" s="3"/>
      <c r="P299" s="3"/>
      <c r="Q299" s="3"/>
      <c r="R299" s="18"/>
      <c r="S299" s="3"/>
      <c r="V299" s="17"/>
      <c r="X299" s="11" t="s">
        <v>625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572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17</v>
      </c>
      <c r="C302" s="10"/>
      <c r="E302" s="183" t="s">
        <v>7</v>
      </c>
      <c r="F302" s="184"/>
      <c r="G302" s="185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83" t="s">
        <v>7</v>
      </c>
      <c r="AB302" s="184"/>
      <c r="AC302" s="185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 x14ac:dyDescent="0.25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 x14ac:dyDescent="0.25">
      <c r="B304" s="12"/>
      <c r="C304" s="10"/>
      <c r="N304" s="183" t="s">
        <v>7</v>
      </c>
      <c r="O304" s="184"/>
      <c r="P304" s="184"/>
      <c r="Q304" s="185"/>
      <c r="R304" s="18">
        <f>SUM(R288:R303)</f>
        <v>310</v>
      </c>
      <c r="S304" s="3"/>
      <c r="V304" s="17"/>
      <c r="X304" s="12"/>
      <c r="Y304" s="10"/>
      <c r="AJ304" s="183" t="s">
        <v>7</v>
      </c>
      <c r="AK304" s="184"/>
      <c r="AL304" s="184"/>
      <c r="AM304" s="185"/>
      <c r="AN304" s="18">
        <f>SUM(AN288:AN303)</f>
        <v>780</v>
      </c>
      <c r="AO304" s="3"/>
    </row>
    <row r="305" spans="2:27" x14ac:dyDescent="0.25">
      <c r="B305" s="12"/>
      <c r="C305" s="10"/>
      <c r="V305" s="17"/>
      <c r="X305" s="12"/>
      <c r="Y305" s="10"/>
    </row>
    <row r="306" spans="2:27" x14ac:dyDescent="0.25">
      <c r="B306" s="12"/>
      <c r="C306" s="10"/>
      <c r="V306" s="17"/>
      <c r="X306" s="12"/>
      <c r="Y306" s="10"/>
    </row>
    <row r="307" spans="2:27" x14ac:dyDescent="0.25">
      <c r="B307" s="12"/>
      <c r="C307" s="10"/>
      <c r="E307" s="14"/>
      <c r="V307" s="17"/>
      <c r="X307" s="12"/>
      <c r="Y307" s="10"/>
      <c r="AA307" s="14"/>
    </row>
    <row r="308" spans="2:27" x14ac:dyDescent="0.25">
      <c r="B308" s="12"/>
      <c r="C308" s="10"/>
      <c r="V308" s="17"/>
      <c r="X308" s="12"/>
      <c r="Y308" s="10"/>
    </row>
    <row r="309" spans="2:27" x14ac:dyDescent="0.25">
      <c r="B309" s="12"/>
      <c r="C309" s="10"/>
      <c r="V309" s="17"/>
      <c r="X309" s="12"/>
      <c r="Y309" s="10"/>
    </row>
    <row r="310" spans="2:27" x14ac:dyDescent="0.25">
      <c r="B310" s="12"/>
      <c r="C310" s="10"/>
      <c r="V310" s="17"/>
      <c r="X310" s="12"/>
      <c r="Y310" s="10"/>
    </row>
    <row r="311" spans="2:27" x14ac:dyDescent="0.25">
      <c r="B311" s="12"/>
      <c r="C311" s="10"/>
      <c r="V311" s="17"/>
      <c r="X311" s="12"/>
      <c r="Y311" s="10"/>
    </row>
    <row r="312" spans="2:27" x14ac:dyDescent="0.25">
      <c r="B312" s="11"/>
      <c r="C312" s="10"/>
      <c r="V312" s="17"/>
      <c r="X312" s="11"/>
      <c r="Y312" s="10"/>
    </row>
    <row r="313" spans="2:27" x14ac:dyDescent="0.25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 x14ac:dyDescent="0.25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 x14ac:dyDescent="0.25">
      <c r="E315" s="1" t="s">
        <v>19</v>
      </c>
      <c r="V315" s="17"/>
      <c r="AA315" s="1" t="s">
        <v>19</v>
      </c>
    </row>
    <row r="316" spans="2:27" x14ac:dyDescent="0.25">
      <c r="V316" s="17"/>
    </row>
    <row r="317" spans="2:27" x14ac:dyDescent="0.25">
      <c r="V317" s="17"/>
    </row>
    <row r="318" spans="2:27" x14ac:dyDescent="0.25">
      <c r="V318" s="17"/>
    </row>
    <row r="319" spans="2:27" x14ac:dyDescent="0.25">
      <c r="V319" s="17"/>
    </row>
    <row r="320" spans="2:27" x14ac:dyDescent="0.25">
      <c r="V320" s="17"/>
    </row>
    <row r="321" spans="1:43" x14ac:dyDescent="0.25">
      <c r="V321" s="17"/>
    </row>
    <row r="322" spans="1:43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 x14ac:dyDescent="0.25">
      <c r="V325" s="17"/>
    </row>
    <row r="326" spans="1:43" x14ac:dyDescent="0.25">
      <c r="H326" s="186" t="s">
        <v>30</v>
      </c>
      <c r="I326" s="186"/>
      <c r="J326" s="186"/>
      <c r="V326" s="17"/>
      <c r="AA326" s="186" t="s">
        <v>31</v>
      </c>
      <c r="AB326" s="186"/>
      <c r="AC326" s="186"/>
    </row>
    <row r="327" spans="1:43" x14ac:dyDescent="0.25">
      <c r="H327" s="186"/>
      <c r="I327" s="186"/>
      <c r="J327" s="186"/>
      <c r="V327" s="17"/>
      <c r="AA327" s="186"/>
      <c r="AB327" s="186"/>
      <c r="AC327" s="186"/>
    </row>
    <row r="328" spans="1:43" x14ac:dyDescent="0.25">
      <c r="V328" s="17"/>
    </row>
    <row r="329" spans="1:43" x14ac:dyDescent="0.25">
      <c r="V329" s="17"/>
    </row>
    <row r="330" spans="1:43" ht="23.25" x14ac:dyDescent="0.35">
      <c r="B330" s="24" t="s">
        <v>65</v>
      </c>
      <c r="V330" s="17"/>
      <c r="X330" s="22" t="s">
        <v>65</v>
      </c>
    </row>
    <row r="331" spans="1:43" ht="23.25" x14ac:dyDescent="0.35">
      <c r="B331" s="23" t="s">
        <v>32</v>
      </c>
      <c r="C331" s="20">
        <f>IF(X286="PAGADO",0,Y291)</f>
        <v>-1218.23</v>
      </c>
      <c r="E331" s="187" t="s">
        <v>360</v>
      </c>
      <c r="F331" s="187"/>
      <c r="G331" s="187"/>
      <c r="H331" s="187"/>
      <c r="V331" s="17"/>
      <c r="X331" s="23" t="s">
        <v>32</v>
      </c>
      <c r="Y331" s="20">
        <f>IF(B1094="PAGADO",0,C336)</f>
        <v>-457.30000000000018</v>
      </c>
      <c r="AA331" s="187" t="s">
        <v>61</v>
      </c>
      <c r="AB331" s="187"/>
      <c r="AC331" s="187"/>
      <c r="AD331" s="187"/>
    </row>
    <row r="332" spans="1:43" x14ac:dyDescent="0.25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 x14ac:dyDescent="0.25">
      <c r="C333" s="20"/>
      <c r="E333" s="4">
        <v>44987</v>
      </c>
      <c r="F333" s="3" t="s">
        <v>496</v>
      </c>
      <c r="G333" s="3" t="s">
        <v>332</v>
      </c>
      <c r="H333" s="5">
        <v>310</v>
      </c>
      <c r="N333" s="25">
        <v>45030</v>
      </c>
      <c r="O333" s="3" t="s">
        <v>578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513</v>
      </c>
      <c r="AL333" s="3">
        <v>190.07</v>
      </c>
      <c r="AM333" s="3">
        <v>1223</v>
      </c>
      <c r="AN333" s="18">
        <v>190.07</v>
      </c>
      <c r="AO333" s="3"/>
    </row>
    <row r="334" spans="1:43" x14ac:dyDescent="0.25">
      <c r="B334" s="1" t="s">
        <v>24</v>
      </c>
      <c r="C334" s="19">
        <f>IF(C331&gt;0,C331+C332,C332)</f>
        <v>2080</v>
      </c>
      <c r="E334" s="4">
        <v>45000</v>
      </c>
      <c r="F334" s="3" t="s">
        <v>496</v>
      </c>
      <c r="G334" s="3" t="s">
        <v>151</v>
      </c>
      <c r="H334" s="5">
        <v>140</v>
      </c>
      <c r="N334" s="25">
        <v>45033</v>
      </c>
      <c r="O334" s="3" t="s">
        <v>578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700</v>
      </c>
      <c r="AL334" s="3">
        <v>20</v>
      </c>
      <c r="AM334" s="3"/>
      <c r="AN334" s="18">
        <v>20</v>
      </c>
      <c r="AO334" s="3"/>
    </row>
    <row r="335" spans="1:43" x14ac:dyDescent="0.25">
      <c r="B335" s="1" t="s">
        <v>9</v>
      </c>
      <c r="C335" s="20">
        <f>C359</f>
        <v>2537.3000000000002</v>
      </c>
      <c r="E335" s="4">
        <v>45008</v>
      </c>
      <c r="F335" s="3" t="s">
        <v>496</v>
      </c>
      <c r="G335" s="3" t="s">
        <v>106</v>
      </c>
      <c r="H335" s="5">
        <v>285</v>
      </c>
      <c r="N335" s="25">
        <v>45035</v>
      </c>
      <c r="O335" s="3" t="s">
        <v>657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704</v>
      </c>
      <c r="AL335" s="3">
        <v>210</v>
      </c>
      <c r="AM335" s="3">
        <v>1226</v>
      </c>
      <c r="AN335" s="18">
        <v>210</v>
      </c>
      <c r="AO335" s="3"/>
    </row>
    <row r="336" spans="1:43" x14ac:dyDescent="0.25">
      <c r="B336" s="6" t="s">
        <v>26</v>
      </c>
      <c r="C336" s="21">
        <f>C334-C335</f>
        <v>-457.30000000000018</v>
      </c>
      <c r="E336" s="4">
        <v>45011</v>
      </c>
      <c r="F336" s="3" t="s">
        <v>496</v>
      </c>
      <c r="G336" s="3" t="s">
        <v>636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 x14ac:dyDescent="0.35">
      <c r="B337" s="6"/>
      <c r="C337" s="7"/>
      <c r="E337" s="4">
        <v>45015</v>
      </c>
      <c r="F337" s="3" t="s">
        <v>496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88" t="str">
        <f>IF(Y336&lt;0,"NO PAGAR","COBRAR'")</f>
        <v>NO PAGAR</v>
      </c>
      <c r="Y337" s="188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 x14ac:dyDescent="0.35">
      <c r="B338" s="188" t="str">
        <f>IF(C336&lt;0,"NO PAGAR","COBRAR'")</f>
        <v>NO PAGAR</v>
      </c>
      <c r="C338" s="188"/>
      <c r="E338" s="4">
        <v>44967</v>
      </c>
      <c r="F338" s="3" t="s">
        <v>149</v>
      </c>
      <c r="G338" s="3" t="s">
        <v>647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181" t="s">
        <v>9</v>
      </c>
      <c r="C339" s="182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81" t="s">
        <v>9</v>
      </c>
      <c r="Y339" s="182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658</v>
      </c>
      <c r="G340" s="3" t="s">
        <v>576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669</v>
      </c>
      <c r="C347" s="10">
        <v>47.05</v>
      </c>
      <c r="E347" s="183" t="s">
        <v>7</v>
      </c>
      <c r="F347" s="184"/>
      <c r="G347" s="185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83" t="s">
        <v>7</v>
      </c>
      <c r="AB347" s="184"/>
      <c r="AC347" s="185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672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695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 x14ac:dyDescent="0.25">
      <c r="B349" s="12"/>
      <c r="C349" s="10"/>
      <c r="N349" s="183" t="s">
        <v>7</v>
      </c>
      <c r="O349" s="184"/>
      <c r="P349" s="184"/>
      <c r="Q349" s="185"/>
      <c r="R349" s="18">
        <f>SUM(R333:R348)</f>
        <v>1010</v>
      </c>
      <c r="S349" s="3"/>
      <c r="V349" s="17"/>
      <c r="X349" s="12"/>
      <c r="Y349" s="10"/>
      <c r="AJ349" s="183" t="s">
        <v>7</v>
      </c>
      <c r="AK349" s="184"/>
      <c r="AL349" s="184"/>
      <c r="AM349" s="185"/>
      <c r="AN349" s="18">
        <f>SUM(AN333:AN348)</f>
        <v>420.07</v>
      </c>
      <c r="AO349" s="3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2"/>
      <c r="C351" s="10"/>
      <c r="V351" s="17"/>
      <c r="X351" s="12"/>
      <c r="Y351" s="10"/>
    </row>
    <row r="352" spans="2:41" x14ac:dyDescent="0.25">
      <c r="B352" s="12"/>
      <c r="C352" s="10"/>
      <c r="E352" s="14"/>
      <c r="V352" s="17"/>
      <c r="X352" s="12"/>
      <c r="Y352" s="10"/>
    </row>
    <row r="353" spans="2:27" x14ac:dyDescent="0.25">
      <c r="B353" s="12"/>
      <c r="C353" s="10"/>
      <c r="V353" s="17"/>
      <c r="X353" s="11"/>
      <c r="Y353" s="10"/>
    </row>
    <row r="354" spans="2:27" x14ac:dyDescent="0.25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 x14ac:dyDescent="0.25">
      <c r="B355" s="12"/>
      <c r="C355" s="10"/>
      <c r="V355" s="17"/>
      <c r="AA355" s="1" t="s">
        <v>19</v>
      </c>
    </row>
    <row r="356" spans="2:27" x14ac:dyDescent="0.25">
      <c r="B356" s="12"/>
      <c r="C356" s="10"/>
      <c r="V356" s="17"/>
    </row>
    <row r="357" spans="2:27" x14ac:dyDescent="0.25">
      <c r="B357" s="12"/>
      <c r="C357" s="10"/>
      <c r="V357" s="17"/>
    </row>
    <row r="358" spans="2:27" x14ac:dyDescent="0.25">
      <c r="B358" s="11"/>
      <c r="C358" s="10"/>
      <c r="V358" s="17"/>
    </row>
    <row r="359" spans="2:27" x14ac:dyDescent="0.25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 x14ac:dyDescent="0.25">
      <c r="E360" s="1" t="s">
        <v>19</v>
      </c>
      <c r="V360" s="17"/>
    </row>
    <row r="361" spans="2:27" x14ac:dyDescent="0.25">
      <c r="V361" s="17"/>
    </row>
    <row r="362" spans="2:27" x14ac:dyDescent="0.25">
      <c r="V362" s="17"/>
    </row>
    <row r="363" spans="2:27" x14ac:dyDescent="0.25">
      <c r="V363" s="17"/>
    </row>
    <row r="364" spans="2:27" x14ac:dyDescent="0.25">
      <c r="V364" s="17"/>
    </row>
    <row r="365" spans="2:27" x14ac:dyDescent="0.25">
      <c r="V365" s="17"/>
    </row>
    <row r="366" spans="2:27" x14ac:dyDescent="0.25">
      <c r="V366" s="17"/>
    </row>
    <row r="367" spans="2:27" x14ac:dyDescent="0.25">
      <c r="V367" s="17"/>
    </row>
    <row r="368" spans="2:27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</row>
    <row r="374" spans="2:41" x14ac:dyDescent="0.25">
      <c r="H374" s="186" t="s">
        <v>28</v>
      </c>
      <c r="I374" s="186"/>
      <c r="J374" s="186"/>
      <c r="V374" s="17"/>
    </row>
    <row r="375" spans="2:41" x14ac:dyDescent="0.25">
      <c r="H375" s="186"/>
      <c r="I375" s="186"/>
      <c r="J375" s="186"/>
      <c r="V375" s="17"/>
    </row>
    <row r="376" spans="2:41" x14ac:dyDescent="0.25">
      <c r="V376" s="17"/>
      <c r="X376" s="200" t="s">
        <v>64</v>
      </c>
      <c r="AB376" s="197" t="s">
        <v>29</v>
      </c>
      <c r="AC376" s="197"/>
      <c r="AD376" s="197"/>
    </row>
    <row r="377" spans="2:41" x14ac:dyDescent="0.25">
      <c r="V377" s="17"/>
      <c r="X377" s="200"/>
      <c r="AB377" s="197"/>
      <c r="AC377" s="197"/>
      <c r="AD377" s="197"/>
    </row>
    <row r="378" spans="2:41" ht="23.25" x14ac:dyDescent="0.35">
      <c r="B378" s="22" t="s">
        <v>64</v>
      </c>
      <c r="V378" s="17"/>
      <c r="X378" s="200"/>
      <c r="AB378" s="197"/>
      <c r="AC378" s="197"/>
      <c r="AD378" s="197"/>
    </row>
    <row r="379" spans="2:41" ht="23.25" x14ac:dyDescent="0.35">
      <c r="B379" s="23" t="s">
        <v>32</v>
      </c>
      <c r="C379" s="20">
        <f>IF(X331="PAGADO",0,Y336)</f>
        <v>-852.37000000000012</v>
      </c>
      <c r="E379" s="187" t="s">
        <v>360</v>
      </c>
      <c r="F379" s="187"/>
      <c r="G379" s="187"/>
      <c r="H379" s="187"/>
      <c r="V379" s="17"/>
      <c r="X379" s="23" t="s">
        <v>32</v>
      </c>
      <c r="Y379" s="20">
        <f>IF(B379="PAGADO",0,C384)</f>
        <v>-887.71000000000015</v>
      </c>
      <c r="AA379" s="187" t="s">
        <v>61</v>
      </c>
      <c r="AB379" s="187"/>
      <c r="AC379" s="187"/>
      <c r="AD379" s="187"/>
    </row>
    <row r="380" spans="2:41" x14ac:dyDescent="0.25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433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733</v>
      </c>
      <c r="AC381" s="3"/>
      <c r="AD381" s="5">
        <v>33</v>
      </c>
      <c r="AJ381" s="25">
        <v>45056</v>
      </c>
      <c r="AK381" s="3" t="s">
        <v>749</v>
      </c>
      <c r="AL381" s="3">
        <v>350</v>
      </c>
      <c r="AM381" s="3">
        <v>1245</v>
      </c>
      <c r="AN381" s="18">
        <v>350</v>
      </c>
      <c r="AO381" s="3"/>
    </row>
    <row r="382" spans="2:41" x14ac:dyDescent="0.25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747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748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 x14ac:dyDescent="0.4">
      <c r="B385" s="190" t="str">
        <f>IF(C384&lt;0,"NO PAGAR","COBRAR")</f>
        <v>NO PAGAR</v>
      </c>
      <c r="C385" s="190"/>
      <c r="E385" s="4">
        <v>45049</v>
      </c>
      <c r="F385" s="3" t="s">
        <v>714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90" t="str">
        <f>IF(Y384&lt;0,"NO PAGAR","COBRAR")</f>
        <v>NO PAGAR</v>
      </c>
      <c r="Y385" s="19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181" t="s">
        <v>9</v>
      </c>
      <c r="C386" s="182"/>
      <c r="E386" s="4">
        <v>45049</v>
      </c>
      <c r="F386" s="3" t="s">
        <v>715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81" t="s">
        <v>9</v>
      </c>
      <c r="Y386" s="18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83" t="s">
        <v>7</v>
      </c>
      <c r="AK390" s="184"/>
      <c r="AL390" s="184"/>
      <c r="AM390" s="185"/>
      <c r="AN390" s="18">
        <f>SUM(AN381:AN389)</f>
        <v>350</v>
      </c>
      <c r="AO390" s="3"/>
    </row>
    <row r="391" spans="2:46" x14ac:dyDescent="0.25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763</v>
      </c>
      <c r="Y392" s="10">
        <v>58.92</v>
      </c>
      <c r="AA392" s="4"/>
      <c r="AB392" s="3"/>
      <c r="AC392" s="3"/>
      <c r="AD392" s="5"/>
    </row>
    <row r="393" spans="2:46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 x14ac:dyDescent="0.25">
      <c r="B395" s="11" t="s">
        <v>17</v>
      </c>
      <c r="C395" s="10"/>
      <c r="E395" s="183" t="s">
        <v>7</v>
      </c>
      <c r="F395" s="184"/>
      <c r="G395" s="185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83" t="s">
        <v>7</v>
      </c>
      <c r="AB395" s="184"/>
      <c r="AC395" s="185"/>
      <c r="AD395" s="5">
        <f>SUM(AD381:AD394)</f>
        <v>173</v>
      </c>
    </row>
    <row r="396" spans="2:46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 x14ac:dyDescent="0.25">
      <c r="B397" s="12"/>
      <c r="C397" s="10"/>
      <c r="N397" s="183" t="s">
        <v>7</v>
      </c>
      <c r="O397" s="184"/>
      <c r="P397" s="184"/>
      <c r="Q397" s="185"/>
      <c r="R397" s="18">
        <f>SUM(R381:R396)</f>
        <v>845</v>
      </c>
      <c r="S397" s="3"/>
      <c r="V397" s="17"/>
      <c r="X397" s="12"/>
      <c r="Y397" s="10"/>
    </row>
    <row r="398" spans="2:46" x14ac:dyDescent="0.25">
      <c r="B398" s="12"/>
      <c r="C398" s="10"/>
      <c r="V398" s="17"/>
      <c r="X398" s="12"/>
      <c r="Y398" s="10"/>
    </row>
    <row r="399" spans="2:46" x14ac:dyDescent="0.25">
      <c r="B399" s="11"/>
      <c r="C399" s="10"/>
      <c r="V399" s="17"/>
      <c r="X399" s="11"/>
      <c r="Y399" s="10"/>
      <c r="AA399" t="s">
        <v>22</v>
      </c>
      <c r="AB399" t="s">
        <v>21</v>
      </c>
      <c r="AI399" s="109" t="s">
        <v>552</v>
      </c>
      <c r="AJ399" s="110">
        <v>373586</v>
      </c>
      <c r="AK399" s="109" t="s">
        <v>468</v>
      </c>
      <c r="AL399" s="111">
        <v>45035</v>
      </c>
      <c r="AM399" s="109">
        <v>2300248628</v>
      </c>
      <c r="AN399" s="109" t="s">
        <v>477</v>
      </c>
      <c r="AO399" s="109" t="s">
        <v>476</v>
      </c>
      <c r="AP399" s="109">
        <v>306404</v>
      </c>
      <c r="AQ399" s="109">
        <v>77.14</v>
      </c>
      <c r="AR399" s="109">
        <v>135</v>
      </c>
      <c r="AS399" s="62"/>
      <c r="AT399" s="61"/>
    </row>
    <row r="400" spans="2:46" x14ac:dyDescent="0.25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2" t="s">
        <v>470</v>
      </c>
      <c r="AJ400" s="113">
        <v>24632</v>
      </c>
      <c r="AK400" s="112" t="s">
        <v>468</v>
      </c>
      <c r="AL400" s="114">
        <v>45043</v>
      </c>
      <c r="AM400" s="112">
        <v>1726019084</v>
      </c>
      <c r="AN400" s="112" t="s">
        <v>746</v>
      </c>
      <c r="AO400" s="112" t="s">
        <v>476</v>
      </c>
      <c r="AP400" s="112">
        <v>307170</v>
      </c>
      <c r="AQ400" s="112">
        <v>76.28</v>
      </c>
      <c r="AR400" s="112">
        <v>133.49</v>
      </c>
      <c r="AS400" s="67"/>
      <c r="AT400" s="66"/>
    </row>
    <row r="401" spans="1:44" x14ac:dyDescent="0.25">
      <c r="D401" t="s">
        <v>22</v>
      </c>
      <c r="E401" t="s">
        <v>21</v>
      </c>
      <c r="V401" s="17"/>
      <c r="AR401">
        <f>SUM(AR399:AR400)</f>
        <v>268.49</v>
      </c>
    </row>
    <row r="402" spans="1:44" x14ac:dyDescent="0.25">
      <c r="E402" s="1" t="s">
        <v>19</v>
      </c>
      <c r="V402" s="17"/>
    </row>
    <row r="403" spans="1:44" x14ac:dyDescent="0.25">
      <c r="V403" s="17"/>
    </row>
    <row r="404" spans="1:44" x14ac:dyDescent="0.25">
      <c r="V404" s="17"/>
    </row>
    <row r="405" spans="1:44" x14ac:dyDescent="0.25">
      <c r="V405" s="17"/>
    </row>
    <row r="406" spans="1:44" x14ac:dyDescent="0.25">
      <c r="V406" s="17"/>
    </row>
    <row r="407" spans="1:44" x14ac:dyDescent="0.25">
      <c r="V407" s="17"/>
    </row>
    <row r="408" spans="1:44" x14ac:dyDescent="0.25">
      <c r="V408" s="17"/>
    </row>
    <row r="409" spans="1:44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 x14ac:dyDescent="0.25">
      <c r="V412" s="17"/>
    </row>
    <row r="413" spans="1:44" x14ac:dyDescent="0.25">
      <c r="H413" s="186" t="s">
        <v>30</v>
      </c>
      <c r="I413" s="186"/>
      <c r="J413" s="186"/>
      <c r="V413" s="17"/>
      <c r="AA413" s="186" t="s">
        <v>31</v>
      </c>
      <c r="AB413" s="186"/>
      <c r="AC413" s="186"/>
    </row>
    <row r="414" spans="1:44" x14ac:dyDescent="0.25">
      <c r="H414" s="186"/>
      <c r="I414" s="186"/>
      <c r="J414" s="186"/>
      <c r="V414" s="17"/>
      <c r="AA414" s="186"/>
      <c r="AB414" s="186"/>
      <c r="AC414" s="186"/>
    </row>
    <row r="415" spans="1:44" x14ac:dyDescent="0.25">
      <c r="V415" s="17"/>
    </row>
    <row r="416" spans="1:44" x14ac:dyDescent="0.25">
      <c r="V416" s="17"/>
    </row>
    <row r="417" spans="2:41" ht="23.25" x14ac:dyDescent="0.35">
      <c r="B417" s="24" t="s">
        <v>64</v>
      </c>
      <c r="V417" s="17"/>
      <c r="X417" s="22" t="s">
        <v>64</v>
      </c>
    </row>
    <row r="418" spans="2:41" ht="23.25" x14ac:dyDescent="0.35">
      <c r="B418" s="23" t="s">
        <v>32</v>
      </c>
      <c r="C418" s="20">
        <f>IF(X379="PAGADO",0,C384)</f>
        <v>-887.71000000000015</v>
      </c>
      <c r="E418" s="187" t="s">
        <v>360</v>
      </c>
      <c r="F418" s="187"/>
      <c r="G418" s="187"/>
      <c r="H418" s="187"/>
      <c r="V418" s="17"/>
      <c r="X418" s="23" t="s">
        <v>32</v>
      </c>
      <c r="Y418" s="20">
        <f>IF(B1187="PAGADO",0,C423)</f>
        <v>-980.52000000000021</v>
      </c>
      <c r="AA418" s="187" t="s">
        <v>843</v>
      </c>
      <c r="AB418" s="187"/>
      <c r="AC418" s="187"/>
      <c r="AD418" s="187"/>
    </row>
    <row r="419" spans="2:41" x14ac:dyDescent="0.25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 x14ac:dyDescent="0.25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783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852</v>
      </c>
      <c r="AL420" s="3"/>
      <c r="AM420" s="3"/>
      <c r="AN420" s="18">
        <v>150</v>
      </c>
      <c r="AO420" s="3"/>
    </row>
    <row r="421" spans="2:41" x14ac:dyDescent="0.25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798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857</v>
      </c>
      <c r="AL421" s="3"/>
      <c r="AM421" s="3"/>
      <c r="AN421" s="18">
        <v>40</v>
      </c>
      <c r="AO421" s="3"/>
    </row>
    <row r="422" spans="2:41" x14ac:dyDescent="0.25">
      <c r="B422" s="1" t="s">
        <v>9</v>
      </c>
      <c r="C422" s="20">
        <f>C440</f>
        <v>1640.5200000000002</v>
      </c>
      <c r="E422" s="4">
        <v>45021</v>
      </c>
      <c r="F422" s="3" t="s">
        <v>644</v>
      </c>
      <c r="G422" s="3" t="s">
        <v>790</v>
      </c>
      <c r="H422" s="5">
        <v>360</v>
      </c>
      <c r="N422" s="25">
        <v>45063</v>
      </c>
      <c r="O422" s="3" t="s">
        <v>807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513</v>
      </c>
      <c r="AL422" s="3"/>
      <c r="AM422" s="3"/>
      <c r="AN422" s="18">
        <v>10</v>
      </c>
      <c r="AO422" s="3"/>
    </row>
    <row r="423" spans="2:41" x14ac:dyDescent="0.25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811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377</v>
      </c>
      <c r="AD423" s="5">
        <v>580</v>
      </c>
      <c r="AJ423" s="4">
        <v>45070</v>
      </c>
      <c r="AK423" s="3" t="s">
        <v>315</v>
      </c>
      <c r="AL423" s="3"/>
      <c r="AM423" s="3">
        <v>1276</v>
      </c>
      <c r="AN423" s="18">
        <v>250</v>
      </c>
      <c r="AO423" s="3"/>
    </row>
    <row r="424" spans="2:41" ht="23.25" x14ac:dyDescent="0.3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88" t="str">
        <f>IF(Y423&lt;0,"NO PAGAR","COBRAR'")</f>
        <v>NO PAGAR</v>
      </c>
      <c r="Y424" s="188"/>
      <c r="AA424" s="4">
        <v>45037</v>
      </c>
      <c r="AB424" s="3" t="s">
        <v>194</v>
      </c>
      <c r="AC424" s="3" t="s">
        <v>737</v>
      </c>
      <c r="AD424" s="5">
        <v>200</v>
      </c>
      <c r="AJ424" s="25">
        <v>45086</v>
      </c>
      <c r="AK424" s="3" t="s">
        <v>919</v>
      </c>
      <c r="AL424" s="3"/>
      <c r="AM424" s="3"/>
      <c r="AN424" s="18">
        <v>20</v>
      </c>
      <c r="AO424" s="3"/>
    </row>
    <row r="425" spans="2:41" ht="23.25" x14ac:dyDescent="0.35">
      <c r="B425" s="188" t="str">
        <f>IF(C423&lt;0,"NO PAGAR","COBRAR'")</f>
        <v>NO PAGAR</v>
      </c>
      <c r="C425" s="188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597</v>
      </c>
      <c r="AC425" s="3" t="s">
        <v>862</v>
      </c>
      <c r="AD425" s="5">
        <v>160</v>
      </c>
      <c r="AJ425" s="3"/>
      <c r="AK425" s="3"/>
      <c r="AL425" s="3"/>
      <c r="AM425" s="3"/>
      <c r="AN425" s="18"/>
      <c r="AO425" s="3"/>
    </row>
    <row r="426" spans="2:41" x14ac:dyDescent="0.25">
      <c r="B426" s="181" t="s">
        <v>9</v>
      </c>
      <c r="C426" s="182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81" t="s">
        <v>9</v>
      </c>
      <c r="Y426" s="182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11</v>
      </c>
      <c r="C429" s="10"/>
      <c r="E429" s="4"/>
      <c r="F429" s="3"/>
      <c r="G429" s="3"/>
      <c r="H429" s="5"/>
      <c r="N429" s="183" t="s">
        <v>7</v>
      </c>
      <c r="O429" s="184"/>
      <c r="P429" s="184"/>
      <c r="Q429" s="185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83" t="s">
        <v>7</v>
      </c>
      <c r="AK429" s="184"/>
      <c r="AL429" s="184"/>
      <c r="AM429" s="185"/>
      <c r="AN429" s="18">
        <f>SUM(AN420:AN428)</f>
        <v>470</v>
      </c>
      <c r="AO429" s="3"/>
    </row>
    <row r="430" spans="2:41" x14ac:dyDescent="0.25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 x14ac:dyDescent="0.25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8" t="s">
        <v>830</v>
      </c>
      <c r="AK431" s="118" t="s">
        <v>468</v>
      </c>
      <c r="AL431" s="118" t="s">
        <v>476</v>
      </c>
      <c r="AM431" s="119">
        <v>78.180000000000007</v>
      </c>
      <c r="AN431" s="120">
        <v>44.674999999999997</v>
      </c>
      <c r="AO431" s="120">
        <v>307619</v>
      </c>
    </row>
    <row r="432" spans="2:41" x14ac:dyDescent="0.25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8" t="s">
        <v>832</v>
      </c>
      <c r="AK432" s="118" t="s">
        <v>468</v>
      </c>
      <c r="AL432" s="118" t="s">
        <v>476</v>
      </c>
      <c r="AM432" s="119">
        <v>117.06</v>
      </c>
      <c r="AN432" s="120">
        <v>66.888999999999996</v>
      </c>
      <c r="AO432" s="120">
        <v>308331</v>
      </c>
    </row>
    <row r="433" spans="2:39" x14ac:dyDescent="0.25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 x14ac:dyDescent="0.25">
      <c r="B434" s="11" t="s">
        <v>16</v>
      </c>
      <c r="C434" s="10"/>
      <c r="E434" s="183" t="s">
        <v>7</v>
      </c>
      <c r="F434" s="184"/>
      <c r="G434" s="185"/>
      <c r="H434" s="5">
        <f>SUM(H420:H433)</f>
        <v>660</v>
      </c>
      <c r="V434" s="17"/>
      <c r="X434" s="11" t="s">
        <v>16</v>
      </c>
      <c r="Y434" s="10"/>
      <c r="AA434" s="183" t="s">
        <v>7</v>
      </c>
      <c r="AB434" s="184"/>
      <c r="AC434" s="185"/>
      <c r="AD434" s="5">
        <f>SUM(AD420:AD433)</f>
        <v>1490</v>
      </c>
    </row>
    <row r="435" spans="2:39" x14ac:dyDescent="0.25">
      <c r="B435" s="11" t="s">
        <v>17</v>
      </c>
      <c r="C435" s="10"/>
      <c r="E435" s="13"/>
      <c r="F435" s="13"/>
      <c r="G435" s="13"/>
      <c r="V435" s="17"/>
      <c r="X435" s="11" t="s">
        <v>840</v>
      </c>
      <c r="Y435" s="10">
        <v>195.24</v>
      </c>
      <c r="AA435" s="13"/>
      <c r="AB435" s="13"/>
      <c r="AC435" s="13"/>
    </row>
    <row r="436" spans="2:39" x14ac:dyDescent="0.25">
      <c r="B436" s="12"/>
      <c r="C436" s="10"/>
      <c r="V436" s="17"/>
      <c r="X436" s="12"/>
      <c r="Y436" s="10"/>
    </row>
    <row r="437" spans="2:39" x14ac:dyDescent="0.25">
      <c r="B437" s="12"/>
      <c r="C437" s="10"/>
      <c r="V437" s="17"/>
      <c r="X437" s="12"/>
      <c r="Y437" s="10"/>
    </row>
    <row r="438" spans="2:39" x14ac:dyDescent="0.25">
      <c r="B438" s="12"/>
      <c r="C438" s="10"/>
      <c r="V438" s="17"/>
      <c r="X438" s="12"/>
      <c r="Y438" s="10"/>
    </row>
    <row r="439" spans="2:39" x14ac:dyDescent="0.25">
      <c r="B439" s="11"/>
      <c r="C439" s="10"/>
      <c r="V439" s="17"/>
      <c r="X439" s="11"/>
      <c r="Y439" s="10"/>
    </row>
    <row r="440" spans="2:39" x14ac:dyDescent="0.25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 x14ac:dyDescent="0.25">
      <c r="E441" s="1" t="s">
        <v>19</v>
      </c>
      <c r="V441" s="17"/>
      <c r="AA441" s="1" t="s">
        <v>19</v>
      </c>
    </row>
    <row r="442" spans="2:39" x14ac:dyDescent="0.25">
      <c r="V442" s="17"/>
    </row>
    <row r="443" spans="2:39" x14ac:dyDescent="0.25">
      <c r="V443" s="17"/>
    </row>
    <row r="444" spans="2:39" x14ac:dyDescent="0.25">
      <c r="V444" s="17"/>
    </row>
    <row r="445" spans="2:39" x14ac:dyDescent="0.25">
      <c r="V445" s="17"/>
    </row>
    <row r="446" spans="2:39" x14ac:dyDescent="0.25">
      <c r="V446" s="17"/>
    </row>
    <row r="447" spans="2:39" x14ac:dyDescent="0.25">
      <c r="V447" s="17"/>
    </row>
    <row r="448" spans="2:3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</row>
    <row r="455" spans="2:41" x14ac:dyDescent="0.25">
      <c r="V455" s="17"/>
    </row>
    <row r="456" spans="2:41" x14ac:dyDescent="0.25">
      <c r="V456" s="17"/>
    </row>
    <row r="457" spans="2:41" x14ac:dyDescent="0.25">
      <c r="V457" s="17"/>
    </row>
    <row r="458" spans="2:41" x14ac:dyDescent="0.25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89" t="s">
        <v>29</v>
      </c>
      <c r="AD458" s="189"/>
      <c r="AE458" s="189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 x14ac:dyDescent="0.25">
      <c r="H459" s="186" t="s">
        <v>28</v>
      </c>
      <c r="I459" s="186"/>
      <c r="J459" s="186"/>
      <c r="N459" s="25">
        <v>45071</v>
      </c>
      <c r="O459" s="3" t="s">
        <v>513</v>
      </c>
      <c r="P459" s="3">
        <v>950</v>
      </c>
      <c r="Q459" s="3"/>
      <c r="R459" s="18">
        <v>950</v>
      </c>
      <c r="S459" s="3"/>
      <c r="V459" s="17"/>
      <c r="AC459" s="189"/>
      <c r="AD459" s="189"/>
      <c r="AE459" s="189"/>
      <c r="AJ459" s="4">
        <v>45082</v>
      </c>
      <c r="AK459" s="3" t="s">
        <v>315</v>
      </c>
      <c r="AL459" s="3">
        <v>240</v>
      </c>
      <c r="AM459" s="3">
        <v>1302</v>
      </c>
      <c r="AN459" s="18">
        <v>340</v>
      </c>
      <c r="AO459" s="3"/>
    </row>
    <row r="460" spans="2:41" x14ac:dyDescent="0.25">
      <c r="H460" s="186"/>
      <c r="I460" s="186"/>
      <c r="J460" s="186"/>
      <c r="N460" s="25">
        <v>45078</v>
      </c>
      <c r="O460" s="3" t="s">
        <v>513</v>
      </c>
      <c r="P460" s="3">
        <v>50</v>
      </c>
      <c r="Q460" s="3"/>
      <c r="R460" s="18">
        <v>50</v>
      </c>
      <c r="S460" s="3"/>
      <c r="V460" s="17"/>
      <c r="AC460" s="189"/>
      <c r="AD460" s="189"/>
      <c r="AE460" s="189"/>
      <c r="AJ460" s="25">
        <v>45084</v>
      </c>
      <c r="AK460" s="3" t="s">
        <v>887</v>
      </c>
      <c r="AL460" s="3"/>
      <c r="AM460" s="3"/>
      <c r="AN460" s="3">
        <v>29.57</v>
      </c>
      <c r="AO460" s="3"/>
    </row>
    <row r="461" spans="2:41" x14ac:dyDescent="0.25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 x14ac:dyDescent="0.25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 x14ac:dyDescent="0.3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 x14ac:dyDescent="0.35">
      <c r="B464" s="23" t="s">
        <v>32</v>
      </c>
      <c r="C464" s="20">
        <f>IF(X418="PAGADO",0,Y423)</f>
        <v>-155.76000000000022</v>
      </c>
      <c r="E464" s="187" t="s">
        <v>360</v>
      </c>
      <c r="F464" s="187"/>
      <c r="G464" s="187"/>
      <c r="H464" s="187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87" t="s">
        <v>204</v>
      </c>
      <c r="AB464" s="187"/>
      <c r="AC464" s="187"/>
      <c r="AD464" s="187"/>
      <c r="AJ464" s="3"/>
      <c r="AK464" s="3"/>
      <c r="AL464" s="3"/>
      <c r="AM464" s="3"/>
      <c r="AN464" s="18"/>
      <c r="AO464" s="3"/>
    </row>
    <row r="465" spans="2:42" x14ac:dyDescent="0.25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 x14ac:dyDescent="0.25">
      <c r="C466" s="20"/>
      <c r="E466" s="4">
        <v>44972</v>
      </c>
      <c r="F466" s="3" t="s">
        <v>870</v>
      </c>
      <c r="G466" s="3" t="s">
        <v>871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 x14ac:dyDescent="0.25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884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 x14ac:dyDescent="0.25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 x14ac:dyDescent="0.25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 x14ac:dyDescent="0.4">
      <c r="B470" s="190" t="str">
        <f>IF(C469&lt;0,"NO PAGAR","COBRAR")</f>
        <v>NO PAGAR</v>
      </c>
      <c r="C470" s="19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90" t="str">
        <f>IF(Y469&lt;0,"NO PAGAR","COBRAR")</f>
        <v>NO PAGAR</v>
      </c>
      <c r="Y470" s="19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 x14ac:dyDescent="0.25">
      <c r="B471" s="181" t="s">
        <v>9</v>
      </c>
      <c r="C471" s="18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81" t="s">
        <v>9</v>
      </c>
      <c r="Y471" s="18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 x14ac:dyDescent="0.25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 x14ac:dyDescent="0.25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 x14ac:dyDescent="0.25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 x14ac:dyDescent="0.25">
      <c r="B475" s="11" t="s">
        <v>12</v>
      </c>
      <c r="C475" s="10"/>
      <c r="E475" s="4"/>
      <c r="F475" s="3"/>
      <c r="G475" s="3"/>
      <c r="H475" s="5"/>
      <c r="N475" s="183" t="s">
        <v>7</v>
      </c>
      <c r="O475" s="184"/>
      <c r="P475" s="184"/>
      <c r="Q475" s="185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83" t="s">
        <v>7</v>
      </c>
      <c r="AK475" s="184"/>
      <c r="AL475" s="184"/>
      <c r="AM475" s="185"/>
      <c r="AN475" s="18">
        <f>SUM(AN459:AN474)</f>
        <v>369.57</v>
      </c>
      <c r="AO475" s="3"/>
    </row>
    <row r="476" spans="2:42" ht="30" x14ac:dyDescent="0.25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0" t="s">
        <v>893</v>
      </c>
      <c r="AK476" s="130" t="s">
        <v>894</v>
      </c>
      <c r="AL476" s="130" t="s">
        <v>895</v>
      </c>
      <c r="AM476" s="130" t="s">
        <v>896</v>
      </c>
      <c r="AN476" s="130" t="s">
        <v>897</v>
      </c>
      <c r="AO476" s="130" t="s">
        <v>898</v>
      </c>
      <c r="AP476" s="130" t="s">
        <v>899</v>
      </c>
    </row>
    <row r="477" spans="2:42" x14ac:dyDescent="0.25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6" t="s">
        <v>468</v>
      </c>
      <c r="AK477" s="127">
        <v>45072.533622690004</v>
      </c>
      <c r="AL477" s="126" t="s">
        <v>476</v>
      </c>
      <c r="AM477" s="128">
        <v>79.998999999999995</v>
      </c>
      <c r="AN477" s="133">
        <v>140</v>
      </c>
      <c r="AO477" s="128">
        <v>308940</v>
      </c>
      <c r="AP477" s="129" t="s">
        <v>913</v>
      </c>
    </row>
    <row r="478" spans="2:42" x14ac:dyDescent="0.25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 x14ac:dyDescent="0.25">
      <c r="B479" s="11" t="s">
        <v>866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 x14ac:dyDescent="0.25">
      <c r="B480" s="11" t="s">
        <v>17</v>
      </c>
      <c r="C480" s="10"/>
      <c r="E480" s="183" t="s">
        <v>7</v>
      </c>
      <c r="F480" s="184"/>
      <c r="G480" s="185"/>
      <c r="H480" s="5">
        <f>SUM(H466:H479)</f>
        <v>170</v>
      </c>
      <c r="V480" s="17"/>
      <c r="X480" s="11" t="s">
        <v>914</v>
      </c>
      <c r="Y480" s="10">
        <f>AN477</f>
        <v>140</v>
      </c>
      <c r="AA480" s="183" t="s">
        <v>7</v>
      </c>
      <c r="AB480" s="184"/>
      <c r="AC480" s="185"/>
      <c r="AD480" s="5">
        <f>SUM(AD466:AD479)</f>
        <v>535</v>
      </c>
    </row>
    <row r="481" spans="1:43" x14ac:dyDescent="0.25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1"/>
      <c r="C484" s="10"/>
      <c r="V484" s="17"/>
      <c r="X484" s="11"/>
      <c r="Y484" s="10"/>
    </row>
    <row r="485" spans="1:43" x14ac:dyDescent="0.25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 x14ac:dyDescent="0.25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 x14ac:dyDescent="0.25">
      <c r="E487" s="1" t="s">
        <v>19</v>
      </c>
      <c r="V487" s="17"/>
      <c r="AA487" s="1" t="s">
        <v>19</v>
      </c>
    </row>
    <row r="488" spans="1:43" x14ac:dyDescent="0.25"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 x14ac:dyDescent="0.25">
      <c r="V497" s="17"/>
    </row>
    <row r="498" spans="2:41" x14ac:dyDescent="0.25">
      <c r="H498" s="186" t="s">
        <v>30</v>
      </c>
      <c r="I498" s="186"/>
      <c r="J498" s="186"/>
      <c r="V498" s="17"/>
      <c r="AA498" s="186" t="s">
        <v>31</v>
      </c>
      <c r="AB498" s="186"/>
      <c r="AC498" s="186"/>
    </row>
    <row r="499" spans="2:41" x14ac:dyDescent="0.25">
      <c r="H499" s="186"/>
      <c r="I499" s="186"/>
      <c r="J499" s="186"/>
      <c r="V499" s="17"/>
      <c r="AA499" s="186"/>
      <c r="AB499" s="186"/>
      <c r="AC499" s="186"/>
    </row>
    <row r="500" spans="2:41" x14ac:dyDescent="0.25">
      <c r="V500" s="17"/>
    </row>
    <row r="501" spans="2:41" x14ac:dyDescent="0.25">
      <c r="V501" s="17"/>
    </row>
    <row r="502" spans="2:41" ht="23.25" x14ac:dyDescent="0.35">
      <c r="B502" s="24" t="s">
        <v>66</v>
      </c>
      <c r="V502" s="17"/>
      <c r="X502" s="22" t="s">
        <v>66</v>
      </c>
    </row>
    <row r="503" spans="2:41" ht="23.25" x14ac:dyDescent="0.35">
      <c r="B503" s="23" t="s">
        <v>32</v>
      </c>
      <c r="C503" s="20">
        <f>IF(X464="PAGADO",0,Y469)</f>
        <v>-1078.9900000000002</v>
      </c>
      <c r="E503" s="187" t="s">
        <v>204</v>
      </c>
      <c r="F503" s="187"/>
      <c r="G503" s="187"/>
      <c r="H503" s="187"/>
      <c r="V503" s="17"/>
      <c r="X503" s="23" t="s">
        <v>32</v>
      </c>
      <c r="Y503" s="20">
        <f>IF(B1284="PAGADO",0,C508)</f>
        <v>-237.65000000000032</v>
      </c>
      <c r="AA503" s="187" t="s">
        <v>360</v>
      </c>
      <c r="AB503" s="187"/>
      <c r="AC503" s="187"/>
      <c r="AD503" s="187"/>
    </row>
    <row r="504" spans="2:41" x14ac:dyDescent="0.25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 x14ac:dyDescent="0.25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932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513</v>
      </c>
      <c r="AL505" s="3"/>
      <c r="AM505" s="3"/>
      <c r="AN505" s="18">
        <v>28.75</v>
      </c>
      <c r="AO505" s="3"/>
    </row>
    <row r="506" spans="2:41" x14ac:dyDescent="0.25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962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980</v>
      </c>
      <c r="AL506" s="3"/>
      <c r="AM506" s="3"/>
      <c r="AN506" s="18">
        <v>34</v>
      </c>
      <c r="AO506" s="3"/>
    </row>
    <row r="507" spans="2:41" x14ac:dyDescent="0.25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 x14ac:dyDescent="0.25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 x14ac:dyDescent="0.35">
      <c r="B509" s="6"/>
      <c r="C509" s="7"/>
      <c r="E509" s="4">
        <v>45053</v>
      </c>
      <c r="F509" s="3" t="s">
        <v>330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188" t="str">
        <f>IF(Y508&lt;0,"NO PAGAR","COBRAR'")</f>
        <v>NO PAGAR</v>
      </c>
      <c r="Y509" s="188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 x14ac:dyDescent="0.35">
      <c r="B510" s="188" t="str">
        <f>IF(C508&lt;0,"NO PAGAR","COBRAR'")</f>
        <v>NO PAGAR</v>
      </c>
      <c r="C510" s="188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 x14ac:dyDescent="0.25">
      <c r="B511" s="181" t="s">
        <v>9</v>
      </c>
      <c r="C511" s="182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81" t="s">
        <v>9</v>
      </c>
      <c r="Y511" s="182"/>
      <c r="AA511" s="4"/>
      <c r="AB511" s="3" t="s">
        <v>1000</v>
      </c>
      <c r="AC511" s="3" t="s">
        <v>1001</v>
      </c>
      <c r="AD511" s="5">
        <v>50</v>
      </c>
      <c r="AJ511" s="3"/>
      <c r="AK511" s="3"/>
      <c r="AL511" s="3"/>
      <c r="AM511" s="3"/>
      <c r="AN511" s="18"/>
      <c r="AO511" s="3"/>
    </row>
    <row r="512" spans="2:41" x14ac:dyDescent="0.25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 x14ac:dyDescent="0.25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 x14ac:dyDescent="0.25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 x14ac:dyDescent="0.25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 x14ac:dyDescent="0.25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 x14ac:dyDescent="0.25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 x14ac:dyDescent="0.25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 x14ac:dyDescent="0.25">
      <c r="B519" s="11" t="s">
        <v>958</v>
      </c>
      <c r="C519" s="10">
        <v>48.66</v>
      </c>
      <c r="E519" s="183" t="s">
        <v>7</v>
      </c>
      <c r="F519" s="184"/>
      <c r="G519" s="185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7"/>
      <c r="AA519" s="183" t="s">
        <v>7</v>
      </c>
      <c r="AB519" s="184"/>
      <c r="AC519" s="185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 x14ac:dyDescent="0.25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6" t="s">
        <v>976</v>
      </c>
      <c r="Y520" s="159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 x14ac:dyDescent="0.25">
      <c r="B521" s="12"/>
      <c r="C521" s="10"/>
      <c r="N521" s="183" t="s">
        <v>7</v>
      </c>
      <c r="O521" s="184"/>
      <c r="P521" s="184"/>
      <c r="Q521" s="185"/>
      <c r="R521" s="18">
        <f>SUM(R505:R520)</f>
        <v>130</v>
      </c>
      <c r="S521" s="3"/>
      <c r="V521" s="17"/>
      <c r="X521" s="12"/>
      <c r="Y521" s="158"/>
      <c r="AJ521" s="183" t="s">
        <v>7</v>
      </c>
      <c r="AK521" s="184"/>
      <c r="AL521" s="184"/>
      <c r="AM521" s="185"/>
      <c r="AN521" s="18">
        <f>SUM(AN505:AN520)</f>
        <v>1295.6399999999999</v>
      </c>
      <c r="AO521" s="3"/>
    </row>
    <row r="522" spans="2:42" ht="15.75" thickBot="1" x14ac:dyDescent="0.3">
      <c r="B522" s="12"/>
      <c r="C522" s="10"/>
      <c r="V522" s="17"/>
      <c r="X522" s="12"/>
      <c r="Y522" s="10"/>
    </row>
    <row r="523" spans="2:42" ht="27" thickBot="1" x14ac:dyDescent="0.3">
      <c r="B523" s="12"/>
      <c r="C523" s="10"/>
      <c r="V523" s="17"/>
      <c r="X523" s="12"/>
      <c r="Y523" s="10"/>
      <c r="AJ523" s="152">
        <v>20230602</v>
      </c>
      <c r="AK523" s="152" t="s">
        <v>468</v>
      </c>
      <c r="AL523" s="152" t="s">
        <v>975</v>
      </c>
      <c r="AM523" s="152" t="s">
        <v>476</v>
      </c>
      <c r="AN523" s="154">
        <v>140.03</v>
      </c>
      <c r="AO523" s="153">
        <v>80015</v>
      </c>
      <c r="AP523" s="152">
        <v>309692</v>
      </c>
    </row>
    <row r="524" spans="2:42" x14ac:dyDescent="0.25">
      <c r="B524" s="12"/>
      <c r="C524" s="10"/>
      <c r="E524" s="14"/>
      <c r="V524" s="17"/>
      <c r="X524" s="12"/>
      <c r="Y524" s="10"/>
      <c r="AA524" s="14"/>
    </row>
    <row r="525" spans="2:42" x14ac:dyDescent="0.25">
      <c r="B525" s="11"/>
      <c r="C525" s="10"/>
      <c r="V525" s="17"/>
      <c r="X525" s="11"/>
      <c r="Y525" s="10"/>
    </row>
    <row r="526" spans="2:42" x14ac:dyDescent="0.25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 x14ac:dyDescent="0.25">
      <c r="E527" s="1" t="s">
        <v>19</v>
      </c>
      <c r="V527" s="17"/>
      <c r="AA527" s="1" t="s">
        <v>19</v>
      </c>
    </row>
    <row r="528" spans="2:42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189" t="s">
        <v>29</v>
      </c>
      <c r="AD546" s="189"/>
      <c r="AE546" s="189"/>
    </row>
    <row r="547" spans="2:41" x14ac:dyDescent="0.25">
      <c r="H547" s="186" t="s">
        <v>28</v>
      </c>
      <c r="I547" s="186"/>
      <c r="J547" s="186"/>
      <c r="V547" s="17"/>
      <c r="AC547" s="189"/>
      <c r="AD547" s="189"/>
      <c r="AE547" s="189"/>
    </row>
    <row r="548" spans="2:41" x14ac:dyDescent="0.25">
      <c r="H548" s="186"/>
      <c r="I548" s="186"/>
      <c r="J548" s="186"/>
      <c r="V548" s="17"/>
      <c r="AC548" s="189"/>
      <c r="AD548" s="189"/>
      <c r="AE548" s="189"/>
    </row>
    <row r="549" spans="2:41" ht="23.25" x14ac:dyDescent="0.35">
      <c r="B549" s="22" t="s">
        <v>67</v>
      </c>
      <c r="V549" s="17"/>
      <c r="X549" s="22" t="s">
        <v>67</v>
      </c>
    </row>
    <row r="550" spans="2:41" ht="23.25" x14ac:dyDescent="0.35">
      <c r="B550" s="23" t="s">
        <v>32</v>
      </c>
      <c r="C550" s="20">
        <f>IF(X503="PAGADO",0,Y508)</f>
        <v>-503.32000000000016</v>
      </c>
      <c r="E550" s="187" t="s">
        <v>360</v>
      </c>
      <c r="F550" s="187"/>
      <c r="G550" s="187"/>
      <c r="H550" s="187"/>
      <c r="V550" s="17"/>
      <c r="X550" s="23" t="s">
        <v>32</v>
      </c>
      <c r="Y550" s="20">
        <f>IF(B550="PAGADO",0,C555)</f>
        <v>-140.01000000000022</v>
      </c>
      <c r="AA550" s="187" t="s">
        <v>204</v>
      </c>
      <c r="AB550" s="187"/>
      <c r="AC550" s="187"/>
      <c r="AD550" s="187"/>
    </row>
    <row r="551" spans="2:41" x14ac:dyDescent="0.25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 x14ac:dyDescent="0.25">
      <c r="C552" s="20"/>
      <c r="E552" s="4">
        <v>45076</v>
      </c>
      <c r="F552" s="3" t="s">
        <v>597</v>
      </c>
      <c r="G552" s="3" t="s">
        <v>576</v>
      </c>
      <c r="H552" s="5">
        <v>210</v>
      </c>
      <c r="N552" s="25">
        <v>45107</v>
      </c>
      <c r="O552" s="3" t="s">
        <v>513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433</v>
      </c>
      <c r="AL552" s="3"/>
      <c r="AM552" s="3"/>
      <c r="AN552" s="18">
        <v>175</v>
      </c>
      <c r="AO552" s="3"/>
    </row>
    <row r="553" spans="2:41" x14ac:dyDescent="0.25">
      <c r="B553" s="1" t="s">
        <v>24</v>
      </c>
      <c r="C553" s="19">
        <f>IF(C550&gt;0,C550+C551,C551)</f>
        <v>1270</v>
      </c>
      <c r="E553" s="4">
        <v>45093</v>
      </c>
      <c r="F553" s="3" t="s">
        <v>1018</v>
      </c>
      <c r="G553" s="3" t="s">
        <v>883</v>
      </c>
      <c r="H553" s="5">
        <v>160</v>
      </c>
      <c r="N553" s="25">
        <v>45108</v>
      </c>
      <c r="O553" s="3" t="s">
        <v>1007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433</v>
      </c>
      <c r="AL553" s="3"/>
      <c r="AM553" s="3"/>
      <c r="AN553" s="18">
        <v>70</v>
      </c>
      <c r="AO553" s="3"/>
    </row>
    <row r="554" spans="2:41" x14ac:dyDescent="0.25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1042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433</v>
      </c>
      <c r="AL554" s="3"/>
      <c r="AM554" s="3"/>
      <c r="AN554" s="18">
        <v>50</v>
      </c>
      <c r="AO554" s="3"/>
    </row>
    <row r="555" spans="2:41" x14ac:dyDescent="0.25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360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 x14ac:dyDescent="0.4">
      <c r="B556" s="190" t="str">
        <f>IF(C555&lt;0,"NO PAGAR","COBRAR")</f>
        <v>NO PAGAR</v>
      </c>
      <c r="C556" s="190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190" t="str">
        <f>IF(Y555&lt;0,"NO PAGAR","COBRAR")</f>
        <v>NO PAGAR</v>
      </c>
      <c r="Y556" s="190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181" t="s">
        <v>9</v>
      </c>
      <c r="C557" s="182"/>
      <c r="E557" s="4">
        <v>45098</v>
      </c>
      <c r="F557" s="3" t="s">
        <v>88</v>
      </c>
      <c r="G557" s="3" t="s">
        <v>89</v>
      </c>
      <c r="H557" s="5">
        <v>200</v>
      </c>
      <c r="I557" s="71"/>
      <c r="N557" s="3"/>
      <c r="O557" s="3"/>
      <c r="P557" s="3"/>
      <c r="Q557" s="3"/>
      <c r="R557" s="18"/>
      <c r="S557" s="3"/>
      <c r="V557" s="17"/>
      <c r="X557" s="181" t="s">
        <v>9</v>
      </c>
      <c r="Y557" s="182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x14ac:dyDescent="0.25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1031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 x14ac:dyDescent="0.3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 x14ac:dyDescent="0.3">
      <c r="B566" s="11" t="s">
        <v>1027</v>
      </c>
      <c r="C566" s="10">
        <v>196.05</v>
      </c>
      <c r="E566" s="183" t="s">
        <v>7</v>
      </c>
      <c r="F566" s="184"/>
      <c r="G566" s="185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976</v>
      </c>
      <c r="Y566" s="154"/>
      <c r="AA566" s="183" t="s">
        <v>7</v>
      </c>
      <c r="AB566" s="184"/>
      <c r="AC566" s="185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 x14ac:dyDescent="0.25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 x14ac:dyDescent="0.3">
      <c r="B568" s="12"/>
      <c r="C568" s="10"/>
      <c r="N568" s="183" t="s">
        <v>7</v>
      </c>
      <c r="O568" s="184"/>
      <c r="P568" s="184"/>
      <c r="Q568" s="185"/>
      <c r="R568" s="18">
        <f>SUM(R552:R567)</f>
        <v>581.5</v>
      </c>
      <c r="S568" s="3"/>
      <c r="V568" s="17"/>
      <c r="X568" s="12"/>
      <c r="Y568" s="10"/>
      <c r="AJ568" s="183" t="s">
        <v>7</v>
      </c>
      <c r="AK568" s="184"/>
      <c r="AL568" s="184"/>
      <c r="AM568" s="185"/>
      <c r="AN568" s="18">
        <f>SUM(AN552:AN567)</f>
        <v>295</v>
      </c>
      <c r="AO568" s="3"/>
    </row>
    <row r="569" spans="2:41" ht="27" thickBot="1" x14ac:dyDescent="0.3">
      <c r="B569" s="12"/>
      <c r="C569" s="10"/>
      <c r="N569" s="152">
        <v>20230616</v>
      </c>
      <c r="O569" s="152" t="s">
        <v>468</v>
      </c>
      <c r="P569" s="152" t="s">
        <v>476</v>
      </c>
      <c r="Q569" s="154">
        <v>116.05</v>
      </c>
      <c r="R569" s="152">
        <v>66.316000000000003</v>
      </c>
      <c r="S569" s="152">
        <v>310236</v>
      </c>
      <c r="V569" s="17"/>
      <c r="X569" s="12"/>
      <c r="Y569" s="10"/>
    </row>
    <row r="570" spans="2:41" ht="27" thickBot="1" x14ac:dyDescent="0.3">
      <c r="B570" s="12"/>
      <c r="C570" s="10"/>
      <c r="N570" s="152">
        <v>20230630</v>
      </c>
      <c r="O570" s="152" t="s">
        <v>468</v>
      </c>
      <c r="P570" s="152" t="s">
        <v>476</v>
      </c>
      <c r="Q570" s="154">
        <v>80</v>
      </c>
      <c r="R570" s="152">
        <v>45.716999999999999</v>
      </c>
      <c r="S570" s="152">
        <v>310542</v>
      </c>
      <c r="V570" s="17"/>
      <c r="X570" s="12"/>
      <c r="Y570" s="10"/>
    </row>
    <row r="571" spans="2:41" x14ac:dyDescent="0.25">
      <c r="B571" s="15" t="s">
        <v>18</v>
      </c>
      <c r="C571" s="16">
        <f>SUM(C558:C570)</f>
        <v>1410.0100000000002</v>
      </c>
      <c r="Q571" s="167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 x14ac:dyDescent="0.25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 x14ac:dyDescent="0.25">
      <c r="E573" s="1" t="s">
        <v>19</v>
      </c>
      <c r="V573" s="17"/>
      <c r="AA573" s="1" t="s">
        <v>19</v>
      </c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V583" s="17"/>
    </row>
    <row r="584" spans="1:43" x14ac:dyDescent="0.25">
      <c r="H584" s="186" t="s">
        <v>30</v>
      </c>
      <c r="I584" s="186"/>
      <c r="J584" s="186"/>
      <c r="V584" s="17"/>
      <c r="AA584" s="186" t="s">
        <v>31</v>
      </c>
      <c r="AB584" s="186"/>
      <c r="AC584" s="186"/>
    </row>
    <row r="585" spans="1:43" x14ac:dyDescent="0.25">
      <c r="H585" s="186"/>
      <c r="I585" s="186"/>
      <c r="J585" s="186"/>
      <c r="V585" s="17"/>
      <c r="AA585" s="186"/>
      <c r="AB585" s="186"/>
      <c r="AC585" s="186"/>
    </row>
    <row r="586" spans="1:43" x14ac:dyDescent="0.25">
      <c r="V586" s="17"/>
    </row>
    <row r="587" spans="1:43" x14ac:dyDescent="0.25">
      <c r="V587" s="17"/>
    </row>
    <row r="588" spans="1:43" ht="23.25" x14ac:dyDescent="0.35">
      <c r="B588" s="24" t="s">
        <v>67</v>
      </c>
      <c r="V588" s="17"/>
      <c r="X588" s="22" t="s">
        <v>67</v>
      </c>
    </row>
    <row r="589" spans="1:43" ht="23.25" x14ac:dyDescent="0.35">
      <c r="B589" s="23" t="s">
        <v>32</v>
      </c>
      <c r="C589" s="20">
        <f>IF(X550="PAGADO",0,Y555)</f>
        <v>-265.01000000000022</v>
      </c>
      <c r="E589" s="187" t="s">
        <v>204</v>
      </c>
      <c r="F589" s="187"/>
      <c r="G589" s="187"/>
      <c r="H589" s="187"/>
      <c r="V589" s="17"/>
      <c r="X589" s="23" t="s">
        <v>32</v>
      </c>
      <c r="Y589" s="20">
        <f>IF(B1383="PAGADO",0,C594)</f>
        <v>-95.040000000000191</v>
      </c>
      <c r="AA589" s="187" t="s">
        <v>360</v>
      </c>
      <c r="AB589" s="187"/>
      <c r="AC589" s="187"/>
      <c r="AD589" s="187"/>
    </row>
    <row r="590" spans="1:43" x14ac:dyDescent="0.25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 x14ac:dyDescent="0.25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513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433</v>
      </c>
      <c r="AL591" s="3"/>
      <c r="AM591" s="3"/>
      <c r="AN591" s="18">
        <v>400</v>
      </c>
      <c r="AO591" s="3"/>
    </row>
    <row r="592" spans="1:43" x14ac:dyDescent="0.25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1074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1087</v>
      </c>
      <c r="AL592" s="3" t="s">
        <v>1088</v>
      </c>
      <c r="AM592" s="3"/>
      <c r="AN592" s="18">
        <v>48</v>
      </c>
      <c r="AO592" s="3"/>
    </row>
    <row r="593" spans="2:41" x14ac:dyDescent="0.25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1073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1091</v>
      </c>
      <c r="AL593" s="3"/>
      <c r="AM593" s="3"/>
      <c r="AN593" s="18">
        <v>12</v>
      </c>
      <c r="AO593" s="3"/>
    </row>
    <row r="594" spans="2:41" x14ac:dyDescent="0.25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1092</v>
      </c>
      <c r="AL594" s="3"/>
      <c r="AM594" s="3"/>
      <c r="AN594" s="18">
        <v>16</v>
      </c>
      <c r="AO594" s="3"/>
    </row>
    <row r="595" spans="2:41" ht="23.25" x14ac:dyDescent="0.3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188" t="str">
        <f>IF(Y594&lt;0,"NO PAGAR","COBRAR'")</f>
        <v>NO PAGAR</v>
      </c>
      <c r="Y595" s="188"/>
      <c r="AA595" s="4"/>
      <c r="AB595" s="3"/>
      <c r="AC595" s="3"/>
      <c r="AD595" s="5"/>
      <c r="AJ595" s="3"/>
      <c r="AK595" s="3" t="s">
        <v>1093</v>
      </c>
      <c r="AL595" s="3"/>
      <c r="AM595" s="3"/>
      <c r="AN595" s="18">
        <v>16</v>
      </c>
      <c r="AO595" s="3"/>
    </row>
    <row r="596" spans="2:41" ht="23.25" x14ac:dyDescent="0.35">
      <c r="B596" s="188" t="str">
        <f>IF(C594&lt;0,"NO PAGAR","COBRAR'")</f>
        <v>NO PAGAR</v>
      </c>
      <c r="C596" s="188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1094</v>
      </c>
      <c r="AL596" s="3"/>
      <c r="AM596" s="3"/>
      <c r="AN596" s="18">
        <v>24</v>
      </c>
      <c r="AO596" s="3"/>
    </row>
    <row r="597" spans="2:41" x14ac:dyDescent="0.25">
      <c r="B597" s="181" t="s">
        <v>9</v>
      </c>
      <c r="C597" s="182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81" t="s">
        <v>9</v>
      </c>
      <c r="Y597" s="182"/>
      <c r="AA597" s="4"/>
      <c r="AB597" s="3"/>
      <c r="AC597" s="3"/>
      <c r="AD597" s="5"/>
      <c r="AJ597" s="25">
        <v>45134</v>
      </c>
      <c r="AK597" s="3" t="s">
        <v>1096</v>
      </c>
      <c r="AL597" s="3"/>
      <c r="AM597" s="3"/>
      <c r="AN597" s="18">
        <v>100</v>
      </c>
      <c r="AO597" s="3"/>
    </row>
    <row r="598" spans="2:41" x14ac:dyDescent="0.25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 x14ac:dyDescent="0.25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x14ac:dyDescent="0.25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1" t="s">
        <v>16</v>
      </c>
      <c r="C605" s="10"/>
      <c r="E605" s="183" t="s">
        <v>7</v>
      </c>
      <c r="F605" s="184"/>
      <c r="G605" s="185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183" t="s">
        <v>7</v>
      </c>
      <c r="AB605" s="184"/>
      <c r="AC605" s="185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 x14ac:dyDescent="0.25">
      <c r="B606" s="11" t="s">
        <v>1081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 x14ac:dyDescent="0.25">
      <c r="B607" s="12"/>
      <c r="C607" s="10"/>
      <c r="N607" s="183" t="s">
        <v>7</v>
      </c>
      <c r="O607" s="184"/>
      <c r="P607" s="184"/>
      <c r="Q607" s="185"/>
      <c r="R607" s="18">
        <f>SUM(R591:R606)</f>
        <v>900</v>
      </c>
      <c r="S607" s="3"/>
      <c r="V607" s="17"/>
      <c r="X607" s="12"/>
      <c r="Y607" s="10"/>
      <c r="AJ607" s="183" t="s">
        <v>7</v>
      </c>
      <c r="AK607" s="184"/>
      <c r="AL607" s="184"/>
      <c r="AM607" s="185"/>
      <c r="AN607" s="18">
        <f>SUM(AN591:AN606)</f>
        <v>1116</v>
      </c>
      <c r="AO607" s="3"/>
    </row>
    <row r="608" spans="2:41" ht="15.75" thickBot="1" x14ac:dyDescent="0.3">
      <c r="B608" s="12"/>
      <c r="C608" s="10"/>
      <c r="V608" s="17"/>
      <c r="X608" s="12"/>
      <c r="Y608" s="10"/>
    </row>
    <row r="609" spans="2:27" ht="15.75" thickBot="1" x14ac:dyDescent="0.3">
      <c r="B609" s="12"/>
      <c r="C609" s="10"/>
      <c r="N609" t="s">
        <v>1080</v>
      </c>
      <c r="O609" s="170">
        <v>0.69341435185185185</v>
      </c>
      <c r="P609">
        <v>20230707</v>
      </c>
      <c r="Q609" t="s">
        <v>468</v>
      </c>
      <c r="R609" t="s">
        <v>975</v>
      </c>
      <c r="S609" t="s">
        <v>476</v>
      </c>
      <c r="T609" s="172">
        <v>110.03</v>
      </c>
      <c r="U609" s="166">
        <v>62.875999999999998</v>
      </c>
      <c r="V609" s="17"/>
      <c r="X609" s="12"/>
      <c r="Y609" s="10"/>
    </row>
    <row r="610" spans="2:27" x14ac:dyDescent="0.25">
      <c r="B610" s="12"/>
      <c r="C610" s="10"/>
      <c r="E610" s="14"/>
      <c r="V610" s="17"/>
      <c r="X610" s="12"/>
      <c r="Y610" s="10"/>
      <c r="AA610" s="14"/>
    </row>
    <row r="611" spans="2:27" x14ac:dyDescent="0.25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 x14ac:dyDescent="0.25">
      <c r="E612" s="1" t="s">
        <v>19</v>
      </c>
      <c r="V612" s="17"/>
      <c r="AA612" s="1" t="s">
        <v>19</v>
      </c>
    </row>
    <row r="613" spans="2:27" x14ac:dyDescent="0.25">
      <c r="V613" s="17"/>
    </row>
    <row r="614" spans="2:27" x14ac:dyDescent="0.25">
      <c r="V614" s="17"/>
    </row>
    <row r="615" spans="2:27" x14ac:dyDescent="0.25">
      <c r="V615" s="17"/>
    </row>
    <row r="616" spans="2:27" x14ac:dyDescent="0.25">
      <c r="V616" s="17"/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  <c r="AC625" s="189" t="s">
        <v>29</v>
      </c>
      <c r="AD625" s="189"/>
      <c r="AE625" s="189"/>
    </row>
    <row r="626" spans="2:41" x14ac:dyDescent="0.25">
      <c r="H626" s="186" t="s">
        <v>28</v>
      </c>
      <c r="I626" s="186"/>
      <c r="J626" s="186"/>
      <c r="V626" s="17"/>
      <c r="AC626" s="189"/>
      <c r="AD626" s="189"/>
      <c r="AE626" s="189"/>
    </row>
    <row r="627" spans="2:41" x14ac:dyDescent="0.25">
      <c r="H627" s="186"/>
      <c r="I627" s="186"/>
      <c r="J627" s="186"/>
      <c r="V627" s="17"/>
      <c r="AC627" s="189"/>
      <c r="AD627" s="189"/>
      <c r="AE627" s="189"/>
    </row>
    <row r="628" spans="2:41" x14ac:dyDescent="0.25">
      <c r="V628" s="17"/>
    </row>
    <row r="629" spans="2:41" x14ac:dyDescent="0.25">
      <c r="V629" s="17"/>
    </row>
    <row r="630" spans="2:41" ht="23.25" x14ac:dyDescent="0.35">
      <c r="B630" s="22" t="s">
        <v>68</v>
      </c>
      <c r="V630" s="17"/>
      <c r="X630" s="22" t="s">
        <v>68</v>
      </c>
    </row>
    <row r="631" spans="2:41" ht="23.25" x14ac:dyDescent="0.35">
      <c r="B631" s="23" t="s">
        <v>32</v>
      </c>
      <c r="C631" s="20">
        <f>IF(X589="PAGADO",0,Y594)</f>
        <v>-1211.0400000000002</v>
      </c>
      <c r="E631" s="187" t="s">
        <v>204</v>
      </c>
      <c r="F631" s="187"/>
      <c r="G631" s="187"/>
      <c r="H631" s="187"/>
      <c r="V631" s="17"/>
      <c r="X631" s="23" t="s">
        <v>32</v>
      </c>
      <c r="Y631" s="20">
        <f>IF(B631="PAGADO",0,C636)</f>
        <v>-475.33000000000015</v>
      </c>
      <c r="AA631" s="187" t="s">
        <v>204</v>
      </c>
      <c r="AB631" s="187"/>
      <c r="AC631" s="187"/>
      <c r="AD631" s="187"/>
    </row>
    <row r="632" spans="2:41" x14ac:dyDescent="0.25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 x14ac:dyDescent="0.25">
      <c r="C633" s="20"/>
      <c r="E633" s="4">
        <v>45096</v>
      </c>
      <c r="F633" s="3" t="s">
        <v>288</v>
      </c>
      <c r="G633" s="3" t="s">
        <v>658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 x14ac:dyDescent="0.25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1184</v>
      </c>
      <c r="AL634" s="3"/>
      <c r="AM634" s="3"/>
      <c r="AN634" s="18">
        <v>40</v>
      </c>
      <c r="AO634" s="3"/>
    </row>
    <row r="635" spans="2:41" x14ac:dyDescent="0.25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1135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1188</v>
      </c>
      <c r="AL635" s="3"/>
      <c r="AM635" s="3"/>
      <c r="AN635" s="18">
        <v>59.09</v>
      </c>
      <c r="AO635" s="3"/>
    </row>
    <row r="636" spans="2:41" x14ac:dyDescent="0.25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1137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513</v>
      </c>
      <c r="AL636" s="3"/>
      <c r="AM636" s="3"/>
      <c r="AN636" s="18">
        <v>350</v>
      </c>
      <c r="AO636" s="3"/>
    </row>
    <row r="637" spans="2:41" ht="26.25" x14ac:dyDescent="0.4">
      <c r="B637" s="190" t="str">
        <f>IF(C636&lt;0,"NO PAGAR","COBRAR")</f>
        <v>NO PAGAR</v>
      </c>
      <c r="C637" s="190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190" t="str">
        <f>IF(Y636&lt;0,"NO PAGAR","COBRAR")</f>
        <v>NO PAGAR</v>
      </c>
      <c r="Y637" s="19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81" t="s">
        <v>9</v>
      </c>
      <c r="C638" s="182"/>
      <c r="E638" s="4">
        <v>45139</v>
      </c>
      <c r="F638" s="3" t="s">
        <v>1113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181" t="s">
        <v>9</v>
      </c>
      <c r="Y638" s="182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1115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10</v>
      </c>
      <c r="C640" s="10">
        <f>R649</f>
        <v>296</v>
      </c>
      <c r="E640" s="4">
        <v>45140</v>
      </c>
      <c r="F640" s="3" t="s">
        <v>1117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11</v>
      </c>
      <c r="C641" s="10">
        <v>50</v>
      </c>
      <c r="E641" s="4">
        <v>45140</v>
      </c>
      <c r="F641" s="3" t="s">
        <v>1134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11" t="s">
        <v>17</v>
      </c>
      <c r="C647" s="10">
        <f>R653</f>
        <v>260.29000000000002</v>
      </c>
      <c r="E647" s="183" t="s">
        <v>7</v>
      </c>
      <c r="F647" s="184"/>
      <c r="G647" s="185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183" t="s">
        <v>7</v>
      </c>
      <c r="AB647" s="184"/>
      <c r="AC647" s="185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 x14ac:dyDescent="0.25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 x14ac:dyDescent="0.25">
      <c r="B649" s="12"/>
      <c r="C649" s="10"/>
      <c r="N649" s="183" t="s">
        <v>7</v>
      </c>
      <c r="O649" s="184"/>
      <c r="P649" s="184"/>
      <c r="Q649" s="185"/>
      <c r="R649" s="18">
        <f>SUM(R633:R648)</f>
        <v>296</v>
      </c>
      <c r="S649" s="3"/>
      <c r="V649" s="17"/>
      <c r="X649" s="12"/>
      <c r="Y649" s="10"/>
      <c r="AJ649" s="183" t="s">
        <v>7</v>
      </c>
      <c r="AK649" s="184"/>
      <c r="AL649" s="184"/>
      <c r="AM649" s="185"/>
      <c r="AN649" s="18">
        <f>SUM(AN633:AN648)</f>
        <v>849.09</v>
      </c>
      <c r="AO649" s="3"/>
    </row>
    <row r="650" spans="2:41" x14ac:dyDescent="0.25">
      <c r="B650" s="12"/>
      <c r="C650" s="10"/>
      <c r="N650" s="126" t="s">
        <v>468</v>
      </c>
      <c r="O650" s="127">
        <v>45129.784942129998</v>
      </c>
      <c r="P650" s="126" t="s">
        <v>476</v>
      </c>
      <c r="Q650" s="128">
        <v>67.864000000000004</v>
      </c>
      <c r="R650" s="128">
        <v>118.76</v>
      </c>
      <c r="S650" s="129" t="s">
        <v>1130</v>
      </c>
      <c r="V650" s="17"/>
      <c r="X650" s="12"/>
      <c r="Y650" s="10"/>
    </row>
    <row r="651" spans="2:41" x14ac:dyDescent="0.25">
      <c r="B651" s="12"/>
      <c r="C651" s="10"/>
      <c r="N651" s="126" t="s">
        <v>468</v>
      </c>
      <c r="O651" s="127">
        <v>45132.936400459999</v>
      </c>
      <c r="P651" s="126" t="s">
        <v>476</v>
      </c>
      <c r="Q651" s="128">
        <v>12.298</v>
      </c>
      <c r="R651" s="128">
        <v>21.52</v>
      </c>
      <c r="S651" s="129" t="s">
        <v>61</v>
      </c>
      <c r="V651" s="17"/>
      <c r="X651" s="12"/>
      <c r="Y651" s="10"/>
    </row>
    <row r="652" spans="2:41" x14ac:dyDescent="0.25">
      <c r="B652" s="12"/>
      <c r="C652" s="10"/>
      <c r="E652" s="14"/>
      <c r="N652" s="126" t="s">
        <v>468</v>
      </c>
      <c r="O652" s="127">
        <v>45135.576215280002</v>
      </c>
      <c r="P652" s="126" t="s">
        <v>476</v>
      </c>
      <c r="Q652" s="128">
        <v>68.578000000000003</v>
      </c>
      <c r="R652" s="128">
        <v>120.01</v>
      </c>
      <c r="S652" s="129" t="s">
        <v>1129</v>
      </c>
      <c r="V652" s="17"/>
      <c r="X652" s="12"/>
      <c r="Y652" s="10"/>
      <c r="AA652" s="14"/>
    </row>
    <row r="653" spans="2:41" x14ac:dyDescent="0.25">
      <c r="B653" s="12"/>
      <c r="C653" s="10"/>
      <c r="R653" s="176">
        <f>SUM(R650:R652)</f>
        <v>260.29000000000002</v>
      </c>
      <c r="V653" s="17"/>
      <c r="X653" s="12"/>
      <c r="Y653" s="10"/>
    </row>
    <row r="654" spans="2:41" x14ac:dyDescent="0.25">
      <c r="B654" s="12"/>
      <c r="C654" s="10"/>
      <c r="V654" s="17"/>
      <c r="X654" s="12"/>
      <c r="Y654" s="10"/>
    </row>
    <row r="655" spans="2:41" x14ac:dyDescent="0.25">
      <c r="B655" s="12"/>
      <c r="C655" s="10"/>
      <c r="V655" s="17"/>
      <c r="X655" s="12"/>
      <c r="Y655" s="10"/>
    </row>
    <row r="656" spans="2:41" x14ac:dyDescent="0.25">
      <c r="B656" s="12"/>
      <c r="C656" s="10"/>
      <c r="V656" s="17"/>
      <c r="X656" s="12"/>
      <c r="Y656" s="10"/>
    </row>
    <row r="657" spans="1:43" x14ac:dyDescent="0.25">
      <c r="B657" s="11"/>
      <c r="C657" s="10"/>
      <c r="V657" s="17"/>
      <c r="X657" s="11"/>
      <c r="Y657" s="10"/>
    </row>
    <row r="658" spans="1:43" x14ac:dyDescent="0.25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 x14ac:dyDescent="0.25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 x14ac:dyDescent="0.25">
      <c r="E660" s="1" t="s">
        <v>19</v>
      </c>
      <c r="V660" s="17"/>
      <c r="AA660" s="1" t="s">
        <v>19</v>
      </c>
    </row>
    <row r="661" spans="1:43" x14ac:dyDescent="0.25">
      <c r="V661" s="17"/>
    </row>
    <row r="662" spans="1:43" x14ac:dyDescent="0.25">
      <c r="V662" s="17"/>
    </row>
    <row r="663" spans="1:43" x14ac:dyDescent="0.25">
      <c r="V663" s="17"/>
    </row>
    <row r="664" spans="1:43" x14ac:dyDescent="0.25">
      <c r="V664" s="17"/>
    </row>
    <row r="665" spans="1:43" x14ac:dyDescent="0.25">
      <c r="V665" s="17"/>
    </row>
    <row r="666" spans="1:43" x14ac:dyDescent="0.25">
      <c r="V666" s="17"/>
    </row>
    <row r="667" spans="1:43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 x14ac:dyDescent="0.25">
      <c r="V670" s="17"/>
    </row>
    <row r="671" spans="1:43" x14ac:dyDescent="0.25">
      <c r="H671" s="186" t="s">
        <v>30</v>
      </c>
      <c r="I671" s="186"/>
      <c r="J671" s="186"/>
      <c r="V671" s="17"/>
      <c r="AA671" s="186" t="s">
        <v>31</v>
      </c>
      <c r="AB671" s="186"/>
      <c r="AC671" s="186"/>
    </row>
    <row r="672" spans="1:43" x14ac:dyDescent="0.25">
      <c r="H672" s="186"/>
      <c r="I672" s="186"/>
      <c r="J672" s="186"/>
      <c r="V672" s="17"/>
      <c r="AA672" s="186"/>
      <c r="AB672" s="186"/>
      <c r="AC672" s="186"/>
    </row>
    <row r="673" spans="2:41" x14ac:dyDescent="0.25">
      <c r="V673" s="17"/>
    </row>
    <row r="674" spans="2:41" x14ac:dyDescent="0.25">
      <c r="V674" s="17"/>
    </row>
    <row r="675" spans="2:41" ht="23.25" x14ac:dyDescent="0.35">
      <c r="B675" s="24" t="s">
        <v>68</v>
      </c>
      <c r="V675" s="17"/>
      <c r="X675" s="22" t="s">
        <v>68</v>
      </c>
    </row>
    <row r="676" spans="2:41" ht="23.25" x14ac:dyDescent="0.35">
      <c r="B676" s="23" t="s">
        <v>32</v>
      </c>
      <c r="C676" s="20">
        <f>IF(X631="PAGADO",0,C636)</f>
        <v>-475.33000000000015</v>
      </c>
      <c r="E676" s="187" t="s">
        <v>20</v>
      </c>
      <c r="F676" s="187"/>
      <c r="G676" s="187"/>
      <c r="H676" s="187"/>
      <c r="V676" s="17"/>
      <c r="X676" s="23" t="s">
        <v>32</v>
      </c>
      <c r="Y676" s="20">
        <f>IF(B1476="PAGADO",0,C681)</f>
        <v>-1354.42</v>
      </c>
      <c r="AA676" s="187" t="s">
        <v>20</v>
      </c>
      <c r="AB676" s="187"/>
      <c r="AC676" s="187"/>
      <c r="AD676" s="187"/>
    </row>
    <row r="677" spans="2:41" x14ac:dyDescent="0.25">
      <c r="B677" s="1" t="s">
        <v>0</v>
      </c>
      <c r="C677" s="19">
        <f>H692</f>
        <v>0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 x14ac:dyDescent="0.25">
      <c r="C678" s="2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Y678" s="2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1" t="s">
        <v>24</v>
      </c>
      <c r="C679" s="19">
        <f>IF(C676&gt;0,C676+C677,C677)</f>
        <v>0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" t="s">
        <v>24</v>
      </c>
      <c r="Y679" s="19">
        <f>IF(Y676&gt;0,Y676+Y677,Y677)</f>
        <v>0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" t="s">
        <v>9</v>
      </c>
      <c r="C680" s="20">
        <f>C704</f>
        <v>1354.42</v>
      </c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1354.42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6" t="s">
        <v>26</v>
      </c>
      <c r="C681" s="21">
        <f>C679-C680</f>
        <v>-1354.42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-1354.42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 x14ac:dyDescent="0.3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88" t="str">
        <f>IF(Y681&lt;0,"NO PAGAR","COBRAR'")</f>
        <v>NO PAGAR</v>
      </c>
      <c r="Y682" s="188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 x14ac:dyDescent="0.35">
      <c r="B683" s="188" t="str">
        <f>IF(C681&lt;0,"NO PAGAR","COBRAR'")</f>
        <v>NO PAGAR</v>
      </c>
      <c r="C683" s="188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81" t="s">
        <v>9</v>
      </c>
      <c r="C684" s="182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81" t="s">
        <v>9</v>
      </c>
      <c r="Y684" s="182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1354.42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10</v>
      </c>
      <c r="C686" s="10">
        <f>R694</f>
        <v>0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x14ac:dyDescent="0.25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x14ac:dyDescent="0.25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11" t="s">
        <v>16</v>
      </c>
      <c r="C692" s="10"/>
      <c r="E692" s="183" t="s">
        <v>7</v>
      </c>
      <c r="F692" s="184"/>
      <c r="G692" s="185"/>
      <c r="H692" s="5">
        <f>SUM(H678:H691)</f>
        <v>0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183" t="s">
        <v>7</v>
      </c>
      <c r="AB692" s="184"/>
      <c r="AC692" s="185"/>
      <c r="AD692" s="5">
        <f>SUM(AD678:AD691)</f>
        <v>0</v>
      </c>
      <c r="AJ692" s="3"/>
      <c r="AK692" s="3"/>
      <c r="AL692" s="3"/>
      <c r="AM692" s="3"/>
      <c r="AN692" s="18"/>
      <c r="AO692" s="3"/>
    </row>
    <row r="693" spans="2:41" x14ac:dyDescent="0.25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17</v>
      </c>
      <c r="Y693" s="10"/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1" x14ac:dyDescent="0.25">
      <c r="B694" s="12"/>
      <c r="C694" s="10"/>
      <c r="N694" s="183" t="s">
        <v>7</v>
      </c>
      <c r="O694" s="184"/>
      <c r="P694" s="184"/>
      <c r="Q694" s="185"/>
      <c r="R694" s="18">
        <f>SUM(R678:R693)</f>
        <v>0</v>
      </c>
      <c r="S694" s="3"/>
      <c r="V694" s="17"/>
      <c r="X694" s="12"/>
      <c r="Y694" s="10"/>
      <c r="AJ694" s="183" t="s">
        <v>7</v>
      </c>
      <c r="AK694" s="184"/>
      <c r="AL694" s="184"/>
      <c r="AM694" s="185"/>
      <c r="AN694" s="18">
        <f>SUM(AN678:AN693)</f>
        <v>0</v>
      </c>
      <c r="AO694" s="3"/>
    </row>
    <row r="695" spans="2:41" x14ac:dyDescent="0.25">
      <c r="B695" s="12"/>
      <c r="C695" s="10"/>
      <c r="V695" s="17"/>
      <c r="X695" s="12"/>
      <c r="Y695" s="10"/>
    </row>
    <row r="696" spans="2:41" x14ac:dyDescent="0.25">
      <c r="B696" s="12"/>
      <c r="C696" s="10"/>
      <c r="V696" s="17"/>
      <c r="X696" s="12"/>
      <c r="Y696" s="10"/>
    </row>
    <row r="697" spans="2:41" x14ac:dyDescent="0.25">
      <c r="B697" s="12"/>
      <c r="C697" s="10"/>
      <c r="E697" s="14"/>
      <c r="V697" s="17"/>
      <c r="X697" s="12"/>
      <c r="Y697" s="10"/>
      <c r="AA697" s="14"/>
    </row>
    <row r="698" spans="2:41" x14ac:dyDescent="0.25">
      <c r="B698" s="12"/>
      <c r="C698" s="10"/>
      <c r="V698" s="17"/>
      <c r="X698" s="12"/>
      <c r="Y698" s="10"/>
    </row>
    <row r="699" spans="2:41" x14ac:dyDescent="0.25">
      <c r="B699" s="12"/>
      <c r="C699" s="10"/>
      <c r="V699" s="17"/>
      <c r="X699" s="12"/>
      <c r="Y699" s="10"/>
    </row>
    <row r="700" spans="2:41" x14ac:dyDescent="0.25">
      <c r="B700" s="12"/>
      <c r="C700" s="10"/>
      <c r="V700" s="17"/>
      <c r="X700" s="12"/>
      <c r="Y700" s="10"/>
    </row>
    <row r="701" spans="2:41" x14ac:dyDescent="0.25">
      <c r="B701" s="12"/>
      <c r="C701" s="10"/>
      <c r="V701" s="17"/>
      <c r="X701" s="12"/>
      <c r="Y701" s="10"/>
    </row>
    <row r="702" spans="2:41" x14ac:dyDescent="0.25">
      <c r="B702" s="12"/>
      <c r="C702" s="10"/>
      <c r="V702" s="17"/>
      <c r="X702" s="12"/>
      <c r="Y702" s="10"/>
    </row>
    <row r="703" spans="2:41" x14ac:dyDescent="0.25">
      <c r="B703" s="11"/>
      <c r="C703" s="10"/>
      <c r="V703" s="17"/>
      <c r="X703" s="11"/>
      <c r="Y703" s="10"/>
    </row>
    <row r="704" spans="2:41" x14ac:dyDescent="0.25">
      <c r="B704" s="15" t="s">
        <v>18</v>
      </c>
      <c r="C704" s="16">
        <f>SUM(C685:C703)</f>
        <v>1354.42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1354.42</v>
      </c>
      <c r="Z704" t="s">
        <v>22</v>
      </c>
      <c r="AA704" t="s">
        <v>21</v>
      </c>
    </row>
    <row r="705" spans="5:31" x14ac:dyDescent="0.25">
      <c r="E705" s="1" t="s">
        <v>19</v>
      </c>
      <c r="V705" s="17"/>
      <c r="AA705" s="1" t="s">
        <v>19</v>
      </c>
    </row>
    <row r="706" spans="5:31" x14ac:dyDescent="0.25">
      <c r="V706" s="17"/>
    </row>
    <row r="707" spans="5:31" x14ac:dyDescent="0.25">
      <c r="V707" s="17"/>
    </row>
    <row r="708" spans="5:31" x14ac:dyDescent="0.25">
      <c r="V708" s="17"/>
    </row>
    <row r="709" spans="5:31" x14ac:dyDescent="0.25">
      <c r="V709" s="17"/>
    </row>
    <row r="710" spans="5:31" x14ac:dyDescent="0.25">
      <c r="V710" s="17"/>
    </row>
    <row r="711" spans="5:31" x14ac:dyDescent="0.25">
      <c r="V711" s="17"/>
    </row>
    <row r="712" spans="5:31" x14ac:dyDescent="0.25">
      <c r="V712" s="17"/>
    </row>
    <row r="713" spans="5:31" x14ac:dyDescent="0.25">
      <c r="V713" s="17"/>
    </row>
    <row r="714" spans="5:31" x14ac:dyDescent="0.25">
      <c r="V714" s="17"/>
    </row>
    <row r="715" spans="5:31" x14ac:dyDescent="0.25">
      <c r="V715" s="17"/>
    </row>
    <row r="716" spans="5:31" x14ac:dyDescent="0.25">
      <c r="V716" s="17"/>
    </row>
    <row r="717" spans="5:31" x14ac:dyDescent="0.25">
      <c r="V717" s="17"/>
    </row>
    <row r="718" spans="5:31" x14ac:dyDescent="0.25">
      <c r="V718" s="17"/>
      <c r="AC718" s="189" t="s">
        <v>29</v>
      </c>
      <c r="AD718" s="189"/>
      <c r="AE718" s="189"/>
    </row>
    <row r="719" spans="5:31" x14ac:dyDescent="0.25">
      <c r="H719" s="186" t="s">
        <v>28</v>
      </c>
      <c r="I719" s="186"/>
      <c r="J719" s="186"/>
      <c r="V719" s="17"/>
      <c r="AC719" s="189"/>
      <c r="AD719" s="189"/>
      <c r="AE719" s="189"/>
    </row>
    <row r="720" spans="5:31" x14ac:dyDescent="0.25">
      <c r="H720" s="186"/>
      <c r="I720" s="186"/>
      <c r="J720" s="186"/>
      <c r="V720" s="17"/>
      <c r="AC720" s="189"/>
      <c r="AD720" s="189"/>
      <c r="AE720" s="189"/>
    </row>
    <row r="721" spans="2:41" x14ac:dyDescent="0.25">
      <c r="V721" s="17"/>
    </row>
    <row r="722" spans="2:41" x14ac:dyDescent="0.25">
      <c r="V722" s="17"/>
    </row>
    <row r="723" spans="2:41" ht="23.25" x14ac:dyDescent="0.35">
      <c r="B723" s="22" t="s">
        <v>69</v>
      </c>
      <c r="V723" s="17"/>
      <c r="X723" s="22" t="s">
        <v>69</v>
      </c>
    </row>
    <row r="724" spans="2:41" ht="23.25" x14ac:dyDescent="0.35">
      <c r="B724" s="23" t="s">
        <v>32</v>
      </c>
      <c r="C724" s="20">
        <f>IF(X676="PAGADO",0,Y681)</f>
        <v>-1354.42</v>
      </c>
      <c r="E724" s="187" t="s">
        <v>20</v>
      </c>
      <c r="F724" s="187"/>
      <c r="G724" s="187"/>
      <c r="H724" s="187"/>
      <c r="V724" s="17"/>
      <c r="X724" s="23" t="s">
        <v>32</v>
      </c>
      <c r="Y724" s="20">
        <f>IF(B724="PAGADO",0,C729)</f>
        <v>-1354.42</v>
      </c>
      <c r="AA724" s="187" t="s">
        <v>20</v>
      </c>
      <c r="AB724" s="187"/>
      <c r="AC724" s="187"/>
      <c r="AD724" s="187"/>
    </row>
    <row r="725" spans="2:41" x14ac:dyDescent="0.25">
      <c r="B725" s="1" t="s">
        <v>0</v>
      </c>
      <c r="C725" s="19">
        <f>H740</f>
        <v>0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0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 x14ac:dyDescent="0.25">
      <c r="C726" s="2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Y726" s="2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" t="s">
        <v>24</v>
      </c>
      <c r="C727" s="19">
        <f>IF(C724&gt;0,C724+C725,C725)</f>
        <v>0</v>
      </c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" t="s">
        <v>24</v>
      </c>
      <c r="Y727" s="19">
        <f>IF(Y724&gt;0,Y724+Y725,Y725)</f>
        <v>0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x14ac:dyDescent="0.25">
      <c r="B728" s="1" t="s">
        <v>9</v>
      </c>
      <c r="C728" s="20">
        <f>C751</f>
        <v>1354.42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9</v>
      </c>
      <c r="Y728" s="20">
        <f>Y751</f>
        <v>1354.42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 x14ac:dyDescent="0.25">
      <c r="B729" s="6" t="s">
        <v>25</v>
      </c>
      <c r="C729" s="21">
        <f>C727-C728</f>
        <v>-1354.42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6" t="s">
        <v>8</v>
      </c>
      <c r="Y729" s="21">
        <f>Y727-Y728</f>
        <v>-1354.42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ht="26.25" x14ac:dyDescent="0.4">
      <c r="B730" s="190" t="str">
        <f>IF(C729&lt;0,"NO PAGAR","COBRAR")</f>
        <v>NO PAGAR</v>
      </c>
      <c r="C730" s="19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90" t="str">
        <f>IF(Y729&lt;0,"NO PAGAR","COBRAR")</f>
        <v>NO PAGAR</v>
      </c>
      <c r="Y730" s="19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81" t="s">
        <v>9</v>
      </c>
      <c r="C731" s="182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81" t="s">
        <v>9</v>
      </c>
      <c r="Y731" s="182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9" t="str">
        <f>IF(C765&lt;0,"SALDO A FAVOR","SALDO ADELANTAD0'")</f>
        <v>SALDO ADELANTAD0'</v>
      </c>
      <c r="C732" s="10">
        <f>IF(Y676&lt;=0,Y676*-1)</f>
        <v>1354.42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1354.42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10</v>
      </c>
      <c r="C733" s="10">
        <f>R742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11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17</v>
      </c>
      <c r="C740" s="10"/>
      <c r="E740" s="183" t="s">
        <v>7</v>
      </c>
      <c r="F740" s="184"/>
      <c r="G740" s="185"/>
      <c r="H740" s="5">
        <f>SUM(H726:H739)</f>
        <v>0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183" t="s">
        <v>7</v>
      </c>
      <c r="AB740" s="184"/>
      <c r="AC740" s="185"/>
      <c r="AD740" s="5">
        <f>SUM(AD726:AD739)</f>
        <v>0</v>
      </c>
      <c r="AJ740" s="3"/>
      <c r="AK740" s="3"/>
      <c r="AL740" s="3"/>
      <c r="AM740" s="3"/>
      <c r="AN740" s="18"/>
      <c r="AO740" s="3"/>
    </row>
    <row r="741" spans="2:41" x14ac:dyDescent="0.25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 x14ac:dyDescent="0.25">
      <c r="B742" s="12"/>
      <c r="C742" s="10"/>
      <c r="N742" s="183" t="s">
        <v>7</v>
      </c>
      <c r="O742" s="184"/>
      <c r="P742" s="184"/>
      <c r="Q742" s="185"/>
      <c r="R742" s="18">
        <f>SUM(R726:R741)</f>
        <v>0</v>
      </c>
      <c r="S742" s="3"/>
      <c r="V742" s="17"/>
      <c r="X742" s="12"/>
      <c r="Y742" s="10"/>
      <c r="AJ742" s="183" t="s">
        <v>7</v>
      </c>
      <c r="AK742" s="184"/>
      <c r="AL742" s="184"/>
      <c r="AM742" s="185"/>
      <c r="AN742" s="18">
        <f>SUM(AN726:AN741)</f>
        <v>0</v>
      </c>
      <c r="AO742" s="3"/>
    </row>
    <row r="743" spans="2:41" x14ac:dyDescent="0.25">
      <c r="B743" s="12"/>
      <c r="C743" s="10"/>
      <c r="V743" s="17"/>
      <c r="X743" s="12"/>
      <c r="Y743" s="10"/>
    </row>
    <row r="744" spans="2:41" x14ac:dyDescent="0.25">
      <c r="B744" s="12"/>
      <c r="C744" s="10"/>
      <c r="V744" s="17"/>
      <c r="X744" s="12"/>
      <c r="Y744" s="10"/>
    </row>
    <row r="745" spans="2:41" x14ac:dyDescent="0.25">
      <c r="B745" s="12"/>
      <c r="C745" s="10"/>
      <c r="E745" s="14"/>
      <c r="V745" s="17"/>
      <c r="X745" s="12"/>
      <c r="Y745" s="10"/>
      <c r="AA745" s="14"/>
    </row>
    <row r="746" spans="2:41" x14ac:dyDescent="0.25">
      <c r="B746" s="12"/>
      <c r="C746" s="10"/>
      <c r="V746" s="17"/>
      <c r="X746" s="12"/>
      <c r="Y746" s="10"/>
    </row>
    <row r="747" spans="2:41" x14ac:dyDescent="0.25">
      <c r="B747" s="12"/>
      <c r="C747" s="10"/>
      <c r="V747" s="17"/>
      <c r="X747" s="12"/>
      <c r="Y747" s="10"/>
    </row>
    <row r="748" spans="2:41" x14ac:dyDescent="0.25">
      <c r="B748" s="12"/>
      <c r="C748" s="10"/>
      <c r="V748" s="17"/>
      <c r="X748" s="12"/>
      <c r="Y748" s="10"/>
    </row>
    <row r="749" spans="2:41" x14ac:dyDescent="0.25">
      <c r="B749" s="12"/>
      <c r="C749" s="10"/>
      <c r="V749" s="17"/>
      <c r="X749" s="12"/>
      <c r="Y749" s="10"/>
    </row>
    <row r="750" spans="2:41" x14ac:dyDescent="0.25">
      <c r="B750" s="11"/>
      <c r="C750" s="10"/>
      <c r="V750" s="17"/>
      <c r="X750" s="11"/>
      <c r="Y750" s="10"/>
    </row>
    <row r="751" spans="2:41" x14ac:dyDescent="0.25">
      <c r="B751" s="15" t="s">
        <v>18</v>
      </c>
      <c r="C751" s="16">
        <f>SUM(C732:C750)</f>
        <v>1354.42</v>
      </c>
      <c r="V751" s="17"/>
      <c r="X751" s="15" t="s">
        <v>18</v>
      </c>
      <c r="Y751" s="16">
        <f>SUM(Y732:Y750)</f>
        <v>1354.42</v>
      </c>
    </row>
    <row r="752" spans="2:41" x14ac:dyDescent="0.25">
      <c r="D752" t="s">
        <v>22</v>
      </c>
      <c r="E752" t="s">
        <v>21</v>
      </c>
      <c r="V752" s="17"/>
      <c r="Z752" t="s">
        <v>22</v>
      </c>
      <c r="AA752" t="s">
        <v>21</v>
      </c>
    </row>
    <row r="753" spans="1:43" x14ac:dyDescent="0.25">
      <c r="E753" s="1" t="s">
        <v>19</v>
      </c>
      <c r="V753" s="17"/>
      <c r="AA753" s="1" t="s">
        <v>19</v>
      </c>
    </row>
    <row r="754" spans="1:43" x14ac:dyDescent="0.25">
      <c r="V754" s="17"/>
    </row>
    <row r="755" spans="1:43" x14ac:dyDescent="0.25">
      <c r="V755" s="17"/>
    </row>
    <row r="756" spans="1:43" x14ac:dyDescent="0.25">
      <c r="V756" s="17"/>
    </row>
    <row r="757" spans="1:43" x14ac:dyDescent="0.25">
      <c r="V757" s="17"/>
    </row>
    <row r="758" spans="1:43" x14ac:dyDescent="0.25">
      <c r="V758" s="17"/>
    </row>
    <row r="759" spans="1:43" x14ac:dyDescent="0.25">
      <c r="V759" s="17"/>
    </row>
    <row r="760" spans="1:43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</row>
    <row r="762" spans="1:43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</row>
    <row r="763" spans="1:43" x14ac:dyDescent="0.25">
      <c r="V763" s="17"/>
    </row>
    <row r="764" spans="1:43" x14ac:dyDescent="0.25">
      <c r="H764" s="186" t="s">
        <v>30</v>
      </c>
      <c r="I764" s="186"/>
      <c r="J764" s="186"/>
      <c r="V764" s="17"/>
      <c r="AA764" s="186" t="s">
        <v>31</v>
      </c>
      <c r="AB764" s="186"/>
      <c r="AC764" s="186"/>
    </row>
    <row r="765" spans="1:43" x14ac:dyDescent="0.25">
      <c r="H765" s="186"/>
      <c r="I765" s="186"/>
      <c r="J765" s="186"/>
      <c r="V765" s="17"/>
      <c r="AA765" s="186"/>
      <c r="AB765" s="186"/>
      <c r="AC765" s="186"/>
    </row>
    <row r="766" spans="1:43" x14ac:dyDescent="0.25">
      <c r="V766" s="17"/>
    </row>
    <row r="767" spans="1:43" x14ac:dyDescent="0.25">
      <c r="V767" s="17"/>
    </row>
    <row r="768" spans="1:43" ht="23.25" x14ac:dyDescent="0.35">
      <c r="B768" s="24" t="s">
        <v>69</v>
      </c>
      <c r="V768" s="17"/>
      <c r="X768" s="22" t="s">
        <v>69</v>
      </c>
    </row>
    <row r="769" spans="2:41" ht="23.25" x14ac:dyDescent="0.35">
      <c r="B769" s="23" t="s">
        <v>32</v>
      </c>
      <c r="C769" s="20">
        <f>IF(X724="PAGADO",0,C729)</f>
        <v>-1354.42</v>
      </c>
      <c r="E769" s="187" t="s">
        <v>20</v>
      </c>
      <c r="F769" s="187"/>
      <c r="G769" s="187"/>
      <c r="H769" s="187"/>
      <c r="V769" s="17"/>
      <c r="X769" s="23" t="s">
        <v>32</v>
      </c>
      <c r="Y769" s="20">
        <f>IF(B1569="PAGADO",0,C774)</f>
        <v>-1354.42</v>
      </c>
      <c r="AA769" s="187" t="s">
        <v>20</v>
      </c>
      <c r="AB769" s="187"/>
      <c r="AC769" s="187"/>
      <c r="AD769" s="187"/>
    </row>
    <row r="770" spans="2:41" x14ac:dyDescent="0.25">
      <c r="B770" s="1" t="s">
        <v>0</v>
      </c>
      <c r="C770" s="19">
        <f>H785</f>
        <v>0</v>
      </c>
      <c r="E770" s="2" t="s">
        <v>1</v>
      </c>
      <c r="F770" s="2" t="s">
        <v>2</v>
      </c>
      <c r="G770" s="2" t="s">
        <v>3</v>
      </c>
      <c r="H770" s="2" t="s">
        <v>4</v>
      </c>
      <c r="N770" s="2" t="s">
        <v>1</v>
      </c>
      <c r="O770" s="2" t="s">
        <v>5</v>
      </c>
      <c r="P770" s="2" t="s">
        <v>4</v>
      </c>
      <c r="Q770" s="2" t="s">
        <v>6</v>
      </c>
      <c r="R770" s="2" t="s">
        <v>7</v>
      </c>
      <c r="S770" s="3"/>
      <c r="V770" s="17"/>
      <c r="X770" s="1" t="s">
        <v>0</v>
      </c>
      <c r="Y770" s="19">
        <f>AD785</f>
        <v>0</v>
      </c>
      <c r="AA770" s="2" t="s">
        <v>1</v>
      </c>
      <c r="AB770" s="2" t="s">
        <v>2</v>
      </c>
      <c r="AC770" s="2" t="s">
        <v>3</v>
      </c>
      <c r="AD770" s="2" t="s">
        <v>4</v>
      </c>
      <c r="AJ770" s="2" t="s">
        <v>1</v>
      </c>
      <c r="AK770" s="2" t="s">
        <v>5</v>
      </c>
      <c r="AL770" s="2" t="s">
        <v>4</v>
      </c>
      <c r="AM770" s="2" t="s">
        <v>6</v>
      </c>
      <c r="AN770" s="2" t="s">
        <v>7</v>
      </c>
      <c r="AO770" s="3"/>
    </row>
    <row r="771" spans="2:41" x14ac:dyDescent="0.25">
      <c r="C771" s="2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Y771" s="2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" t="s">
        <v>24</v>
      </c>
      <c r="C772" s="19">
        <f>IF(C769&gt;0,C769+C770,C770)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" t="s">
        <v>24</v>
      </c>
      <c r="Y772" s="19">
        <f>IF(Y769&gt;0,Y769+Y770,Y770)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" t="s">
        <v>9</v>
      </c>
      <c r="C773" s="20">
        <f>C797</f>
        <v>1354.42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" t="s">
        <v>9</v>
      </c>
      <c r="Y773" s="20">
        <f>Y797</f>
        <v>1354.42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6" t="s">
        <v>26</v>
      </c>
      <c r="C774" s="21">
        <f>C772-C773</f>
        <v>-1354.42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 t="s">
        <v>27</v>
      </c>
      <c r="Y774" s="21">
        <f>Y772-Y773</f>
        <v>-1354.42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ht="23.25" x14ac:dyDescent="0.35">
      <c r="B775" s="6"/>
      <c r="C775" s="7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88" t="str">
        <f>IF(Y774&lt;0,"NO PAGAR","COBRAR'")</f>
        <v>NO PAGAR</v>
      </c>
      <c r="Y775" s="188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ht="23.25" x14ac:dyDescent="0.35">
      <c r="B776" s="188" t="str">
        <f>IF(C774&lt;0,"NO PAGAR","COBRAR'")</f>
        <v>NO PAGAR</v>
      </c>
      <c r="C776" s="188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6"/>
      <c r="Y776" s="8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81" t="s">
        <v>9</v>
      </c>
      <c r="C777" s="182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81" t="s">
        <v>9</v>
      </c>
      <c r="Y777" s="182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9" t="str">
        <f>IF(Y729&lt;0,"SALDO ADELANTADO","SALDO A FAVOR '")</f>
        <v>SALDO ADELANTADO</v>
      </c>
      <c r="C778" s="10">
        <f>IF(Y729&lt;=0,Y729*-1)</f>
        <v>1354.42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9" t="str">
        <f>IF(C774&lt;0,"SALDO ADELANTADO","SALDO A FAVOR'")</f>
        <v>SALDO ADELANTADO</v>
      </c>
      <c r="Y778" s="10">
        <f>IF(C774&lt;=0,C774*-1)</f>
        <v>1354.42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10</v>
      </c>
      <c r="C779" s="10">
        <f>R787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10</v>
      </c>
      <c r="Y779" s="10">
        <f>AN787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1" t="s">
        <v>11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11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1" t="s">
        <v>12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12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13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13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14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14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 x14ac:dyDescent="0.25">
      <c r="B784" s="11" t="s">
        <v>15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15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1" t="s">
        <v>16</v>
      </c>
      <c r="C785" s="10"/>
      <c r="E785" s="183" t="s">
        <v>7</v>
      </c>
      <c r="F785" s="184"/>
      <c r="G785" s="185"/>
      <c r="H785" s="5">
        <f>SUM(H771:H784)</f>
        <v>0</v>
      </c>
      <c r="N785" s="3"/>
      <c r="O785" s="3"/>
      <c r="P785" s="3"/>
      <c r="Q785" s="3"/>
      <c r="R785" s="18"/>
      <c r="S785" s="3"/>
      <c r="V785" s="17"/>
      <c r="X785" s="11" t="s">
        <v>16</v>
      </c>
      <c r="Y785" s="10"/>
      <c r="AA785" s="183" t="s">
        <v>7</v>
      </c>
      <c r="AB785" s="184"/>
      <c r="AC785" s="185"/>
      <c r="AD785" s="5">
        <f>SUM(AD771:AD784)</f>
        <v>0</v>
      </c>
      <c r="AJ785" s="3"/>
      <c r="AK785" s="3"/>
      <c r="AL785" s="3"/>
      <c r="AM785" s="3"/>
      <c r="AN785" s="18"/>
      <c r="AO785" s="3"/>
    </row>
    <row r="786" spans="2:41" x14ac:dyDescent="0.25">
      <c r="B786" s="11" t="s">
        <v>17</v>
      </c>
      <c r="C786" s="10"/>
      <c r="E786" s="13"/>
      <c r="F786" s="13"/>
      <c r="G786" s="13"/>
      <c r="N786" s="3"/>
      <c r="O786" s="3"/>
      <c r="P786" s="3"/>
      <c r="Q786" s="3"/>
      <c r="R786" s="18"/>
      <c r="S786" s="3"/>
      <c r="V786" s="17"/>
      <c r="X786" s="11" t="s">
        <v>17</v>
      </c>
      <c r="Y786" s="10"/>
      <c r="AA786" s="13"/>
      <c r="AB786" s="13"/>
      <c r="AC786" s="13"/>
      <c r="AJ786" s="3"/>
      <c r="AK786" s="3"/>
      <c r="AL786" s="3"/>
      <c r="AM786" s="3"/>
      <c r="AN786" s="18"/>
      <c r="AO786" s="3"/>
    </row>
    <row r="787" spans="2:41" x14ac:dyDescent="0.25">
      <c r="B787" s="12"/>
      <c r="C787" s="10"/>
      <c r="N787" s="183" t="s">
        <v>7</v>
      </c>
      <c r="O787" s="184"/>
      <c r="P787" s="184"/>
      <c r="Q787" s="185"/>
      <c r="R787" s="18">
        <f>SUM(R771:R786)</f>
        <v>0</v>
      </c>
      <c r="S787" s="3"/>
      <c r="V787" s="17"/>
      <c r="X787" s="12"/>
      <c r="Y787" s="10"/>
      <c r="AJ787" s="183" t="s">
        <v>7</v>
      </c>
      <c r="AK787" s="184"/>
      <c r="AL787" s="184"/>
      <c r="AM787" s="185"/>
      <c r="AN787" s="18">
        <f>SUM(AN771:AN786)</f>
        <v>0</v>
      </c>
      <c r="AO787" s="3"/>
    </row>
    <row r="788" spans="2:41" x14ac:dyDescent="0.25">
      <c r="B788" s="12"/>
      <c r="C788" s="10"/>
      <c r="V788" s="17"/>
      <c r="X788" s="12"/>
      <c r="Y788" s="10"/>
    </row>
    <row r="789" spans="2:41" x14ac:dyDescent="0.25">
      <c r="B789" s="12"/>
      <c r="C789" s="10"/>
      <c r="V789" s="17"/>
      <c r="X789" s="12"/>
      <c r="Y789" s="10"/>
    </row>
    <row r="790" spans="2:41" x14ac:dyDescent="0.25">
      <c r="B790" s="12"/>
      <c r="C790" s="10"/>
      <c r="E790" s="14"/>
      <c r="V790" s="17"/>
      <c r="X790" s="12"/>
      <c r="Y790" s="10"/>
      <c r="AA790" s="14"/>
    </row>
    <row r="791" spans="2:41" x14ac:dyDescent="0.25">
      <c r="B791" s="12"/>
      <c r="C791" s="10"/>
      <c r="V791" s="17"/>
      <c r="X791" s="12"/>
      <c r="Y791" s="10"/>
    </row>
    <row r="792" spans="2:41" x14ac:dyDescent="0.25">
      <c r="B792" s="12"/>
      <c r="C792" s="10"/>
      <c r="V792" s="17"/>
      <c r="X792" s="12"/>
      <c r="Y792" s="10"/>
    </row>
    <row r="793" spans="2:41" x14ac:dyDescent="0.25">
      <c r="B793" s="12"/>
      <c r="C793" s="10"/>
      <c r="V793" s="17"/>
      <c r="X793" s="12"/>
      <c r="Y793" s="10"/>
    </row>
    <row r="794" spans="2:41" x14ac:dyDescent="0.25">
      <c r="B794" s="12"/>
      <c r="C794" s="10"/>
      <c r="V794" s="17"/>
      <c r="X794" s="12"/>
      <c r="Y794" s="10"/>
    </row>
    <row r="795" spans="2:41" x14ac:dyDescent="0.25">
      <c r="B795" s="12"/>
      <c r="C795" s="10"/>
      <c r="V795" s="17"/>
      <c r="X795" s="12"/>
      <c r="Y795" s="10"/>
    </row>
    <row r="796" spans="2:41" x14ac:dyDescent="0.25">
      <c r="B796" s="11"/>
      <c r="C796" s="10"/>
      <c r="V796" s="17"/>
      <c r="X796" s="11"/>
      <c r="Y796" s="10"/>
    </row>
    <row r="797" spans="2:41" x14ac:dyDescent="0.25">
      <c r="B797" s="15" t="s">
        <v>18</v>
      </c>
      <c r="C797" s="16">
        <f>SUM(C778:C796)</f>
        <v>1354.42</v>
      </c>
      <c r="D797" t="s">
        <v>22</v>
      </c>
      <c r="E797" t="s">
        <v>21</v>
      </c>
      <c r="V797" s="17"/>
      <c r="X797" s="15" t="s">
        <v>18</v>
      </c>
      <c r="Y797" s="16">
        <f>SUM(Y778:Y796)</f>
        <v>1354.42</v>
      </c>
      <c r="Z797" t="s">
        <v>22</v>
      </c>
      <c r="AA797" t="s">
        <v>21</v>
      </c>
    </row>
    <row r="798" spans="2:41" x14ac:dyDescent="0.25">
      <c r="E798" s="1" t="s">
        <v>19</v>
      </c>
      <c r="V798" s="17"/>
      <c r="AA798" s="1" t="s">
        <v>19</v>
      </c>
    </row>
    <row r="799" spans="2:41" x14ac:dyDescent="0.25">
      <c r="V799" s="17"/>
    </row>
    <row r="800" spans="2:41" x14ac:dyDescent="0.25">
      <c r="V800" s="17"/>
    </row>
    <row r="801" spans="2:31" x14ac:dyDescent="0.25">
      <c r="V801" s="17"/>
    </row>
    <row r="802" spans="2:31" x14ac:dyDescent="0.25">
      <c r="V802" s="17"/>
    </row>
    <row r="803" spans="2:31" x14ac:dyDescent="0.25">
      <c r="V803" s="17"/>
    </row>
    <row r="804" spans="2:31" x14ac:dyDescent="0.25">
      <c r="V804" s="17"/>
    </row>
    <row r="805" spans="2:31" x14ac:dyDescent="0.25">
      <c r="V805" s="17"/>
    </row>
    <row r="806" spans="2:31" x14ac:dyDescent="0.25">
      <c r="V806" s="17"/>
    </row>
    <row r="807" spans="2:31" x14ac:dyDescent="0.25">
      <c r="V807" s="17"/>
    </row>
    <row r="808" spans="2:31" x14ac:dyDescent="0.25">
      <c r="V808" s="17"/>
    </row>
    <row r="809" spans="2:31" x14ac:dyDescent="0.25">
      <c r="V809" s="17"/>
    </row>
    <row r="810" spans="2:31" x14ac:dyDescent="0.25">
      <c r="V810" s="17"/>
    </row>
    <row r="811" spans="2:31" x14ac:dyDescent="0.25">
      <c r="V811" s="17"/>
      <c r="AC811" s="189" t="s">
        <v>29</v>
      </c>
      <c r="AD811" s="189"/>
      <c r="AE811" s="189"/>
    </row>
    <row r="812" spans="2:31" x14ac:dyDescent="0.25">
      <c r="H812" s="186" t="s">
        <v>28</v>
      </c>
      <c r="I812" s="186"/>
      <c r="J812" s="186"/>
      <c r="V812" s="17"/>
      <c r="AC812" s="189"/>
      <c r="AD812" s="189"/>
      <c r="AE812" s="189"/>
    </row>
    <row r="813" spans="2:31" x14ac:dyDescent="0.25">
      <c r="H813" s="186"/>
      <c r="I813" s="186"/>
      <c r="J813" s="186"/>
      <c r="V813" s="17"/>
      <c r="AC813" s="189"/>
      <c r="AD813" s="189"/>
      <c r="AE813" s="189"/>
    </row>
    <row r="814" spans="2:31" x14ac:dyDescent="0.25">
      <c r="V814" s="17"/>
    </row>
    <row r="815" spans="2:31" x14ac:dyDescent="0.25">
      <c r="V815" s="17"/>
    </row>
    <row r="816" spans="2:31" ht="23.25" x14ac:dyDescent="0.35">
      <c r="B816" s="22" t="s">
        <v>70</v>
      </c>
      <c r="V816" s="17"/>
      <c r="X816" s="22" t="s">
        <v>70</v>
      </c>
    </row>
    <row r="817" spans="2:41" ht="23.25" x14ac:dyDescent="0.35">
      <c r="B817" s="23" t="s">
        <v>32</v>
      </c>
      <c r="C817" s="20">
        <f>IF(X769="PAGADO",0,Y774)</f>
        <v>-1354.42</v>
      </c>
      <c r="E817" s="187" t="s">
        <v>20</v>
      </c>
      <c r="F817" s="187"/>
      <c r="G817" s="187"/>
      <c r="H817" s="187"/>
      <c r="V817" s="17"/>
      <c r="X817" s="23" t="s">
        <v>32</v>
      </c>
      <c r="Y817" s="20">
        <f>IF(B817="PAGADO",0,C822)</f>
        <v>-1354.42</v>
      </c>
      <c r="AA817" s="187" t="s">
        <v>20</v>
      </c>
      <c r="AB817" s="187"/>
      <c r="AC817" s="187"/>
      <c r="AD817" s="187"/>
    </row>
    <row r="818" spans="2:41" x14ac:dyDescent="0.25">
      <c r="B818" s="1" t="s">
        <v>0</v>
      </c>
      <c r="C818" s="19">
        <f>H833</f>
        <v>0</v>
      </c>
      <c r="E818" s="2" t="s">
        <v>1</v>
      </c>
      <c r="F818" s="2" t="s">
        <v>2</v>
      </c>
      <c r="G818" s="2" t="s">
        <v>3</v>
      </c>
      <c r="H818" s="2" t="s">
        <v>4</v>
      </c>
      <c r="N818" s="2" t="s">
        <v>1</v>
      </c>
      <c r="O818" s="2" t="s">
        <v>5</v>
      </c>
      <c r="P818" s="2" t="s">
        <v>4</v>
      </c>
      <c r="Q818" s="2" t="s">
        <v>6</v>
      </c>
      <c r="R818" s="2" t="s">
        <v>7</v>
      </c>
      <c r="S818" s="3"/>
      <c r="V818" s="17"/>
      <c r="X818" s="1" t="s">
        <v>0</v>
      </c>
      <c r="Y818" s="19">
        <f>AD833</f>
        <v>0</v>
      </c>
      <c r="AA818" s="2" t="s">
        <v>1</v>
      </c>
      <c r="AB818" s="2" t="s">
        <v>2</v>
      </c>
      <c r="AC818" s="2" t="s">
        <v>3</v>
      </c>
      <c r="AD818" s="2" t="s">
        <v>4</v>
      </c>
      <c r="AJ818" s="2" t="s">
        <v>1</v>
      </c>
      <c r="AK818" s="2" t="s">
        <v>5</v>
      </c>
      <c r="AL818" s="2" t="s">
        <v>4</v>
      </c>
      <c r="AM818" s="2" t="s">
        <v>6</v>
      </c>
      <c r="AN818" s="2" t="s">
        <v>7</v>
      </c>
      <c r="AO818" s="3"/>
    </row>
    <row r="819" spans="2:41" x14ac:dyDescent="0.25">
      <c r="C819" s="2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Y819" s="2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" t="s">
        <v>24</v>
      </c>
      <c r="C820" s="19">
        <f>IF(C817&gt;0,C817+C818,C818)</f>
        <v>0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" t="s">
        <v>24</v>
      </c>
      <c r="Y820" s="19">
        <f>IF(Y817&gt;0,Y818+Y817,Y818)</f>
        <v>0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" t="s">
        <v>9</v>
      </c>
      <c r="C821" s="20">
        <f>C844</f>
        <v>1354.42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" t="s">
        <v>9</v>
      </c>
      <c r="Y821" s="20">
        <f>Y844</f>
        <v>1354.42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6" t="s">
        <v>25</v>
      </c>
      <c r="C822" s="21">
        <f>C820-C821</f>
        <v>-1354.42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6" t="s">
        <v>8</v>
      </c>
      <c r="Y822" s="21">
        <f>Y820-Y821</f>
        <v>-1354.42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ht="26.25" x14ac:dyDescent="0.4">
      <c r="B823" s="190" t="str">
        <f>IF(C822&lt;0,"NO PAGAR","COBRAR")</f>
        <v>NO PAGAR</v>
      </c>
      <c r="C823" s="19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90" t="str">
        <f>IF(Y822&lt;0,"NO PAGAR","COBRAR")</f>
        <v>NO PAGAR</v>
      </c>
      <c r="Y823" s="19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81" t="s">
        <v>9</v>
      </c>
      <c r="C824" s="182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81" t="s">
        <v>9</v>
      </c>
      <c r="Y824" s="182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9" t="str">
        <f>IF(C858&lt;0,"SALDO A FAVOR","SALDO ADELANTAD0'")</f>
        <v>SALDO ADELANTAD0'</v>
      </c>
      <c r="C825" s="10">
        <f>IF(Y769&lt;=0,Y769*-1)</f>
        <v>1354.42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9" t="str">
        <f>IF(C822&lt;0,"SALDO ADELANTADO","SALDO A FAVOR'")</f>
        <v>SALDO ADELANTADO</v>
      </c>
      <c r="Y825" s="10">
        <f>IF(C822&lt;=0,C822*-1)</f>
        <v>1354.42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11" t="s">
        <v>10</v>
      </c>
      <c r="C826" s="10">
        <f>R835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10</v>
      </c>
      <c r="Y826" s="10">
        <f>AN835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x14ac:dyDescent="0.25">
      <c r="B827" s="11" t="s">
        <v>11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11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1" t="s">
        <v>12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12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13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13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11" t="s">
        <v>14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14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15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15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16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16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17</v>
      </c>
      <c r="C833" s="10"/>
      <c r="E833" s="183" t="s">
        <v>7</v>
      </c>
      <c r="F833" s="184"/>
      <c r="G833" s="185"/>
      <c r="H833" s="5">
        <f>SUM(H819:H832)</f>
        <v>0</v>
      </c>
      <c r="N833" s="3"/>
      <c r="O833" s="3"/>
      <c r="P833" s="3"/>
      <c r="Q833" s="3"/>
      <c r="R833" s="18"/>
      <c r="S833" s="3"/>
      <c r="V833" s="17"/>
      <c r="X833" s="11" t="s">
        <v>17</v>
      </c>
      <c r="Y833" s="10"/>
      <c r="AA833" s="183" t="s">
        <v>7</v>
      </c>
      <c r="AB833" s="184"/>
      <c r="AC833" s="185"/>
      <c r="AD833" s="5">
        <f>SUM(AD819:AD832)</f>
        <v>0</v>
      </c>
      <c r="AJ833" s="3"/>
      <c r="AK833" s="3"/>
      <c r="AL833" s="3"/>
      <c r="AM833" s="3"/>
      <c r="AN833" s="18"/>
      <c r="AO833" s="3"/>
    </row>
    <row r="834" spans="2:41" x14ac:dyDescent="0.25">
      <c r="B834" s="12"/>
      <c r="C834" s="10"/>
      <c r="E834" s="13"/>
      <c r="F834" s="13"/>
      <c r="G834" s="13"/>
      <c r="N834" s="3"/>
      <c r="O834" s="3"/>
      <c r="P834" s="3"/>
      <c r="Q834" s="3"/>
      <c r="R834" s="18"/>
      <c r="S834" s="3"/>
      <c r="V834" s="17"/>
      <c r="X834" s="12"/>
      <c r="Y834" s="10"/>
      <c r="AA834" s="13"/>
      <c r="AB834" s="13"/>
      <c r="AC834" s="13"/>
      <c r="AJ834" s="3"/>
      <c r="AK834" s="3"/>
      <c r="AL834" s="3"/>
      <c r="AM834" s="3"/>
      <c r="AN834" s="18"/>
      <c r="AO834" s="3"/>
    </row>
    <row r="835" spans="2:41" x14ac:dyDescent="0.25">
      <c r="B835" s="12"/>
      <c r="C835" s="10"/>
      <c r="N835" s="183" t="s">
        <v>7</v>
      </c>
      <c r="O835" s="184"/>
      <c r="P835" s="184"/>
      <c r="Q835" s="185"/>
      <c r="R835" s="18">
        <f>SUM(R819:R834)</f>
        <v>0</v>
      </c>
      <c r="S835" s="3"/>
      <c r="V835" s="17"/>
      <c r="X835" s="12"/>
      <c r="Y835" s="10"/>
      <c r="AJ835" s="183" t="s">
        <v>7</v>
      </c>
      <c r="AK835" s="184"/>
      <c r="AL835" s="184"/>
      <c r="AM835" s="185"/>
      <c r="AN835" s="18">
        <f>SUM(AN819:AN834)</f>
        <v>0</v>
      </c>
      <c r="AO835" s="3"/>
    </row>
    <row r="836" spans="2:41" x14ac:dyDescent="0.25">
      <c r="B836" s="12"/>
      <c r="C836" s="10"/>
      <c r="V836" s="17"/>
      <c r="X836" s="12"/>
      <c r="Y836" s="10"/>
    </row>
    <row r="837" spans="2:41" x14ac:dyDescent="0.25">
      <c r="B837" s="12"/>
      <c r="C837" s="10"/>
      <c r="V837" s="17"/>
      <c r="X837" s="12"/>
      <c r="Y837" s="10"/>
    </row>
    <row r="838" spans="2:41" x14ac:dyDescent="0.25">
      <c r="B838" s="12"/>
      <c r="C838" s="10"/>
      <c r="E838" s="14"/>
      <c r="V838" s="17"/>
      <c r="X838" s="12"/>
      <c r="Y838" s="10"/>
      <c r="AA838" s="14"/>
    </row>
    <row r="839" spans="2:41" x14ac:dyDescent="0.25">
      <c r="B839" s="12"/>
      <c r="C839" s="10"/>
      <c r="V839" s="17"/>
      <c r="X839" s="12"/>
      <c r="Y839" s="10"/>
    </row>
    <row r="840" spans="2:41" x14ac:dyDescent="0.25">
      <c r="B840" s="12"/>
      <c r="C840" s="10"/>
      <c r="V840" s="17"/>
      <c r="X840" s="12"/>
      <c r="Y840" s="10"/>
    </row>
    <row r="841" spans="2:41" x14ac:dyDescent="0.25">
      <c r="B841" s="12"/>
      <c r="C841" s="10"/>
      <c r="V841" s="17"/>
      <c r="X841" s="12"/>
      <c r="Y841" s="10"/>
    </row>
    <row r="842" spans="2:41" x14ac:dyDescent="0.25">
      <c r="B842" s="12"/>
      <c r="C842" s="10"/>
      <c r="V842" s="17"/>
      <c r="X842" s="12"/>
      <c r="Y842" s="10"/>
    </row>
    <row r="843" spans="2:41" x14ac:dyDescent="0.25">
      <c r="B843" s="11"/>
      <c r="C843" s="10"/>
      <c r="V843" s="17"/>
      <c r="X843" s="11"/>
      <c r="Y843" s="10"/>
    </row>
    <row r="844" spans="2:41" x14ac:dyDescent="0.25">
      <c r="B844" s="15" t="s">
        <v>18</v>
      </c>
      <c r="C844" s="16">
        <f>SUM(C825:C843)</f>
        <v>1354.42</v>
      </c>
      <c r="V844" s="17"/>
      <c r="X844" s="15" t="s">
        <v>18</v>
      </c>
      <c r="Y844" s="16">
        <f>SUM(Y825:Y843)</f>
        <v>1354.42</v>
      </c>
    </row>
    <row r="845" spans="2:41" x14ac:dyDescent="0.25">
      <c r="D845" t="s">
        <v>22</v>
      </c>
      <c r="E845" t="s">
        <v>21</v>
      </c>
      <c r="V845" s="17"/>
      <c r="Z845" t="s">
        <v>22</v>
      </c>
      <c r="AA845" t="s">
        <v>21</v>
      </c>
    </row>
    <row r="846" spans="2:41" x14ac:dyDescent="0.25">
      <c r="E846" s="1" t="s">
        <v>19</v>
      </c>
      <c r="V846" s="17"/>
      <c r="AA846" s="1" t="s">
        <v>19</v>
      </c>
    </row>
    <row r="847" spans="2:41" x14ac:dyDescent="0.25">
      <c r="V847" s="17"/>
    </row>
    <row r="848" spans="2:41" x14ac:dyDescent="0.25">
      <c r="V848" s="17"/>
    </row>
    <row r="849" spans="1:43" x14ac:dyDescent="0.25">
      <c r="V849" s="17"/>
    </row>
    <row r="850" spans="1:43" x14ac:dyDescent="0.25">
      <c r="V850" s="17"/>
    </row>
    <row r="851" spans="1:43" x14ac:dyDescent="0.25">
      <c r="V851" s="17"/>
    </row>
    <row r="852" spans="1:43" x14ac:dyDescent="0.25">
      <c r="V852" s="17"/>
    </row>
    <row r="853" spans="1:43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</row>
    <row r="854" spans="1:43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</row>
    <row r="855" spans="1:43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</row>
    <row r="856" spans="1:43" x14ac:dyDescent="0.25">
      <c r="V856" s="17"/>
    </row>
    <row r="857" spans="1:43" x14ac:dyDescent="0.25">
      <c r="H857" s="186" t="s">
        <v>30</v>
      </c>
      <c r="I857" s="186"/>
      <c r="J857" s="186"/>
      <c r="V857" s="17"/>
      <c r="AA857" s="186" t="s">
        <v>31</v>
      </c>
      <c r="AB857" s="186"/>
      <c r="AC857" s="186"/>
    </row>
    <row r="858" spans="1:43" x14ac:dyDescent="0.25">
      <c r="H858" s="186"/>
      <c r="I858" s="186"/>
      <c r="J858" s="186"/>
      <c r="V858" s="17"/>
      <c r="AA858" s="186"/>
      <c r="AB858" s="186"/>
      <c r="AC858" s="186"/>
    </row>
    <row r="859" spans="1:43" x14ac:dyDescent="0.25">
      <c r="V859" s="17"/>
    </row>
    <row r="860" spans="1:43" x14ac:dyDescent="0.25">
      <c r="V860" s="17"/>
    </row>
    <row r="861" spans="1:43" ht="23.25" x14ac:dyDescent="0.35">
      <c r="B861" s="24" t="s">
        <v>70</v>
      </c>
      <c r="V861" s="17"/>
      <c r="X861" s="22" t="s">
        <v>70</v>
      </c>
    </row>
    <row r="862" spans="1:43" ht="23.25" x14ac:dyDescent="0.35">
      <c r="B862" s="23" t="s">
        <v>32</v>
      </c>
      <c r="C862" s="20">
        <f>IF(X817="PAGADO",0,C822)</f>
        <v>-1354.42</v>
      </c>
      <c r="E862" s="187" t="s">
        <v>20</v>
      </c>
      <c r="F862" s="187"/>
      <c r="G862" s="187"/>
      <c r="H862" s="187"/>
      <c r="V862" s="17"/>
      <c r="X862" s="23" t="s">
        <v>32</v>
      </c>
      <c r="Y862" s="20">
        <f>IF(B1662="PAGADO",0,C867)</f>
        <v>-1354.42</v>
      </c>
      <c r="AA862" s="187" t="s">
        <v>20</v>
      </c>
      <c r="AB862" s="187"/>
      <c r="AC862" s="187"/>
      <c r="AD862" s="187"/>
    </row>
    <row r="863" spans="1:43" x14ac:dyDescent="0.25">
      <c r="B863" s="1" t="s">
        <v>0</v>
      </c>
      <c r="C863" s="19">
        <f>H878</f>
        <v>0</v>
      </c>
      <c r="E863" s="2" t="s">
        <v>1</v>
      </c>
      <c r="F863" s="2" t="s">
        <v>2</v>
      </c>
      <c r="G863" s="2" t="s">
        <v>3</v>
      </c>
      <c r="H863" s="2" t="s">
        <v>4</v>
      </c>
      <c r="N863" s="2" t="s">
        <v>1</v>
      </c>
      <c r="O863" s="2" t="s">
        <v>5</v>
      </c>
      <c r="P863" s="2" t="s">
        <v>4</v>
      </c>
      <c r="Q863" s="2" t="s">
        <v>6</v>
      </c>
      <c r="R863" s="2" t="s">
        <v>7</v>
      </c>
      <c r="S863" s="3"/>
      <c r="V863" s="17"/>
      <c r="X863" s="1" t="s">
        <v>0</v>
      </c>
      <c r="Y863" s="19">
        <f>AD878</f>
        <v>0</v>
      </c>
      <c r="AA863" s="2" t="s">
        <v>1</v>
      </c>
      <c r="AB863" s="2" t="s">
        <v>2</v>
      </c>
      <c r="AC863" s="2" t="s">
        <v>3</v>
      </c>
      <c r="AD863" s="2" t="s">
        <v>4</v>
      </c>
      <c r="AJ863" s="2" t="s">
        <v>1</v>
      </c>
      <c r="AK863" s="2" t="s">
        <v>5</v>
      </c>
      <c r="AL863" s="2" t="s">
        <v>4</v>
      </c>
      <c r="AM863" s="2" t="s">
        <v>6</v>
      </c>
      <c r="AN863" s="2" t="s">
        <v>7</v>
      </c>
      <c r="AO863" s="3"/>
    </row>
    <row r="864" spans="1:43" x14ac:dyDescent="0.25">
      <c r="C864" s="2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Y864" s="2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" t="s">
        <v>24</v>
      </c>
      <c r="C865" s="19">
        <f>IF(C862&gt;0,C862+C863,C863)</f>
        <v>0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" t="s">
        <v>24</v>
      </c>
      <c r="Y865" s="19">
        <f>IF(Y862&gt;0,Y862+Y863,Y863)</f>
        <v>0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" t="s">
        <v>9</v>
      </c>
      <c r="C866" s="20">
        <f>C890</f>
        <v>1354.42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" t="s">
        <v>9</v>
      </c>
      <c r="Y866" s="20">
        <f>Y890</f>
        <v>1354.42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6" t="s">
        <v>26</v>
      </c>
      <c r="C867" s="21">
        <f>C865-C866</f>
        <v>-1354.42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 t="s">
        <v>27</v>
      </c>
      <c r="Y867" s="21">
        <f>Y865-Y866</f>
        <v>-1354.42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ht="23.25" x14ac:dyDescent="0.35">
      <c r="B868" s="6"/>
      <c r="C868" s="7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88" t="str">
        <f>IF(Y867&lt;0,"NO PAGAR","COBRAR'")</f>
        <v>NO PAGAR</v>
      </c>
      <c r="Y868" s="188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ht="23.25" x14ac:dyDescent="0.35">
      <c r="B869" s="188" t="str">
        <f>IF(C867&lt;0,"NO PAGAR","COBRAR'")</f>
        <v>NO PAGAR</v>
      </c>
      <c r="C869" s="188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6"/>
      <c r="Y869" s="8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x14ac:dyDescent="0.25">
      <c r="B870" s="181" t="s">
        <v>9</v>
      </c>
      <c r="C870" s="182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81" t="s">
        <v>9</v>
      </c>
      <c r="Y870" s="182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x14ac:dyDescent="0.25">
      <c r="B871" s="9" t="str">
        <f>IF(Y822&lt;0,"SALDO ADELANTADO","SALDO A FAVOR '")</f>
        <v>SALDO ADELANTADO</v>
      </c>
      <c r="C871" s="10">
        <f>IF(Y822&lt;=0,Y822*-1)</f>
        <v>1354.42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9" t="str">
        <f>IF(C867&lt;0,"SALDO ADELANTADO","SALDO A FAVOR'")</f>
        <v>SALDO ADELANTADO</v>
      </c>
      <c r="Y871" s="10">
        <f>IF(C867&lt;=0,C867*-1)</f>
        <v>1354.42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x14ac:dyDescent="0.25">
      <c r="B872" s="11" t="s">
        <v>10</v>
      </c>
      <c r="C872" s="10">
        <f>R880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10</v>
      </c>
      <c r="Y872" s="10">
        <f>AN880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1" t="s">
        <v>11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11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1" t="s">
        <v>12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12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11" t="s">
        <v>13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13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x14ac:dyDescent="0.25">
      <c r="B876" s="11" t="s">
        <v>14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14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11" t="s">
        <v>15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15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11" t="s">
        <v>16</v>
      </c>
      <c r="C878" s="10"/>
      <c r="E878" s="183" t="s">
        <v>7</v>
      </c>
      <c r="F878" s="184"/>
      <c r="G878" s="185"/>
      <c r="H878" s="5">
        <f>SUM(H864:H877)</f>
        <v>0</v>
      </c>
      <c r="N878" s="3"/>
      <c r="O878" s="3"/>
      <c r="P878" s="3"/>
      <c r="Q878" s="3"/>
      <c r="R878" s="18"/>
      <c r="S878" s="3"/>
      <c r="V878" s="17"/>
      <c r="X878" s="11" t="s">
        <v>16</v>
      </c>
      <c r="Y878" s="10"/>
      <c r="AA878" s="183" t="s">
        <v>7</v>
      </c>
      <c r="AB878" s="184"/>
      <c r="AC878" s="185"/>
      <c r="AD878" s="5">
        <f>SUM(AD864:AD877)</f>
        <v>0</v>
      </c>
      <c r="AJ878" s="3"/>
      <c r="AK878" s="3"/>
      <c r="AL878" s="3"/>
      <c r="AM878" s="3"/>
      <c r="AN878" s="18"/>
      <c r="AO878" s="3"/>
    </row>
    <row r="879" spans="2:41" x14ac:dyDescent="0.25">
      <c r="B879" s="11" t="s">
        <v>17</v>
      </c>
      <c r="C879" s="10"/>
      <c r="E879" s="13"/>
      <c r="F879" s="13"/>
      <c r="G879" s="13"/>
      <c r="N879" s="3"/>
      <c r="O879" s="3"/>
      <c r="P879" s="3"/>
      <c r="Q879" s="3"/>
      <c r="R879" s="18"/>
      <c r="S879" s="3"/>
      <c r="V879" s="17"/>
      <c r="X879" s="11" t="s">
        <v>17</v>
      </c>
      <c r="Y879" s="10"/>
      <c r="AA879" s="13"/>
      <c r="AB879" s="13"/>
      <c r="AC879" s="13"/>
      <c r="AJ879" s="3"/>
      <c r="AK879" s="3"/>
      <c r="AL879" s="3"/>
      <c r="AM879" s="3"/>
      <c r="AN879" s="18"/>
      <c r="AO879" s="3"/>
    </row>
    <row r="880" spans="2:41" x14ac:dyDescent="0.25">
      <c r="B880" s="12"/>
      <c r="C880" s="10"/>
      <c r="N880" s="183" t="s">
        <v>7</v>
      </c>
      <c r="O880" s="184"/>
      <c r="P880" s="184"/>
      <c r="Q880" s="185"/>
      <c r="R880" s="18">
        <f>SUM(R864:R879)</f>
        <v>0</v>
      </c>
      <c r="S880" s="3"/>
      <c r="V880" s="17"/>
      <c r="X880" s="12"/>
      <c r="Y880" s="10"/>
      <c r="AJ880" s="183" t="s">
        <v>7</v>
      </c>
      <c r="AK880" s="184"/>
      <c r="AL880" s="184"/>
      <c r="AM880" s="185"/>
      <c r="AN880" s="18">
        <f>SUM(AN864:AN879)</f>
        <v>0</v>
      </c>
      <c r="AO880" s="3"/>
    </row>
    <row r="881" spans="2:27" x14ac:dyDescent="0.25">
      <c r="B881" s="12"/>
      <c r="C881" s="10"/>
      <c r="V881" s="17"/>
      <c r="X881" s="12"/>
      <c r="Y881" s="10"/>
    </row>
    <row r="882" spans="2:27" x14ac:dyDescent="0.25">
      <c r="B882" s="12"/>
      <c r="C882" s="10"/>
      <c r="V882" s="17"/>
      <c r="X882" s="12"/>
      <c r="Y882" s="10"/>
    </row>
    <row r="883" spans="2:27" x14ac:dyDescent="0.25">
      <c r="B883" s="12"/>
      <c r="C883" s="10"/>
      <c r="E883" s="14"/>
      <c r="V883" s="17"/>
      <c r="X883" s="12"/>
      <c r="Y883" s="10"/>
      <c r="AA883" s="14"/>
    </row>
    <row r="884" spans="2:27" x14ac:dyDescent="0.25">
      <c r="B884" s="12"/>
      <c r="C884" s="10"/>
      <c r="V884" s="17"/>
      <c r="X884" s="12"/>
      <c r="Y884" s="10"/>
    </row>
    <row r="885" spans="2:27" x14ac:dyDescent="0.25">
      <c r="B885" s="12"/>
      <c r="C885" s="10"/>
      <c r="V885" s="17"/>
      <c r="X885" s="12"/>
      <c r="Y885" s="10"/>
    </row>
    <row r="886" spans="2:27" x14ac:dyDescent="0.25">
      <c r="B886" s="12"/>
      <c r="C886" s="10"/>
      <c r="V886" s="17"/>
      <c r="X886" s="12"/>
      <c r="Y886" s="10"/>
    </row>
    <row r="887" spans="2:27" x14ac:dyDescent="0.25">
      <c r="B887" s="12"/>
      <c r="C887" s="10"/>
      <c r="V887" s="17"/>
      <c r="X887" s="12"/>
      <c r="Y887" s="10"/>
    </row>
    <row r="888" spans="2:27" x14ac:dyDescent="0.25">
      <c r="B888" s="12"/>
      <c r="C888" s="10"/>
      <c r="V888" s="17"/>
      <c r="X888" s="12"/>
      <c r="Y888" s="10"/>
    </row>
    <row r="889" spans="2:27" x14ac:dyDescent="0.25">
      <c r="B889" s="11"/>
      <c r="C889" s="10"/>
      <c r="V889" s="17"/>
      <c r="X889" s="11"/>
      <c r="Y889" s="10"/>
    </row>
    <row r="890" spans="2:27" x14ac:dyDescent="0.25">
      <c r="B890" s="15" t="s">
        <v>18</v>
      </c>
      <c r="C890" s="16">
        <f>SUM(C871:C889)</f>
        <v>1354.42</v>
      </c>
      <c r="D890" t="s">
        <v>22</v>
      </c>
      <c r="E890" t="s">
        <v>21</v>
      </c>
      <c r="V890" s="17"/>
      <c r="X890" s="15" t="s">
        <v>18</v>
      </c>
      <c r="Y890" s="16">
        <f>SUM(Y871:Y889)</f>
        <v>1354.42</v>
      </c>
      <c r="Z890" t="s">
        <v>22</v>
      </c>
      <c r="AA890" t="s">
        <v>21</v>
      </c>
    </row>
    <row r="891" spans="2:27" x14ac:dyDescent="0.25">
      <c r="E891" s="1" t="s">
        <v>19</v>
      </c>
      <c r="V891" s="17"/>
      <c r="AA891" s="1" t="s">
        <v>19</v>
      </c>
    </row>
    <row r="892" spans="2:27" x14ac:dyDescent="0.25">
      <c r="V892" s="17"/>
    </row>
    <row r="893" spans="2:27" x14ac:dyDescent="0.25">
      <c r="V893" s="17"/>
    </row>
    <row r="894" spans="2:27" x14ac:dyDescent="0.25">
      <c r="V894" s="17"/>
    </row>
    <row r="895" spans="2:27" x14ac:dyDescent="0.25">
      <c r="V895" s="17"/>
    </row>
    <row r="896" spans="2:27" x14ac:dyDescent="0.25">
      <c r="V896" s="17"/>
    </row>
    <row r="897" spans="2:41" x14ac:dyDescent="0.25">
      <c r="V897" s="17"/>
    </row>
    <row r="898" spans="2:41" x14ac:dyDescent="0.25">
      <c r="V898" s="17"/>
    </row>
    <row r="899" spans="2:41" x14ac:dyDescent="0.25">
      <c r="V899" s="17"/>
    </row>
    <row r="900" spans="2:41" x14ac:dyDescent="0.25">
      <c r="V900" s="17"/>
    </row>
    <row r="901" spans="2:41" x14ac:dyDescent="0.25">
      <c r="V901" s="17"/>
    </row>
    <row r="902" spans="2:41" x14ac:dyDescent="0.25">
      <c r="V902" s="17"/>
    </row>
    <row r="903" spans="2:41" x14ac:dyDescent="0.25">
      <c r="V903" s="17"/>
    </row>
    <row r="904" spans="2:41" x14ac:dyDescent="0.25">
      <c r="V904" s="17"/>
    </row>
    <row r="905" spans="2:41" x14ac:dyDescent="0.25">
      <c r="V905" s="17"/>
      <c r="AC905" s="189" t="s">
        <v>29</v>
      </c>
      <c r="AD905" s="189"/>
      <c r="AE905" s="189"/>
    </row>
    <row r="906" spans="2:41" x14ac:dyDescent="0.25">
      <c r="H906" s="186" t="s">
        <v>28</v>
      </c>
      <c r="I906" s="186"/>
      <c r="J906" s="186"/>
      <c r="V906" s="17"/>
      <c r="AC906" s="189"/>
      <c r="AD906" s="189"/>
      <c r="AE906" s="189"/>
    </row>
    <row r="907" spans="2:41" x14ac:dyDescent="0.25">
      <c r="H907" s="186"/>
      <c r="I907" s="186"/>
      <c r="J907" s="186"/>
      <c r="V907" s="17"/>
      <c r="AC907" s="189"/>
      <c r="AD907" s="189"/>
      <c r="AE907" s="189"/>
    </row>
    <row r="908" spans="2:41" x14ac:dyDescent="0.25">
      <c r="V908" s="17"/>
    </row>
    <row r="909" spans="2:41" x14ac:dyDescent="0.25">
      <c r="V909" s="17"/>
    </row>
    <row r="910" spans="2:41" ht="23.25" x14ac:dyDescent="0.35">
      <c r="B910" s="22" t="s">
        <v>71</v>
      </c>
      <c r="V910" s="17"/>
      <c r="X910" s="22" t="s">
        <v>71</v>
      </c>
    </row>
    <row r="911" spans="2:41" ht="23.25" x14ac:dyDescent="0.35">
      <c r="B911" s="23" t="s">
        <v>32</v>
      </c>
      <c r="C911" s="20">
        <f>IF(X862="PAGADO",0,Y867)</f>
        <v>-1354.42</v>
      </c>
      <c r="E911" s="187" t="s">
        <v>20</v>
      </c>
      <c r="F911" s="187"/>
      <c r="G911" s="187"/>
      <c r="H911" s="187"/>
      <c r="V911" s="17"/>
      <c r="X911" s="23" t="s">
        <v>32</v>
      </c>
      <c r="Y911" s="20">
        <f>IF(B911="PAGADO",0,C916)</f>
        <v>-1354.42</v>
      </c>
      <c r="AA911" s="187" t="s">
        <v>20</v>
      </c>
      <c r="AB911" s="187"/>
      <c r="AC911" s="187"/>
      <c r="AD911" s="187"/>
    </row>
    <row r="912" spans="2:41" x14ac:dyDescent="0.25">
      <c r="B912" s="1" t="s">
        <v>0</v>
      </c>
      <c r="C912" s="19">
        <f>H927</f>
        <v>0</v>
      </c>
      <c r="E912" s="2" t="s">
        <v>1</v>
      </c>
      <c r="F912" s="2" t="s">
        <v>2</v>
      </c>
      <c r="G912" s="2" t="s">
        <v>3</v>
      </c>
      <c r="H912" s="2" t="s">
        <v>4</v>
      </c>
      <c r="N912" s="2" t="s">
        <v>1</v>
      </c>
      <c r="O912" s="2" t="s">
        <v>5</v>
      </c>
      <c r="P912" s="2" t="s">
        <v>4</v>
      </c>
      <c r="Q912" s="2" t="s">
        <v>6</v>
      </c>
      <c r="R912" s="2" t="s">
        <v>7</v>
      </c>
      <c r="S912" s="3"/>
      <c r="V912" s="17"/>
      <c r="X912" s="1" t="s">
        <v>0</v>
      </c>
      <c r="Y912" s="19">
        <f>AD927</f>
        <v>0</v>
      </c>
      <c r="AA912" s="2" t="s">
        <v>1</v>
      </c>
      <c r="AB912" s="2" t="s">
        <v>2</v>
      </c>
      <c r="AC912" s="2" t="s">
        <v>3</v>
      </c>
      <c r="AD912" s="2" t="s">
        <v>4</v>
      </c>
      <c r="AJ912" s="2" t="s">
        <v>1</v>
      </c>
      <c r="AK912" s="2" t="s">
        <v>5</v>
      </c>
      <c r="AL912" s="2" t="s">
        <v>4</v>
      </c>
      <c r="AM912" s="2" t="s">
        <v>6</v>
      </c>
      <c r="AN912" s="2" t="s">
        <v>7</v>
      </c>
      <c r="AO912" s="3"/>
    </row>
    <row r="913" spans="2:41" x14ac:dyDescent="0.25">
      <c r="C913" s="2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Y913" s="2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" t="s">
        <v>24</v>
      </c>
      <c r="C914" s="19">
        <f>IF(C911&gt;0,C911+C912,C912)</f>
        <v>0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" t="s">
        <v>24</v>
      </c>
      <c r="Y914" s="19">
        <f>IF(Y911&gt;0,Y912+Y911,Y912)</f>
        <v>0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x14ac:dyDescent="0.25">
      <c r="B915" s="1" t="s">
        <v>9</v>
      </c>
      <c r="C915" s="20">
        <f>C938</f>
        <v>1354.42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9</v>
      </c>
      <c r="Y915" s="20">
        <f>Y938</f>
        <v>1354.42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 x14ac:dyDescent="0.25">
      <c r="B916" s="6" t="s">
        <v>25</v>
      </c>
      <c r="C916" s="21">
        <f>C914-C915</f>
        <v>-1354.42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6" t="s">
        <v>8</v>
      </c>
      <c r="Y916" s="21">
        <f>Y914-Y915</f>
        <v>-1354.42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ht="26.25" x14ac:dyDescent="0.4">
      <c r="B917" s="190" t="str">
        <f>IF(C916&lt;0,"NO PAGAR","COBRAR")</f>
        <v>NO PAGAR</v>
      </c>
      <c r="C917" s="19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90" t="str">
        <f>IF(Y916&lt;0,"NO PAGAR","COBRAR")</f>
        <v>NO PAGAR</v>
      </c>
      <c r="Y917" s="19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81" t="s">
        <v>9</v>
      </c>
      <c r="C918" s="182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81" t="s">
        <v>9</v>
      </c>
      <c r="Y918" s="182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9" t="str">
        <f>IF(C952&lt;0,"SALDO A FAVOR","SALDO ADELANTAD0'")</f>
        <v>SALDO ADELANTAD0'</v>
      </c>
      <c r="C919" s="10">
        <f>IF(Y867&lt;=0,Y867*-1)</f>
        <v>1354.42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9" t="str">
        <f>IF(C916&lt;0,"SALDO ADELANTADO","SALDO A FAVOR'")</f>
        <v>SALDO ADELANTADO</v>
      </c>
      <c r="Y919" s="10">
        <f>IF(C916&lt;=0,C916*-1)</f>
        <v>1354.42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11" t="s">
        <v>10</v>
      </c>
      <c r="C920" s="10">
        <f>R929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10</v>
      </c>
      <c r="Y920" s="10">
        <f>AN929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11" t="s">
        <v>11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11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1" t="s">
        <v>12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12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13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13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14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14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15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15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16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16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17</v>
      </c>
      <c r="C927" s="10"/>
      <c r="E927" s="183" t="s">
        <v>7</v>
      </c>
      <c r="F927" s="184"/>
      <c r="G927" s="185"/>
      <c r="H927" s="5">
        <f>SUM(H913:H926)</f>
        <v>0</v>
      </c>
      <c r="N927" s="3"/>
      <c r="O927" s="3"/>
      <c r="P927" s="3"/>
      <c r="Q927" s="3"/>
      <c r="R927" s="18"/>
      <c r="S927" s="3"/>
      <c r="V927" s="17"/>
      <c r="X927" s="11" t="s">
        <v>17</v>
      </c>
      <c r="Y927" s="10"/>
      <c r="AA927" s="183" t="s">
        <v>7</v>
      </c>
      <c r="AB927" s="184"/>
      <c r="AC927" s="185"/>
      <c r="AD927" s="5">
        <f>SUM(AD913:AD926)</f>
        <v>0</v>
      </c>
      <c r="AJ927" s="3"/>
      <c r="AK927" s="3"/>
      <c r="AL927" s="3"/>
      <c r="AM927" s="3"/>
      <c r="AN927" s="18"/>
      <c r="AO927" s="3"/>
    </row>
    <row r="928" spans="2:41" x14ac:dyDescent="0.25">
      <c r="B928" s="12"/>
      <c r="C928" s="10"/>
      <c r="E928" s="13"/>
      <c r="F928" s="13"/>
      <c r="G928" s="13"/>
      <c r="N928" s="3"/>
      <c r="O928" s="3"/>
      <c r="P928" s="3"/>
      <c r="Q928" s="3"/>
      <c r="R928" s="18"/>
      <c r="S928" s="3"/>
      <c r="V928" s="17"/>
      <c r="X928" s="12"/>
      <c r="Y928" s="10"/>
      <c r="AA928" s="13"/>
      <c r="AB928" s="13"/>
      <c r="AC928" s="13"/>
      <c r="AJ928" s="3"/>
      <c r="AK928" s="3"/>
      <c r="AL928" s="3"/>
      <c r="AM928" s="3"/>
      <c r="AN928" s="18"/>
      <c r="AO928" s="3"/>
    </row>
    <row r="929" spans="2:41" x14ac:dyDescent="0.25">
      <c r="B929" s="12"/>
      <c r="C929" s="10"/>
      <c r="N929" s="183" t="s">
        <v>7</v>
      </c>
      <c r="O929" s="184"/>
      <c r="P929" s="184"/>
      <c r="Q929" s="185"/>
      <c r="R929" s="18">
        <f>SUM(R913:R928)</f>
        <v>0</v>
      </c>
      <c r="S929" s="3"/>
      <c r="V929" s="17"/>
      <c r="X929" s="12"/>
      <c r="Y929" s="10"/>
      <c r="AJ929" s="183" t="s">
        <v>7</v>
      </c>
      <c r="AK929" s="184"/>
      <c r="AL929" s="184"/>
      <c r="AM929" s="185"/>
      <c r="AN929" s="18">
        <f>SUM(AN913:AN928)</f>
        <v>0</v>
      </c>
      <c r="AO929" s="3"/>
    </row>
    <row r="930" spans="2:41" x14ac:dyDescent="0.25">
      <c r="B930" s="12"/>
      <c r="C930" s="10"/>
      <c r="V930" s="17"/>
      <c r="X930" s="12"/>
      <c r="Y930" s="10"/>
    </row>
    <row r="931" spans="2:41" x14ac:dyDescent="0.25">
      <c r="B931" s="12"/>
      <c r="C931" s="10"/>
      <c r="V931" s="17"/>
      <c r="X931" s="12"/>
      <c r="Y931" s="10"/>
    </row>
    <row r="932" spans="2:41" x14ac:dyDescent="0.25">
      <c r="B932" s="12"/>
      <c r="C932" s="10"/>
      <c r="E932" s="14"/>
      <c r="V932" s="17"/>
      <c r="X932" s="12"/>
      <c r="Y932" s="10"/>
      <c r="AA932" s="14"/>
    </row>
    <row r="933" spans="2:41" x14ac:dyDescent="0.25">
      <c r="B933" s="12"/>
      <c r="C933" s="10"/>
      <c r="V933" s="17"/>
      <c r="X933" s="12"/>
      <c r="Y933" s="10"/>
    </row>
    <row r="934" spans="2:41" x14ac:dyDescent="0.25">
      <c r="B934" s="12"/>
      <c r="C934" s="10"/>
      <c r="V934" s="17"/>
      <c r="X934" s="12"/>
      <c r="Y934" s="10"/>
    </row>
    <row r="935" spans="2:41" x14ac:dyDescent="0.25">
      <c r="B935" s="12"/>
      <c r="C935" s="10"/>
      <c r="V935" s="17"/>
      <c r="X935" s="12"/>
      <c r="Y935" s="10"/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1"/>
      <c r="C937" s="10"/>
      <c r="V937" s="17"/>
      <c r="X937" s="11"/>
      <c r="Y937" s="10"/>
    </row>
    <row r="938" spans="2:41" x14ac:dyDescent="0.25">
      <c r="B938" s="15" t="s">
        <v>18</v>
      </c>
      <c r="C938" s="16">
        <f>SUM(C919:C937)</f>
        <v>1354.42</v>
      </c>
      <c r="V938" s="17"/>
      <c r="X938" s="15" t="s">
        <v>18</v>
      </c>
      <c r="Y938" s="16">
        <f>SUM(Y919:Y937)</f>
        <v>1354.42</v>
      </c>
    </row>
    <row r="939" spans="2:41" x14ac:dyDescent="0.25">
      <c r="D939" t="s">
        <v>22</v>
      </c>
      <c r="E939" t="s">
        <v>21</v>
      </c>
      <c r="V939" s="17"/>
      <c r="Z939" t="s">
        <v>22</v>
      </c>
      <c r="AA939" t="s">
        <v>21</v>
      </c>
    </row>
    <row r="940" spans="2:41" x14ac:dyDescent="0.25">
      <c r="E940" s="1" t="s">
        <v>19</v>
      </c>
      <c r="V940" s="17"/>
      <c r="AA940" s="1" t="s">
        <v>19</v>
      </c>
    </row>
    <row r="941" spans="2:41" x14ac:dyDescent="0.25">
      <c r="V941" s="17"/>
    </row>
    <row r="942" spans="2:41" x14ac:dyDescent="0.25">
      <c r="V942" s="17"/>
    </row>
    <row r="943" spans="2:41" x14ac:dyDescent="0.25">
      <c r="V943" s="17"/>
    </row>
    <row r="944" spans="2:41" x14ac:dyDescent="0.25">
      <c r="V944" s="17"/>
    </row>
    <row r="945" spans="1:43" x14ac:dyDescent="0.25">
      <c r="V945" s="17"/>
    </row>
    <row r="946" spans="1:43" x14ac:dyDescent="0.25">
      <c r="V946" s="17"/>
    </row>
    <row r="947" spans="1:43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</row>
    <row r="948" spans="1:43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</row>
    <row r="949" spans="1:43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</row>
    <row r="950" spans="1:43" x14ac:dyDescent="0.25">
      <c r="V950" s="17"/>
    </row>
    <row r="951" spans="1:43" x14ac:dyDescent="0.25">
      <c r="H951" s="186" t="s">
        <v>30</v>
      </c>
      <c r="I951" s="186"/>
      <c r="J951" s="186"/>
      <c r="V951" s="17"/>
      <c r="AA951" s="186" t="s">
        <v>31</v>
      </c>
      <c r="AB951" s="186"/>
      <c r="AC951" s="186"/>
    </row>
    <row r="952" spans="1:43" x14ac:dyDescent="0.25">
      <c r="H952" s="186"/>
      <c r="I952" s="186"/>
      <c r="J952" s="186"/>
      <c r="V952" s="17"/>
      <c r="AA952" s="186"/>
      <c r="AB952" s="186"/>
      <c r="AC952" s="186"/>
    </row>
    <row r="953" spans="1:43" x14ac:dyDescent="0.25">
      <c r="V953" s="17"/>
    </row>
    <row r="954" spans="1:43" x14ac:dyDescent="0.25">
      <c r="V954" s="17"/>
    </row>
    <row r="955" spans="1:43" ht="23.25" x14ac:dyDescent="0.35">
      <c r="B955" s="24" t="s">
        <v>73</v>
      </c>
      <c r="V955" s="17"/>
      <c r="X955" s="22" t="s">
        <v>71</v>
      </c>
    </row>
    <row r="956" spans="1:43" ht="23.25" x14ac:dyDescent="0.35">
      <c r="B956" s="23" t="s">
        <v>32</v>
      </c>
      <c r="C956" s="20">
        <f>IF(X911="PAGADO",0,C916)</f>
        <v>-1354.42</v>
      </c>
      <c r="E956" s="187" t="s">
        <v>20</v>
      </c>
      <c r="F956" s="187"/>
      <c r="G956" s="187"/>
      <c r="H956" s="187"/>
      <c r="V956" s="17"/>
      <c r="X956" s="23" t="s">
        <v>32</v>
      </c>
      <c r="Y956" s="20">
        <f>IF(B1756="PAGADO",0,C961)</f>
        <v>-1354.42</v>
      </c>
      <c r="AA956" s="187" t="s">
        <v>20</v>
      </c>
      <c r="AB956" s="187"/>
      <c r="AC956" s="187"/>
      <c r="AD956" s="187"/>
    </row>
    <row r="957" spans="1:43" x14ac:dyDescent="0.25">
      <c r="B957" s="1" t="s">
        <v>0</v>
      </c>
      <c r="C957" s="19">
        <f>H972</f>
        <v>0</v>
      </c>
      <c r="E957" s="2" t="s">
        <v>1</v>
      </c>
      <c r="F957" s="2" t="s">
        <v>2</v>
      </c>
      <c r="G957" s="2" t="s">
        <v>3</v>
      </c>
      <c r="H957" s="2" t="s">
        <v>4</v>
      </c>
      <c r="N957" s="2" t="s">
        <v>1</v>
      </c>
      <c r="O957" s="2" t="s">
        <v>5</v>
      </c>
      <c r="P957" s="2" t="s">
        <v>4</v>
      </c>
      <c r="Q957" s="2" t="s">
        <v>6</v>
      </c>
      <c r="R957" s="2" t="s">
        <v>7</v>
      </c>
      <c r="S957" s="3"/>
      <c r="V957" s="17"/>
      <c r="X957" s="1" t="s">
        <v>0</v>
      </c>
      <c r="Y957" s="19">
        <f>AD972</f>
        <v>0</v>
      </c>
      <c r="AA957" s="2" t="s">
        <v>1</v>
      </c>
      <c r="AB957" s="2" t="s">
        <v>2</v>
      </c>
      <c r="AC957" s="2" t="s">
        <v>3</v>
      </c>
      <c r="AD957" s="2" t="s">
        <v>4</v>
      </c>
      <c r="AJ957" s="2" t="s">
        <v>1</v>
      </c>
      <c r="AK957" s="2" t="s">
        <v>5</v>
      </c>
      <c r="AL957" s="2" t="s">
        <v>4</v>
      </c>
      <c r="AM957" s="2" t="s">
        <v>6</v>
      </c>
      <c r="AN957" s="2" t="s">
        <v>7</v>
      </c>
      <c r="AO957" s="3"/>
    </row>
    <row r="958" spans="1:43" x14ac:dyDescent="0.25">
      <c r="C958" s="2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Y958" s="2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x14ac:dyDescent="0.25">
      <c r="B959" s="1" t="s">
        <v>24</v>
      </c>
      <c r="C959" s="19">
        <f>IF(C956&gt;0,C956+C957,C957)</f>
        <v>0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" t="s">
        <v>24</v>
      </c>
      <c r="Y959" s="19">
        <f>IF(Y956&gt;0,Y956+Y957,Y957)</f>
        <v>0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 x14ac:dyDescent="0.25">
      <c r="B960" s="1" t="s">
        <v>9</v>
      </c>
      <c r="C960" s="20">
        <f>C984</f>
        <v>1354.42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9</v>
      </c>
      <c r="Y960" s="20">
        <f>Y984</f>
        <v>1354.42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6" t="s">
        <v>26</v>
      </c>
      <c r="C961" s="21">
        <f>C959-C960</f>
        <v>-1354.42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 t="s">
        <v>27</v>
      </c>
      <c r="Y961" s="21">
        <f>Y959-Y960</f>
        <v>-1354.42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ht="23.25" x14ac:dyDescent="0.35">
      <c r="B962" s="6"/>
      <c r="C962" s="7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88" t="str">
        <f>IF(Y961&lt;0,"NO PAGAR","COBRAR'")</f>
        <v>NO PAGAR</v>
      </c>
      <c r="Y962" s="188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3.25" x14ac:dyDescent="0.35">
      <c r="B963" s="188" t="str">
        <f>IF(C961&lt;0,"NO PAGAR","COBRAR'")</f>
        <v>NO PAGAR</v>
      </c>
      <c r="C963" s="188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6"/>
      <c r="Y963" s="8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81" t="s">
        <v>9</v>
      </c>
      <c r="C964" s="182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81" t="s">
        <v>9</v>
      </c>
      <c r="Y964" s="182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9" t="str">
        <f>IF(Y916&lt;0,"SALDO ADELANTADO","SALDO A FAVOR '")</f>
        <v>SALDO ADELANTADO</v>
      </c>
      <c r="C965" s="10">
        <f>IF(Y916&lt;=0,Y916*-1)</f>
        <v>1354.42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9" t="str">
        <f>IF(C961&lt;0,"SALDO ADELANTADO","SALDO A FAVOR'")</f>
        <v>SALDO ADELANTADO</v>
      </c>
      <c r="Y965" s="10">
        <f>IF(C961&lt;=0,C961*-1)</f>
        <v>1354.42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11" t="s">
        <v>10</v>
      </c>
      <c r="C966" s="10">
        <f>R974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10</v>
      </c>
      <c r="Y966" s="10">
        <f>AN974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11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11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12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12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13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13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14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14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15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15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16</v>
      </c>
      <c r="C972" s="10"/>
      <c r="E972" s="183" t="s">
        <v>7</v>
      </c>
      <c r="F972" s="184"/>
      <c r="G972" s="185"/>
      <c r="H972" s="5">
        <f>SUM(H958:H971)</f>
        <v>0</v>
      </c>
      <c r="N972" s="3"/>
      <c r="O972" s="3"/>
      <c r="P972" s="3"/>
      <c r="Q972" s="3"/>
      <c r="R972" s="18"/>
      <c r="S972" s="3"/>
      <c r="V972" s="17"/>
      <c r="X972" s="11" t="s">
        <v>16</v>
      </c>
      <c r="Y972" s="10"/>
      <c r="AA972" s="183" t="s">
        <v>7</v>
      </c>
      <c r="AB972" s="184"/>
      <c r="AC972" s="185"/>
      <c r="AD972" s="5">
        <f>SUM(AD958:AD971)</f>
        <v>0</v>
      </c>
      <c r="AJ972" s="3"/>
      <c r="AK972" s="3"/>
      <c r="AL972" s="3"/>
      <c r="AM972" s="3"/>
      <c r="AN972" s="18"/>
      <c r="AO972" s="3"/>
    </row>
    <row r="973" spans="2:41" x14ac:dyDescent="0.25">
      <c r="B973" s="11" t="s">
        <v>17</v>
      </c>
      <c r="C973" s="10"/>
      <c r="E973" s="13"/>
      <c r="F973" s="13"/>
      <c r="G973" s="13"/>
      <c r="N973" s="3"/>
      <c r="O973" s="3"/>
      <c r="P973" s="3"/>
      <c r="Q973" s="3"/>
      <c r="R973" s="18"/>
      <c r="S973" s="3"/>
      <c r="V973" s="17"/>
      <c r="X973" s="11" t="s">
        <v>17</v>
      </c>
      <c r="Y973" s="10"/>
      <c r="AA973" s="13"/>
      <c r="AB973" s="13"/>
      <c r="AC973" s="13"/>
      <c r="AJ973" s="3"/>
      <c r="AK973" s="3"/>
      <c r="AL973" s="3"/>
      <c r="AM973" s="3"/>
      <c r="AN973" s="18"/>
      <c r="AO973" s="3"/>
    </row>
    <row r="974" spans="2:41" x14ac:dyDescent="0.25">
      <c r="B974" s="12"/>
      <c r="C974" s="10"/>
      <c r="N974" s="183" t="s">
        <v>7</v>
      </c>
      <c r="O974" s="184"/>
      <c r="P974" s="184"/>
      <c r="Q974" s="185"/>
      <c r="R974" s="18">
        <f>SUM(R958:R973)</f>
        <v>0</v>
      </c>
      <c r="S974" s="3"/>
      <c r="V974" s="17"/>
      <c r="X974" s="12"/>
      <c r="Y974" s="10"/>
      <c r="AJ974" s="183" t="s">
        <v>7</v>
      </c>
      <c r="AK974" s="184"/>
      <c r="AL974" s="184"/>
      <c r="AM974" s="185"/>
      <c r="AN974" s="18">
        <f>SUM(AN958:AN973)</f>
        <v>0</v>
      </c>
      <c r="AO974" s="3"/>
    </row>
    <row r="975" spans="2:41" x14ac:dyDescent="0.25">
      <c r="B975" s="12"/>
      <c r="C975" s="10"/>
      <c r="V975" s="17"/>
      <c r="X975" s="12"/>
      <c r="Y975" s="10"/>
    </row>
    <row r="976" spans="2:41" x14ac:dyDescent="0.25">
      <c r="B976" s="12"/>
      <c r="C976" s="10"/>
      <c r="V976" s="17"/>
      <c r="X976" s="12"/>
      <c r="Y976" s="10"/>
    </row>
    <row r="977" spans="2:27" x14ac:dyDescent="0.25">
      <c r="B977" s="12"/>
      <c r="C977" s="10"/>
      <c r="E977" s="14"/>
      <c r="V977" s="17"/>
      <c r="X977" s="12"/>
      <c r="Y977" s="10"/>
      <c r="AA977" s="14"/>
    </row>
    <row r="978" spans="2:27" x14ac:dyDescent="0.25">
      <c r="B978" s="12"/>
      <c r="C978" s="10"/>
      <c r="V978" s="17"/>
      <c r="X978" s="12"/>
      <c r="Y978" s="10"/>
    </row>
    <row r="979" spans="2:27" x14ac:dyDescent="0.25">
      <c r="B979" s="12"/>
      <c r="C979" s="10"/>
      <c r="V979" s="17"/>
      <c r="X979" s="12"/>
      <c r="Y979" s="10"/>
    </row>
    <row r="980" spans="2:27" x14ac:dyDescent="0.25">
      <c r="B980" s="12"/>
      <c r="C980" s="10"/>
      <c r="V980" s="17"/>
      <c r="X980" s="12"/>
      <c r="Y980" s="10"/>
    </row>
    <row r="981" spans="2:27" x14ac:dyDescent="0.25">
      <c r="B981" s="12"/>
      <c r="C981" s="10"/>
      <c r="V981" s="17"/>
      <c r="X981" s="12"/>
      <c r="Y981" s="10"/>
    </row>
    <row r="982" spans="2:27" x14ac:dyDescent="0.25">
      <c r="B982" s="12"/>
      <c r="C982" s="10"/>
      <c r="V982" s="17"/>
      <c r="X982" s="12"/>
      <c r="Y982" s="10"/>
    </row>
    <row r="983" spans="2:27" x14ac:dyDescent="0.25">
      <c r="B983" s="11"/>
      <c r="C983" s="10"/>
      <c r="V983" s="17"/>
      <c r="X983" s="11"/>
      <c r="Y983" s="10"/>
    </row>
    <row r="984" spans="2:27" x14ac:dyDescent="0.25">
      <c r="B984" s="15" t="s">
        <v>18</v>
      </c>
      <c r="C984" s="16">
        <f>SUM(C965:C983)</f>
        <v>1354.42</v>
      </c>
      <c r="D984" t="s">
        <v>22</v>
      </c>
      <c r="E984" t="s">
        <v>21</v>
      </c>
      <c r="V984" s="17"/>
      <c r="X984" s="15" t="s">
        <v>18</v>
      </c>
      <c r="Y984" s="16">
        <f>SUM(Y965:Y983)</f>
        <v>1354.42</v>
      </c>
      <c r="Z984" t="s">
        <v>22</v>
      </c>
      <c r="AA984" t="s">
        <v>21</v>
      </c>
    </row>
    <row r="985" spans="2:27" x14ac:dyDescent="0.25">
      <c r="E985" s="1" t="s">
        <v>19</v>
      </c>
      <c r="V985" s="17"/>
      <c r="AA985" s="1" t="s">
        <v>19</v>
      </c>
    </row>
    <row r="986" spans="2:27" x14ac:dyDescent="0.25">
      <c r="V986" s="17"/>
    </row>
    <row r="987" spans="2:27" x14ac:dyDescent="0.25">
      <c r="V987" s="17"/>
    </row>
    <row r="988" spans="2:27" x14ac:dyDescent="0.25">
      <c r="V988" s="17"/>
    </row>
    <row r="989" spans="2:27" x14ac:dyDescent="0.25">
      <c r="V989" s="17"/>
    </row>
    <row r="990" spans="2:27" x14ac:dyDescent="0.25">
      <c r="V990" s="17"/>
    </row>
    <row r="991" spans="2:27" x14ac:dyDescent="0.25">
      <c r="V991" s="17"/>
    </row>
    <row r="992" spans="2:27" x14ac:dyDescent="0.25">
      <c r="V992" s="17"/>
    </row>
    <row r="993" spans="2:41" x14ac:dyDescent="0.25">
      <c r="V993" s="17"/>
    </row>
    <row r="994" spans="2:41" x14ac:dyDescent="0.25">
      <c r="V994" s="17"/>
    </row>
    <row r="995" spans="2:41" x14ac:dyDescent="0.25">
      <c r="V995" s="17"/>
    </row>
    <row r="996" spans="2:41" x14ac:dyDescent="0.25">
      <c r="V996" s="17"/>
    </row>
    <row r="997" spans="2:41" x14ac:dyDescent="0.25">
      <c r="V997" s="17"/>
    </row>
    <row r="998" spans="2:41" x14ac:dyDescent="0.25">
      <c r="V998" s="17"/>
      <c r="AC998" s="189" t="s">
        <v>29</v>
      </c>
      <c r="AD998" s="189"/>
      <c r="AE998" s="189"/>
    </row>
    <row r="999" spans="2:41" x14ac:dyDescent="0.25">
      <c r="H999" s="186" t="s">
        <v>28</v>
      </c>
      <c r="I999" s="186"/>
      <c r="J999" s="186"/>
      <c r="V999" s="17"/>
      <c r="AC999" s="189"/>
      <c r="AD999" s="189"/>
      <c r="AE999" s="189"/>
    </row>
    <row r="1000" spans="2:41" x14ac:dyDescent="0.25">
      <c r="H1000" s="186"/>
      <c r="I1000" s="186"/>
      <c r="J1000" s="186"/>
      <c r="V1000" s="17"/>
      <c r="AC1000" s="189"/>
      <c r="AD1000" s="189"/>
      <c r="AE1000" s="189"/>
    </row>
    <row r="1001" spans="2:41" x14ac:dyDescent="0.25">
      <c r="V1001" s="17"/>
    </row>
    <row r="1002" spans="2:41" x14ac:dyDescent="0.25">
      <c r="V1002" s="17"/>
    </row>
    <row r="1003" spans="2:41" ht="23.25" x14ac:dyDescent="0.35">
      <c r="B1003" s="22" t="s">
        <v>72</v>
      </c>
      <c r="V1003" s="17"/>
      <c r="X1003" s="22" t="s">
        <v>74</v>
      </c>
    </row>
    <row r="1004" spans="2:41" ht="23.25" x14ac:dyDescent="0.35">
      <c r="B1004" s="23" t="s">
        <v>32</v>
      </c>
      <c r="C1004" s="20">
        <f>IF(X956="PAGADO",0,Y961)</f>
        <v>-1354.42</v>
      </c>
      <c r="E1004" s="187" t="s">
        <v>20</v>
      </c>
      <c r="F1004" s="187"/>
      <c r="G1004" s="187"/>
      <c r="H1004" s="187"/>
      <c r="V1004" s="17"/>
      <c r="X1004" s="23" t="s">
        <v>32</v>
      </c>
      <c r="Y1004" s="20">
        <f>IF(B1004="PAGADO",0,C1009)</f>
        <v>-1354.42</v>
      </c>
      <c r="AA1004" s="187" t="s">
        <v>20</v>
      </c>
      <c r="AB1004" s="187"/>
      <c r="AC1004" s="187"/>
      <c r="AD1004" s="187"/>
    </row>
    <row r="1005" spans="2:41" x14ac:dyDescent="0.25">
      <c r="B1005" s="1" t="s">
        <v>0</v>
      </c>
      <c r="C1005" s="19">
        <f>H1020</f>
        <v>0</v>
      </c>
      <c r="E1005" s="2" t="s">
        <v>1</v>
      </c>
      <c r="F1005" s="2" t="s">
        <v>2</v>
      </c>
      <c r="G1005" s="2" t="s">
        <v>3</v>
      </c>
      <c r="H1005" s="2" t="s">
        <v>4</v>
      </c>
      <c r="N1005" s="2" t="s">
        <v>1</v>
      </c>
      <c r="O1005" s="2" t="s">
        <v>5</v>
      </c>
      <c r="P1005" s="2" t="s">
        <v>4</v>
      </c>
      <c r="Q1005" s="2" t="s">
        <v>6</v>
      </c>
      <c r="R1005" s="2" t="s">
        <v>7</v>
      </c>
      <c r="S1005" s="3"/>
      <c r="V1005" s="17"/>
      <c r="X1005" s="1" t="s">
        <v>0</v>
      </c>
      <c r="Y1005" s="19">
        <f>AD1020</f>
        <v>0</v>
      </c>
      <c r="AA1005" s="2" t="s">
        <v>1</v>
      </c>
      <c r="AB1005" s="2" t="s">
        <v>2</v>
      </c>
      <c r="AC1005" s="2" t="s">
        <v>3</v>
      </c>
      <c r="AD1005" s="2" t="s">
        <v>4</v>
      </c>
      <c r="AJ1005" s="2" t="s">
        <v>1</v>
      </c>
      <c r="AK1005" s="2" t="s">
        <v>5</v>
      </c>
      <c r="AL1005" s="2" t="s">
        <v>4</v>
      </c>
      <c r="AM1005" s="2" t="s">
        <v>6</v>
      </c>
      <c r="AN1005" s="2" t="s">
        <v>7</v>
      </c>
      <c r="AO1005" s="3"/>
    </row>
    <row r="1006" spans="2:41" x14ac:dyDescent="0.25">
      <c r="C1006" s="2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Y1006" s="2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" t="s">
        <v>24</v>
      </c>
      <c r="C1007" s="19">
        <f>IF(C1004&gt;0,C1004+C1005,C1005)</f>
        <v>0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" t="s">
        <v>24</v>
      </c>
      <c r="Y1007" s="19">
        <f>IF(Y1004&gt;0,Y1004+Y1005,Y1005)</f>
        <v>0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1" t="s">
        <v>9</v>
      </c>
      <c r="C1008" s="20">
        <f>C1031</f>
        <v>1354.42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9</v>
      </c>
      <c r="Y1008" s="20">
        <f>Y1031</f>
        <v>1354.42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6" t="s">
        <v>25</v>
      </c>
      <c r="C1009" s="21">
        <f>C1007-C1008</f>
        <v>-1354.42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6" t="s">
        <v>8</v>
      </c>
      <c r="Y1009" s="21">
        <f>Y1007-Y1008</f>
        <v>-1354.42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ht="26.25" x14ac:dyDescent="0.4">
      <c r="B1010" s="190" t="str">
        <f>IF(C1009&lt;0,"NO PAGAR","COBRAR")</f>
        <v>NO PAGAR</v>
      </c>
      <c r="C1010" s="19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90" t="str">
        <f>IF(Y1009&lt;0,"NO PAGAR","COBRAR")</f>
        <v>NO PAGAR</v>
      </c>
      <c r="Y1010" s="19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81" t="s">
        <v>9</v>
      </c>
      <c r="C1011" s="182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81" t="s">
        <v>9</v>
      </c>
      <c r="Y1011" s="182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9" t="str">
        <f>IF(C1045&lt;0,"SALDO A FAVOR","SALDO ADELANTAD0'")</f>
        <v>SALDO ADELANTAD0'</v>
      </c>
      <c r="C1012" s="10">
        <f>IF(Y956&lt;=0,Y956*-1)</f>
        <v>1354.42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9" t="str">
        <f>IF(C1009&lt;0,"SALDO ADELANTADO","SALDO A FAVOR'")</f>
        <v>SALDO ADELANTADO</v>
      </c>
      <c r="Y1012" s="10">
        <f>IF(C1009&lt;=0,C1009*-1)</f>
        <v>1354.42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10</v>
      </c>
      <c r="C1013" s="10">
        <f>R1022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10</v>
      </c>
      <c r="Y1013" s="10">
        <f>AN1022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11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11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12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12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13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13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14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14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15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15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16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16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17</v>
      </c>
      <c r="C1020" s="10"/>
      <c r="E1020" s="183" t="s">
        <v>7</v>
      </c>
      <c r="F1020" s="184"/>
      <c r="G1020" s="185"/>
      <c r="H1020" s="5">
        <f>SUM(H1006:H1019)</f>
        <v>0</v>
      </c>
      <c r="N1020" s="3"/>
      <c r="O1020" s="3"/>
      <c r="P1020" s="3"/>
      <c r="Q1020" s="3"/>
      <c r="R1020" s="18"/>
      <c r="S1020" s="3"/>
      <c r="V1020" s="17"/>
      <c r="X1020" s="11" t="s">
        <v>17</v>
      </c>
      <c r="Y1020" s="10"/>
      <c r="AA1020" s="183" t="s">
        <v>7</v>
      </c>
      <c r="AB1020" s="184"/>
      <c r="AC1020" s="185"/>
      <c r="AD1020" s="5">
        <f>SUM(AD1006:AD1019)</f>
        <v>0</v>
      </c>
      <c r="AJ1020" s="3"/>
      <c r="AK1020" s="3"/>
      <c r="AL1020" s="3"/>
      <c r="AM1020" s="3"/>
      <c r="AN1020" s="18"/>
      <c r="AO1020" s="3"/>
    </row>
    <row r="1021" spans="2:41" x14ac:dyDescent="0.25">
      <c r="B1021" s="12"/>
      <c r="C1021" s="10"/>
      <c r="E1021" s="13"/>
      <c r="F1021" s="13"/>
      <c r="G1021" s="13"/>
      <c r="N1021" s="3"/>
      <c r="O1021" s="3"/>
      <c r="P1021" s="3"/>
      <c r="Q1021" s="3"/>
      <c r="R1021" s="18"/>
      <c r="S1021" s="3"/>
      <c r="V1021" s="17"/>
      <c r="X1021" s="12"/>
      <c r="Y1021" s="10"/>
      <c r="AA1021" s="13"/>
      <c r="AB1021" s="13"/>
      <c r="AC1021" s="13"/>
      <c r="AJ1021" s="3"/>
      <c r="AK1021" s="3"/>
      <c r="AL1021" s="3"/>
      <c r="AM1021" s="3"/>
      <c r="AN1021" s="18"/>
      <c r="AO1021" s="3"/>
    </row>
    <row r="1022" spans="2:41" x14ac:dyDescent="0.25">
      <c r="B1022" s="12"/>
      <c r="C1022" s="10"/>
      <c r="N1022" s="183" t="s">
        <v>7</v>
      </c>
      <c r="O1022" s="184"/>
      <c r="P1022" s="184"/>
      <c r="Q1022" s="185"/>
      <c r="R1022" s="18">
        <f>SUM(R1006:R1021)</f>
        <v>0</v>
      </c>
      <c r="S1022" s="3"/>
      <c r="V1022" s="17"/>
      <c r="X1022" s="12"/>
      <c r="Y1022" s="10"/>
      <c r="AJ1022" s="183" t="s">
        <v>7</v>
      </c>
      <c r="AK1022" s="184"/>
      <c r="AL1022" s="184"/>
      <c r="AM1022" s="185"/>
      <c r="AN1022" s="18">
        <f>SUM(AN1006:AN1021)</f>
        <v>0</v>
      </c>
      <c r="AO1022" s="3"/>
    </row>
    <row r="1023" spans="2:41" x14ac:dyDescent="0.25">
      <c r="B1023" s="12"/>
      <c r="C1023" s="10"/>
      <c r="V1023" s="17"/>
      <c r="X1023" s="12"/>
      <c r="Y1023" s="10"/>
    </row>
    <row r="1024" spans="2:41" x14ac:dyDescent="0.25">
      <c r="B1024" s="12"/>
      <c r="C1024" s="10"/>
      <c r="V1024" s="17"/>
      <c r="X1024" s="12"/>
      <c r="Y1024" s="10"/>
    </row>
    <row r="1025" spans="1:43" x14ac:dyDescent="0.25">
      <c r="B1025" s="12"/>
      <c r="C1025" s="10"/>
      <c r="E1025" s="14"/>
      <c r="V1025" s="17"/>
      <c r="X1025" s="12"/>
      <c r="Y1025" s="10"/>
      <c r="AA1025" s="14"/>
    </row>
    <row r="1026" spans="1:43" x14ac:dyDescent="0.25">
      <c r="B1026" s="12"/>
      <c r="C1026" s="10"/>
      <c r="V1026" s="17"/>
      <c r="X1026" s="12"/>
      <c r="Y1026" s="10"/>
    </row>
    <row r="1027" spans="1:43" x14ac:dyDescent="0.25">
      <c r="B1027" s="12"/>
      <c r="C1027" s="10"/>
      <c r="V1027" s="17"/>
      <c r="X1027" s="12"/>
      <c r="Y1027" s="10"/>
    </row>
    <row r="1028" spans="1:43" x14ac:dyDescent="0.25">
      <c r="B1028" s="12"/>
      <c r="C1028" s="10"/>
      <c r="V1028" s="17"/>
      <c r="X1028" s="12"/>
      <c r="Y1028" s="10"/>
    </row>
    <row r="1029" spans="1:43" x14ac:dyDescent="0.25">
      <c r="B1029" s="12"/>
      <c r="C1029" s="10"/>
      <c r="V1029" s="17"/>
      <c r="X1029" s="12"/>
      <c r="Y1029" s="10"/>
    </row>
    <row r="1030" spans="1:43" x14ac:dyDescent="0.25">
      <c r="B1030" s="11"/>
      <c r="C1030" s="10"/>
      <c r="V1030" s="17"/>
      <c r="X1030" s="11"/>
      <c r="Y1030" s="10"/>
    </row>
    <row r="1031" spans="1:43" x14ac:dyDescent="0.25">
      <c r="B1031" s="15" t="s">
        <v>18</v>
      </c>
      <c r="C1031" s="16">
        <f>SUM(C1012:C1030)</f>
        <v>1354.42</v>
      </c>
      <c r="V1031" s="17"/>
      <c r="X1031" s="15" t="s">
        <v>18</v>
      </c>
      <c r="Y1031" s="16">
        <f>SUM(Y1012:Y1030)</f>
        <v>1354.42</v>
      </c>
    </row>
    <row r="1032" spans="1:43" x14ac:dyDescent="0.25">
      <c r="D1032" t="s">
        <v>22</v>
      </c>
      <c r="E1032" t="s">
        <v>21</v>
      </c>
      <c r="V1032" s="17"/>
      <c r="Z1032" t="s">
        <v>22</v>
      </c>
      <c r="AA1032" t="s">
        <v>21</v>
      </c>
    </row>
    <row r="1033" spans="1:43" x14ac:dyDescent="0.25">
      <c r="E1033" s="1" t="s">
        <v>19</v>
      </c>
      <c r="V1033" s="17"/>
      <c r="AA1033" s="1" t="s">
        <v>19</v>
      </c>
    </row>
    <row r="1034" spans="1:43" x14ac:dyDescent="0.25">
      <c r="V1034" s="17"/>
    </row>
    <row r="1035" spans="1:43" x14ac:dyDescent="0.25">
      <c r="V1035" s="17"/>
    </row>
    <row r="1036" spans="1:43" x14ac:dyDescent="0.25">
      <c r="V1036" s="17"/>
    </row>
    <row r="1037" spans="1:43" x14ac:dyDescent="0.25">
      <c r="V1037" s="17"/>
    </row>
    <row r="1038" spans="1:43" x14ac:dyDescent="0.25">
      <c r="V1038" s="17"/>
    </row>
    <row r="1039" spans="1:43" x14ac:dyDescent="0.25">
      <c r="V1039" s="17"/>
    </row>
    <row r="1040" spans="1:43" x14ac:dyDescent="0.25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</row>
    <row r="1041" spans="1:43" x14ac:dyDescent="0.25">
      <c r="A1041" s="17"/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</row>
    <row r="1042" spans="1:43" x14ac:dyDescent="0.25">
      <c r="A1042" s="17"/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</row>
    <row r="1043" spans="1:43" x14ac:dyDescent="0.25">
      <c r="V1043" s="17"/>
    </row>
    <row r="1044" spans="1:43" x14ac:dyDescent="0.25">
      <c r="H1044" s="186" t="s">
        <v>30</v>
      </c>
      <c r="I1044" s="186"/>
      <c r="J1044" s="186"/>
      <c r="V1044" s="17"/>
      <c r="AA1044" s="186" t="s">
        <v>31</v>
      </c>
      <c r="AB1044" s="186"/>
      <c r="AC1044" s="186"/>
    </row>
    <row r="1045" spans="1:43" x14ac:dyDescent="0.25">
      <c r="H1045" s="186"/>
      <c r="I1045" s="186"/>
      <c r="J1045" s="186"/>
      <c r="V1045" s="17"/>
      <c r="AA1045" s="186"/>
      <c r="AB1045" s="186"/>
      <c r="AC1045" s="186"/>
    </row>
    <row r="1046" spans="1:43" x14ac:dyDescent="0.25">
      <c r="V1046" s="17"/>
    </row>
    <row r="1047" spans="1:43" x14ac:dyDescent="0.25">
      <c r="V1047" s="17"/>
    </row>
    <row r="1048" spans="1:43" ht="23.25" x14ac:dyDescent="0.35">
      <c r="B1048" s="24" t="s">
        <v>72</v>
      </c>
      <c r="V1048" s="17"/>
      <c r="X1048" s="22" t="s">
        <v>72</v>
      </c>
    </row>
    <row r="1049" spans="1:43" ht="23.25" x14ac:dyDescent="0.35">
      <c r="B1049" s="23" t="s">
        <v>32</v>
      </c>
      <c r="C1049" s="20">
        <f>IF(X1004="PAGADO",0,C1009)</f>
        <v>-1354.42</v>
      </c>
      <c r="E1049" s="187" t="s">
        <v>20</v>
      </c>
      <c r="F1049" s="187"/>
      <c r="G1049" s="187"/>
      <c r="H1049" s="187"/>
      <c r="V1049" s="17"/>
      <c r="X1049" s="23" t="s">
        <v>32</v>
      </c>
      <c r="Y1049" s="20">
        <f>IF(B1849="PAGADO",0,C1054)</f>
        <v>-1354.42</v>
      </c>
      <c r="AA1049" s="187" t="s">
        <v>20</v>
      </c>
      <c r="AB1049" s="187"/>
      <c r="AC1049" s="187"/>
      <c r="AD1049" s="187"/>
    </row>
    <row r="1050" spans="1:43" x14ac:dyDescent="0.25">
      <c r="B1050" s="1" t="s">
        <v>0</v>
      </c>
      <c r="C1050" s="19">
        <f>H1065</f>
        <v>0</v>
      </c>
      <c r="E1050" s="2" t="s">
        <v>1</v>
      </c>
      <c r="F1050" s="2" t="s">
        <v>2</v>
      </c>
      <c r="G1050" s="2" t="s">
        <v>3</v>
      </c>
      <c r="H1050" s="2" t="s">
        <v>4</v>
      </c>
      <c r="N1050" s="2" t="s">
        <v>1</v>
      </c>
      <c r="O1050" s="2" t="s">
        <v>5</v>
      </c>
      <c r="P1050" s="2" t="s">
        <v>4</v>
      </c>
      <c r="Q1050" s="2" t="s">
        <v>6</v>
      </c>
      <c r="R1050" s="2" t="s">
        <v>7</v>
      </c>
      <c r="S1050" s="3"/>
      <c r="V1050" s="17"/>
      <c r="X1050" s="1" t="s">
        <v>0</v>
      </c>
      <c r="Y1050" s="19">
        <f>AD1065</f>
        <v>0</v>
      </c>
      <c r="AA1050" s="2" t="s">
        <v>1</v>
      </c>
      <c r="AB1050" s="2" t="s">
        <v>2</v>
      </c>
      <c r="AC1050" s="2" t="s">
        <v>3</v>
      </c>
      <c r="AD1050" s="2" t="s">
        <v>4</v>
      </c>
      <c r="AJ1050" s="2" t="s">
        <v>1</v>
      </c>
      <c r="AK1050" s="2" t="s">
        <v>5</v>
      </c>
      <c r="AL1050" s="2" t="s">
        <v>4</v>
      </c>
      <c r="AM1050" s="2" t="s">
        <v>6</v>
      </c>
      <c r="AN1050" s="2" t="s">
        <v>7</v>
      </c>
      <c r="AO1050" s="3"/>
    </row>
    <row r="1051" spans="1:43" x14ac:dyDescent="0.25">
      <c r="C1051" s="2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Y1051" s="2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1:43" x14ac:dyDescent="0.25">
      <c r="B1052" s="1" t="s">
        <v>24</v>
      </c>
      <c r="C1052" s="19">
        <f>IF(C1049&gt;0,C1049+C1050,C1050)</f>
        <v>0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" t="s">
        <v>24</v>
      </c>
      <c r="Y1052" s="19">
        <f>IF(Y1049&gt;0,Y1049+Y1050,Y1050)</f>
        <v>0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1:43" x14ac:dyDescent="0.25">
      <c r="B1053" s="1" t="s">
        <v>9</v>
      </c>
      <c r="C1053" s="20">
        <f>C1077</f>
        <v>1354.42</v>
      </c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" t="s">
        <v>9</v>
      </c>
      <c r="Y1053" s="20">
        <f>Y1077</f>
        <v>1354.42</v>
      </c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1:43" x14ac:dyDescent="0.25">
      <c r="B1054" s="6" t="s">
        <v>26</v>
      </c>
      <c r="C1054" s="21">
        <f>C1052-C1053</f>
        <v>-1354.42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 t="s">
        <v>27</v>
      </c>
      <c r="Y1054" s="21">
        <f>Y1052-Y1053</f>
        <v>-1354.42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 ht="23.25" x14ac:dyDescent="0.35">
      <c r="B1055" s="6"/>
      <c r="C1055" s="7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88" t="str">
        <f>IF(Y1054&lt;0,"NO PAGAR","COBRAR'")</f>
        <v>NO PAGAR</v>
      </c>
      <c r="Y1055" s="188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ht="23.25" x14ac:dyDescent="0.35">
      <c r="B1056" s="188" t="str">
        <f>IF(C1054&lt;0,"NO PAGAR","COBRAR'")</f>
        <v>NO PAGAR</v>
      </c>
      <c r="C1056" s="188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6"/>
      <c r="Y1056" s="8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181" t="s">
        <v>9</v>
      </c>
      <c r="C1057" s="182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81" t="s">
        <v>9</v>
      </c>
      <c r="Y1057" s="182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x14ac:dyDescent="0.25">
      <c r="B1058" s="9" t="str">
        <f>IF(Y1009&lt;0,"SALDO ADELANTADO","SALDO A FAVOR '")</f>
        <v>SALDO ADELANTADO</v>
      </c>
      <c r="C1058" s="10">
        <f>IF(Y1009&lt;=0,Y1009*-1)</f>
        <v>1354.42</v>
      </c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9" t="str">
        <f>IF(C1054&lt;0,"SALDO ADELANTADO","SALDO A FAVOR'")</f>
        <v>SALDO ADELANTADO</v>
      </c>
      <c r="Y1058" s="10">
        <f>IF(C1054&lt;=0,C1054*-1)</f>
        <v>1354.42</v>
      </c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x14ac:dyDescent="0.25">
      <c r="B1059" s="11" t="s">
        <v>10</v>
      </c>
      <c r="C1059" s="10">
        <f>R1067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10</v>
      </c>
      <c r="Y1059" s="10">
        <f>AN1067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11" t="s">
        <v>11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11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11" t="s">
        <v>12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12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11" t="s">
        <v>13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13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x14ac:dyDescent="0.25">
      <c r="B1063" s="11" t="s">
        <v>14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14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x14ac:dyDescent="0.25">
      <c r="B1064" s="11" t="s">
        <v>15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15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x14ac:dyDescent="0.25">
      <c r="B1065" s="11" t="s">
        <v>16</v>
      </c>
      <c r="C1065" s="10"/>
      <c r="E1065" s="183" t="s">
        <v>7</v>
      </c>
      <c r="F1065" s="184"/>
      <c r="G1065" s="185"/>
      <c r="H1065" s="5">
        <f>SUM(H1051:H1064)</f>
        <v>0</v>
      </c>
      <c r="N1065" s="3"/>
      <c r="O1065" s="3"/>
      <c r="P1065" s="3"/>
      <c r="Q1065" s="3"/>
      <c r="R1065" s="18"/>
      <c r="S1065" s="3"/>
      <c r="V1065" s="17"/>
      <c r="X1065" s="11" t="s">
        <v>16</v>
      </c>
      <c r="Y1065" s="10"/>
      <c r="AA1065" s="183" t="s">
        <v>7</v>
      </c>
      <c r="AB1065" s="184"/>
      <c r="AC1065" s="185"/>
      <c r="AD1065" s="5">
        <f>SUM(AD1051:AD1064)</f>
        <v>0</v>
      </c>
      <c r="AJ1065" s="3"/>
      <c r="AK1065" s="3"/>
      <c r="AL1065" s="3"/>
      <c r="AM1065" s="3"/>
      <c r="AN1065" s="18"/>
      <c r="AO1065" s="3"/>
    </row>
    <row r="1066" spans="2:41" x14ac:dyDescent="0.25">
      <c r="B1066" s="11" t="s">
        <v>17</v>
      </c>
      <c r="C1066" s="10"/>
      <c r="E1066" s="13"/>
      <c r="F1066" s="13"/>
      <c r="G1066" s="13"/>
      <c r="N1066" s="3"/>
      <c r="O1066" s="3"/>
      <c r="P1066" s="3"/>
      <c r="Q1066" s="3"/>
      <c r="R1066" s="18"/>
      <c r="S1066" s="3"/>
      <c r="V1066" s="17"/>
      <c r="X1066" s="11" t="s">
        <v>17</v>
      </c>
      <c r="Y1066" s="10"/>
      <c r="AA1066" s="13"/>
      <c r="AB1066" s="13"/>
      <c r="AC1066" s="13"/>
      <c r="AJ1066" s="3"/>
      <c r="AK1066" s="3"/>
      <c r="AL1066" s="3"/>
      <c r="AM1066" s="3"/>
      <c r="AN1066" s="18"/>
      <c r="AO1066" s="3"/>
    </row>
    <row r="1067" spans="2:41" x14ac:dyDescent="0.25">
      <c r="B1067" s="12"/>
      <c r="C1067" s="10"/>
      <c r="N1067" s="183" t="s">
        <v>7</v>
      </c>
      <c r="O1067" s="184"/>
      <c r="P1067" s="184"/>
      <c r="Q1067" s="185"/>
      <c r="R1067" s="18">
        <f>SUM(R1051:R1066)</f>
        <v>0</v>
      </c>
      <c r="S1067" s="3"/>
      <c r="V1067" s="17"/>
      <c r="X1067" s="12"/>
      <c r="Y1067" s="10"/>
      <c r="AJ1067" s="183" t="s">
        <v>7</v>
      </c>
      <c r="AK1067" s="184"/>
      <c r="AL1067" s="184"/>
      <c r="AM1067" s="185"/>
      <c r="AN1067" s="18">
        <f>SUM(AN1051:AN1066)</f>
        <v>0</v>
      </c>
      <c r="AO1067" s="3"/>
    </row>
    <row r="1068" spans="2:41" x14ac:dyDescent="0.25">
      <c r="B1068" s="12"/>
      <c r="C1068" s="10"/>
      <c r="V1068" s="17"/>
      <c r="X1068" s="12"/>
      <c r="Y1068" s="10"/>
    </row>
    <row r="1069" spans="2:41" x14ac:dyDescent="0.25">
      <c r="B1069" s="12"/>
      <c r="C1069" s="10"/>
      <c r="V1069" s="17"/>
      <c r="X1069" s="12"/>
      <c r="Y1069" s="10"/>
    </row>
    <row r="1070" spans="2:41" x14ac:dyDescent="0.25">
      <c r="B1070" s="12"/>
      <c r="C1070" s="10"/>
      <c r="E1070" s="14"/>
      <c r="V1070" s="17"/>
      <c r="X1070" s="12"/>
      <c r="Y1070" s="10"/>
      <c r="AA1070" s="14"/>
    </row>
    <row r="1071" spans="2:41" x14ac:dyDescent="0.25">
      <c r="B1071" s="12"/>
      <c r="C1071" s="10"/>
      <c r="V1071" s="17"/>
      <c r="X1071" s="12"/>
      <c r="Y1071" s="10"/>
    </row>
    <row r="1072" spans="2:41" x14ac:dyDescent="0.25">
      <c r="B1072" s="12"/>
      <c r="C1072" s="10"/>
      <c r="V1072" s="17"/>
      <c r="X1072" s="12"/>
      <c r="Y1072" s="10"/>
    </row>
    <row r="1073" spans="2:27" x14ac:dyDescent="0.25">
      <c r="B1073" s="12"/>
      <c r="C1073" s="10"/>
      <c r="V1073" s="17"/>
      <c r="X1073" s="12"/>
      <c r="Y1073" s="10"/>
    </row>
    <row r="1074" spans="2:27" x14ac:dyDescent="0.25">
      <c r="B1074" s="12"/>
      <c r="C1074" s="10"/>
      <c r="V1074" s="17"/>
      <c r="X1074" s="12"/>
      <c r="Y1074" s="10"/>
    </row>
    <row r="1075" spans="2:27" x14ac:dyDescent="0.25">
      <c r="B1075" s="12"/>
      <c r="C1075" s="10"/>
      <c r="V1075" s="17"/>
      <c r="X1075" s="12"/>
      <c r="Y1075" s="10"/>
    </row>
    <row r="1076" spans="2:27" x14ac:dyDescent="0.25">
      <c r="B1076" s="11"/>
      <c r="C1076" s="10"/>
      <c r="V1076" s="17"/>
      <c r="X1076" s="11"/>
      <c r="Y1076" s="10"/>
    </row>
    <row r="1077" spans="2:27" x14ac:dyDescent="0.25">
      <c r="B1077" s="15" t="s">
        <v>18</v>
      </c>
      <c r="C1077" s="16">
        <f>SUM(C1058:C1076)</f>
        <v>1354.42</v>
      </c>
      <c r="D1077" t="s">
        <v>22</v>
      </c>
      <c r="E1077" t="s">
        <v>21</v>
      </c>
      <c r="V1077" s="17"/>
      <c r="X1077" s="15" t="s">
        <v>18</v>
      </c>
      <c r="Y1077" s="16">
        <f>SUM(Y1058:Y1076)</f>
        <v>1354.42</v>
      </c>
      <c r="Z1077" t="s">
        <v>22</v>
      </c>
      <c r="AA1077" t="s">
        <v>21</v>
      </c>
    </row>
    <row r="1078" spans="2:27" x14ac:dyDescent="0.25">
      <c r="E1078" s="1" t="s">
        <v>19</v>
      </c>
      <c r="V1078" s="17"/>
      <c r="AA1078" s="1" t="s">
        <v>19</v>
      </c>
    </row>
    <row r="1079" spans="2:27" x14ac:dyDescent="0.25">
      <c r="V1079" s="17"/>
    </row>
    <row r="1080" spans="2:27" x14ac:dyDescent="0.25">
      <c r="V1080" s="17"/>
    </row>
    <row r="1081" spans="2:27" x14ac:dyDescent="0.25">
      <c r="V1081" s="17"/>
    </row>
    <row r="1082" spans="2:27" x14ac:dyDescent="0.25">
      <c r="V1082" s="17"/>
    </row>
    <row r="1083" spans="2:27" x14ac:dyDescent="0.25">
      <c r="V1083" s="17"/>
    </row>
    <row r="1084" spans="2:27" x14ac:dyDescent="0.25">
      <c r="V1084" s="17"/>
    </row>
    <row r="1085" spans="2:27" x14ac:dyDescent="0.25">
      <c r="V1085" s="17"/>
    </row>
    <row r="1086" spans="2:27" x14ac:dyDescent="0.25">
      <c r="V1086" s="17"/>
    </row>
    <row r="1087" spans="2:27" x14ac:dyDescent="0.25">
      <c r="V1087" s="17"/>
    </row>
    <row r="1088" spans="2:27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</sheetData>
  <mergeCells count="289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724:H724"/>
    <mergeCell ref="AA724:AD724"/>
    <mergeCell ref="B730:C730"/>
    <mergeCell ref="X730:Y730"/>
    <mergeCell ref="B731:C731"/>
    <mergeCell ref="X731:Y731"/>
    <mergeCell ref="E692:G692"/>
    <mergeCell ref="AA692:AC692"/>
    <mergeCell ref="N694:Q694"/>
    <mergeCell ref="B776:C776"/>
    <mergeCell ref="B777:C777"/>
    <mergeCell ref="X777:Y777"/>
    <mergeCell ref="E740:G740"/>
    <mergeCell ref="AA740:AC740"/>
    <mergeCell ref="N742:Q742"/>
    <mergeCell ref="AJ742:AM742"/>
    <mergeCell ref="H764:J765"/>
    <mergeCell ref="AA764:AC765"/>
    <mergeCell ref="E785:G785"/>
    <mergeCell ref="AA785:AC785"/>
    <mergeCell ref="N787:Q787"/>
    <mergeCell ref="AJ787:AM787"/>
    <mergeCell ref="AC811:AE813"/>
    <mergeCell ref="H812:J813"/>
    <mergeCell ref="E769:H769"/>
    <mergeCell ref="AA769:AD769"/>
    <mergeCell ref="X775:Y775"/>
    <mergeCell ref="E833:G833"/>
    <mergeCell ref="AA833:AC833"/>
    <mergeCell ref="N835:Q835"/>
    <mergeCell ref="AJ835:AM835"/>
    <mergeCell ref="H857:J858"/>
    <mergeCell ref="AA857:AC858"/>
    <mergeCell ref="E817:H817"/>
    <mergeCell ref="AA817:AD817"/>
    <mergeCell ref="B823:C823"/>
    <mergeCell ref="X823:Y823"/>
    <mergeCell ref="B824:C824"/>
    <mergeCell ref="X824:Y824"/>
    <mergeCell ref="AJ880:AM880"/>
    <mergeCell ref="AC905:AE907"/>
    <mergeCell ref="H906:J907"/>
    <mergeCell ref="E862:H862"/>
    <mergeCell ref="AA862:AD862"/>
    <mergeCell ref="X868:Y868"/>
    <mergeCell ref="B869:C869"/>
    <mergeCell ref="B870:C870"/>
    <mergeCell ref="X870:Y870"/>
    <mergeCell ref="E911:H911"/>
    <mergeCell ref="AA911:AD911"/>
    <mergeCell ref="B917:C917"/>
    <mergeCell ref="X917:Y917"/>
    <mergeCell ref="B918:C918"/>
    <mergeCell ref="X918:Y918"/>
    <mergeCell ref="E878:G878"/>
    <mergeCell ref="AA878:AC878"/>
    <mergeCell ref="N880:Q880"/>
    <mergeCell ref="B963:C963"/>
    <mergeCell ref="B964:C964"/>
    <mergeCell ref="X964:Y964"/>
    <mergeCell ref="E927:G927"/>
    <mergeCell ref="AA927:AC927"/>
    <mergeCell ref="N929:Q929"/>
    <mergeCell ref="AJ929:AM929"/>
    <mergeCell ref="H951:J952"/>
    <mergeCell ref="AA951:AC952"/>
    <mergeCell ref="E972:G972"/>
    <mergeCell ref="AA972:AC972"/>
    <mergeCell ref="N974:Q974"/>
    <mergeCell ref="AJ974:AM974"/>
    <mergeCell ref="AC998:AE1000"/>
    <mergeCell ref="H999:J1000"/>
    <mergeCell ref="E956:H956"/>
    <mergeCell ref="AA956:AD956"/>
    <mergeCell ref="X962:Y962"/>
    <mergeCell ref="E1020:G1020"/>
    <mergeCell ref="AA1020:AC1020"/>
    <mergeCell ref="N1022:Q1022"/>
    <mergeCell ref="AJ1022:AM1022"/>
    <mergeCell ref="H1044:J1045"/>
    <mergeCell ref="AA1044:AC1045"/>
    <mergeCell ref="E1004:H1004"/>
    <mergeCell ref="AA1004:AD1004"/>
    <mergeCell ref="B1010:C1010"/>
    <mergeCell ref="X1010:Y1010"/>
    <mergeCell ref="B1011:C1011"/>
    <mergeCell ref="X1011:Y1011"/>
    <mergeCell ref="E1065:G1065"/>
    <mergeCell ref="AA1065:AC1065"/>
    <mergeCell ref="N1067:Q1067"/>
    <mergeCell ref="AJ1067:AM1067"/>
    <mergeCell ref="E1049:H1049"/>
    <mergeCell ref="AA1049:AD1049"/>
    <mergeCell ref="X1055:Y1055"/>
    <mergeCell ref="B1056:C1056"/>
    <mergeCell ref="B1057:C1057"/>
    <mergeCell ref="X1057:Y1057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9"/>
  <sheetViews>
    <sheetView tabSelected="1" topLeftCell="A656" zoomScale="89" zoomScaleNormal="89" workbookViewId="0">
      <selection activeCell="E664" sqref="E664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 x14ac:dyDescent="0.25">
      <c r="V1" s="17"/>
    </row>
    <row r="2" spans="2:41" x14ac:dyDescent="0.25">
      <c r="V2" s="17"/>
      <c r="AC2" s="189" t="s">
        <v>29</v>
      </c>
      <c r="AD2" s="189"/>
      <c r="AE2" s="189"/>
    </row>
    <row r="3" spans="2:41" x14ac:dyDescent="0.25">
      <c r="H3" s="186" t="s">
        <v>28</v>
      </c>
      <c r="I3" s="186"/>
      <c r="J3" s="186"/>
      <c r="V3" s="17"/>
      <c r="AC3" s="189"/>
      <c r="AD3" s="189"/>
      <c r="AE3" s="189"/>
    </row>
    <row r="4" spans="2:41" x14ac:dyDescent="0.25">
      <c r="H4" s="186"/>
      <c r="I4" s="186"/>
      <c r="J4" s="186"/>
      <c r="V4" s="17"/>
      <c r="AC4" s="189"/>
      <c r="AD4" s="189"/>
      <c r="AE4" s="18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187" t="s">
        <v>20</v>
      </c>
      <c r="F8" s="187"/>
      <c r="G8" s="187"/>
      <c r="H8" s="187"/>
      <c r="V8" s="17"/>
      <c r="X8" s="23" t="s">
        <v>82</v>
      </c>
      <c r="Y8" s="20">
        <f>IF(B8="PAGADO",0,C13)</f>
        <v>0</v>
      </c>
      <c r="AA8" s="187" t="s">
        <v>20</v>
      </c>
      <c r="AB8" s="187"/>
      <c r="AC8" s="187"/>
      <c r="AD8" s="187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90" t="str">
        <f>IF(C13&lt;0,"NO PAGAR","COBRAR")</f>
        <v>COBRAR</v>
      </c>
      <c r="C14" s="19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0" t="str">
        <f>IF(Y13&lt;0,"NO PAGAR","COBRAR")</f>
        <v>COBRAR</v>
      </c>
      <c r="Y14" s="19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81" t="s">
        <v>9</v>
      </c>
      <c r="C15" s="18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1" t="s">
        <v>9</v>
      </c>
      <c r="Y15" s="18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3" t="s">
        <v>7</v>
      </c>
      <c r="F24" s="184"/>
      <c r="G24" s="18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3" t="s">
        <v>7</v>
      </c>
      <c r="AB24" s="184"/>
      <c r="AC24" s="18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3" t="s">
        <v>7</v>
      </c>
      <c r="O26" s="184"/>
      <c r="P26" s="184"/>
      <c r="Q26" s="185"/>
      <c r="R26" s="18">
        <f>SUM(R10:R25)</f>
        <v>0</v>
      </c>
      <c r="S26" s="3"/>
      <c r="V26" s="17"/>
      <c r="X26" s="12"/>
      <c r="Y26" s="10"/>
      <c r="AJ26" s="183" t="s">
        <v>7</v>
      </c>
      <c r="AK26" s="184"/>
      <c r="AL26" s="184"/>
      <c r="AM26" s="18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 x14ac:dyDescent="0.25">
      <c r="H49" s="186"/>
      <c r="I49" s="186"/>
      <c r="J49" s="186"/>
      <c r="V49" s="17"/>
      <c r="AA49" s="186"/>
      <c r="AB49" s="186"/>
      <c r="AC49" s="18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187" t="s">
        <v>20</v>
      </c>
      <c r="F53" s="187"/>
      <c r="G53" s="187"/>
      <c r="H53" s="187"/>
      <c r="V53" s="17"/>
      <c r="X53" s="23" t="s">
        <v>82</v>
      </c>
      <c r="Y53" s="20">
        <f>IF(B53="PAGADO",0,C58)</f>
        <v>0</v>
      </c>
      <c r="AA53" s="187" t="s">
        <v>20</v>
      </c>
      <c r="AB53" s="187"/>
      <c r="AC53" s="187"/>
      <c r="AD53" s="187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8" t="str">
        <f>IF(Y58&lt;0,"NO PAGAR","COBRAR'")</f>
        <v>COBRAR'</v>
      </c>
      <c r="Y59" s="18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8" t="str">
        <f>IF(C58&lt;0,"NO PAGAR","COBRAR'")</f>
        <v>COBRAR'</v>
      </c>
      <c r="C60" s="18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1" t="s">
        <v>9</v>
      </c>
      <c r="C61" s="18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1" t="s">
        <v>9</v>
      </c>
      <c r="Y61" s="18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/>
      <c r="E69" s="183" t="s">
        <v>7</v>
      </c>
      <c r="F69" s="184"/>
      <c r="G69" s="18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3" t="s">
        <v>7</v>
      </c>
      <c r="AB69" s="184"/>
      <c r="AC69" s="18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3" t="s">
        <v>7</v>
      </c>
      <c r="O71" s="184"/>
      <c r="P71" s="184"/>
      <c r="Q71" s="185"/>
      <c r="R71" s="18">
        <f>SUM(R55:R70)</f>
        <v>0</v>
      </c>
      <c r="S71" s="3"/>
      <c r="V71" s="17"/>
      <c r="X71" s="12"/>
      <c r="Y71" s="10"/>
      <c r="AJ71" s="183" t="s">
        <v>7</v>
      </c>
      <c r="AK71" s="184"/>
      <c r="AL71" s="184"/>
      <c r="AM71" s="18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89" t="s">
        <v>29</v>
      </c>
      <c r="AD100" s="189"/>
      <c r="AE100" s="189"/>
    </row>
    <row r="101" spans="2:41" x14ac:dyDescent="0.25">
      <c r="H101" s="186" t="s">
        <v>28</v>
      </c>
      <c r="I101" s="186"/>
      <c r="J101" s="186"/>
      <c r="V101" s="17"/>
      <c r="AC101" s="189"/>
      <c r="AD101" s="189"/>
      <c r="AE101" s="189"/>
    </row>
    <row r="102" spans="2:41" x14ac:dyDescent="0.25">
      <c r="H102" s="186"/>
      <c r="I102" s="186"/>
      <c r="J102" s="186"/>
      <c r="V102" s="17"/>
      <c r="AC102" s="189"/>
      <c r="AD102" s="189"/>
      <c r="AE102" s="189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187" t="s">
        <v>20</v>
      </c>
      <c r="F106" s="187"/>
      <c r="G106" s="187"/>
      <c r="H106" s="187"/>
      <c r="V106" s="17"/>
      <c r="X106" s="23" t="s">
        <v>32</v>
      </c>
      <c r="Y106" s="20">
        <f>IF(B106="PAGADO",0,C111)</f>
        <v>0</v>
      </c>
      <c r="AA106" s="187" t="s">
        <v>20</v>
      </c>
      <c r="AB106" s="187"/>
      <c r="AC106" s="187"/>
      <c r="AD106" s="187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90" t="str">
        <f>IF(C111&lt;0,"NO PAGAR","COBRAR")</f>
        <v>COBRAR</v>
      </c>
      <c r="C112" s="19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0" t="str">
        <f>IF(Y111&lt;0,"NO PAGAR","COBRAR")</f>
        <v>COBRAR</v>
      </c>
      <c r="Y112" s="19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81" t="s">
        <v>9</v>
      </c>
      <c r="C113" s="18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1" t="s">
        <v>9</v>
      </c>
      <c r="Y113" s="18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83" t="s">
        <v>7</v>
      </c>
      <c r="F122" s="184"/>
      <c r="G122" s="18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3" t="s">
        <v>7</v>
      </c>
      <c r="AB122" s="184"/>
      <c r="AC122" s="18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83" t="s">
        <v>7</v>
      </c>
      <c r="O124" s="184"/>
      <c r="P124" s="184"/>
      <c r="Q124" s="185"/>
      <c r="R124" s="18">
        <f>SUM(R108:R123)</f>
        <v>0</v>
      </c>
      <c r="S124" s="3"/>
      <c r="V124" s="17"/>
      <c r="X124" s="12"/>
      <c r="Y124" s="10"/>
      <c r="AJ124" s="183" t="s">
        <v>7</v>
      </c>
      <c r="AK124" s="184"/>
      <c r="AL124" s="184"/>
      <c r="AM124" s="18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86" t="s">
        <v>30</v>
      </c>
      <c r="I146" s="186"/>
      <c r="J146" s="186"/>
      <c r="V146" s="17"/>
      <c r="AA146" s="186" t="s">
        <v>31</v>
      </c>
      <c r="AB146" s="186"/>
      <c r="AC146" s="186"/>
    </row>
    <row r="147" spans="2:41" x14ac:dyDescent="0.25">
      <c r="H147" s="186"/>
      <c r="I147" s="186"/>
      <c r="J147" s="186"/>
      <c r="V147" s="17"/>
      <c r="AA147" s="186"/>
      <c r="AB147" s="186"/>
      <c r="AC147" s="186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0</v>
      </c>
      <c r="E151" s="187" t="s">
        <v>20</v>
      </c>
      <c r="F151" s="187"/>
      <c r="G151" s="187"/>
      <c r="H151" s="187"/>
      <c r="V151" s="17"/>
      <c r="X151" s="23" t="s">
        <v>82</v>
      </c>
      <c r="Y151" s="20">
        <f>IF(B151="PAGADO",0,C156)</f>
        <v>0</v>
      </c>
      <c r="AA151" s="187" t="s">
        <v>20</v>
      </c>
      <c r="AB151" s="187"/>
      <c r="AC151" s="187"/>
      <c r="AD151" s="187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88" t="str">
        <f>IF(Y156&lt;0,"NO PAGAR","COBRAR'")</f>
        <v>COBRAR'</v>
      </c>
      <c r="Y157" s="18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88" t="str">
        <f>IF(C156&lt;0,"NO PAGAR","COBRAR'")</f>
        <v>COBRAR'</v>
      </c>
      <c r="C158" s="18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81" t="s">
        <v>9</v>
      </c>
      <c r="C159" s="18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1" t="s">
        <v>9</v>
      </c>
      <c r="Y159" s="18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83" t="s">
        <v>7</v>
      </c>
      <c r="F167" s="184"/>
      <c r="G167" s="18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3" t="s">
        <v>7</v>
      </c>
      <c r="AB167" s="184"/>
      <c r="AC167" s="18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83" t="s">
        <v>7</v>
      </c>
      <c r="O169" s="184"/>
      <c r="P169" s="184"/>
      <c r="Q169" s="185"/>
      <c r="R169" s="18">
        <f>SUM(R153:R168)</f>
        <v>0</v>
      </c>
      <c r="S169" s="3"/>
      <c r="V169" s="17"/>
      <c r="X169" s="12"/>
      <c r="Y169" s="10"/>
      <c r="AJ169" s="183" t="s">
        <v>7</v>
      </c>
      <c r="AK169" s="184"/>
      <c r="AL169" s="184"/>
      <c r="AM169" s="185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189" t="s">
        <v>29</v>
      </c>
      <c r="AD185" s="189"/>
      <c r="AE185" s="189"/>
    </row>
    <row r="186" spans="2:41" x14ac:dyDescent="0.25">
      <c r="H186" s="186" t="s">
        <v>28</v>
      </c>
      <c r="I186" s="186"/>
      <c r="J186" s="186"/>
      <c r="V186" s="17"/>
      <c r="AC186" s="189"/>
      <c r="AD186" s="189"/>
      <c r="AE186" s="189"/>
    </row>
    <row r="187" spans="2:41" x14ac:dyDescent="0.25">
      <c r="H187" s="186"/>
      <c r="I187" s="186"/>
      <c r="J187" s="186"/>
      <c r="V187" s="17"/>
      <c r="AC187" s="189"/>
      <c r="AD187" s="189"/>
      <c r="AE187" s="189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0</v>
      </c>
      <c r="E191" s="187" t="s">
        <v>20</v>
      </c>
      <c r="F191" s="187"/>
      <c r="G191" s="187"/>
      <c r="H191" s="187"/>
      <c r="V191" s="17"/>
      <c r="X191" s="23" t="s">
        <v>32</v>
      </c>
      <c r="Y191" s="20">
        <f>IF(B191="PAGADO",0,C196)</f>
        <v>0</v>
      </c>
      <c r="AA191" s="187" t="s">
        <v>20</v>
      </c>
      <c r="AB191" s="187"/>
      <c r="AC191" s="187"/>
      <c r="AD191" s="187"/>
    </row>
    <row r="192" spans="2:41" x14ac:dyDescent="0.25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190" t="str">
        <f>IF(C196&lt;0,"NO PAGAR","COBRAR")</f>
        <v>COBRAR</v>
      </c>
      <c r="C197" s="19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90" t="str">
        <f>IF(Y196&lt;0,"NO PAGAR","COBRAR")</f>
        <v>COBRAR</v>
      </c>
      <c r="Y197" s="19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81" t="s">
        <v>9</v>
      </c>
      <c r="C198" s="18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81" t="s">
        <v>9</v>
      </c>
      <c r="Y198" s="18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183" t="s">
        <v>7</v>
      </c>
      <c r="F207" s="184"/>
      <c r="G207" s="185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/>
      <c r="AA207" s="183" t="s">
        <v>7</v>
      </c>
      <c r="AB207" s="184"/>
      <c r="AC207" s="18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183" t="s">
        <v>7</v>
      </c>
      <c r="O209" s="184"/>
      <c r="P209" s="184"/>
      <c r="Q209" s="185"/>
      <c r="R209" s="18">
        <f>SUM(R193:R208)</f>
        <v>0</v>
      </c>
      <c r="S209" s="3"/>
      <c r="V209" s="17"/>
      <c r="X209" s="12"/>
      <c r="Y209" s="10"/>
      <c r="AJ209" s="183" t="s">
        <v>7</v>
      </c>
      <c r="AK209" s="184"/>
      <c r="AL209" s="184"/>
      <c r="AM209" s="185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186" t="s">
        <v>30</v>
      </c>
      <c r="I231" s="186"/>
      <c r="J231" s="186"/>
      <c r="V231" s="17"/>
      <c r="AA231" s="186" t="s">
        <v>31</v>
      </c>
      <c r="AB231" s="186"/>
      <c r="AC231" s="186"/>
    </row>
    <row r="232" spans="1:43" x14ac:dyDescent="0.25">
      <c r="H232" s="186"/>
      <c r="I232" s="186"/>
      <c r="J232" s="186"/>
      <c r="V232" s="17"/>
      <c r="AA232" s="186"/>
      <c r="AB232" s="186"/>
      <c r="AC232" s="186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0</v>
      </c>
      <c r="E236" s="187" t="s">
        <v>20</v>
      </c>
      <c r="F236" s="187"/>
      <c r="G236" s="187"/>
      <c r="H236" s="187"/>
      <c r="V236" s="17"/>
      <c r="X236" s="23" t="s">
        <v>32</v>
      </c>
      <c r="Y236" s="20">
        <f>IF(B236="PAGADO",0,C241)</f>
        <v>0</v>
      </c>
      <c r="AA236" s="187" t="s">
        <v>20</v>
      </c>
      <c r="AB236" s="187"/>
      <c r="AC236" s="187"/>
      <c r="AD236" s="187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88" t="str">
        <f>IF(Y241&lt;0,"NO PAGAR","COBRAR'")</f>
        <v>COBRAR'</v>
      </c>
      <c r="Y242" s="188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 x14ac:dyDescent="0.35">
      <c r="B243" s="188" t="str">
        <f>IF(C241&lt;0,"NO PAGAR","COBRAR'")</f>
        <v>COBRAR'</v>
      </c>
      <c r="C243" s="18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81" t="s">
        <v>9</v>
      </c>
      <c r="C244" s="18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1" t="s">
        <v>9</v>
      </c>
      <c r="Y244" s="182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183" t="s">
        <v>7</v>
      </c>
      <c r="F252" s="184"/>
      <c r="G252" s="18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3" t="s">
        <v>7</v>
      </c>
      <c r="AB252" s="184"/>
      <c r="AC252" s="185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183" t="s">
        <v>7</v>
      </c>
      <c r="O254" s="184"/>
      <c r="P254" s="184"/>
      <c r="Q254" s="185"/>
      <c r="R254" s="18">
        <f>SUM(R238:R253)</f>
        <v>0</v>
      </c>
      <c r="S254" s="3"/>
      <c r="V254" s="17"/>
      <c r="X254" s="12"/>
      <c r="Y254" s="10"/>
      <c r="AJ254" s="183" t="s">
        <v>7</v>
      </c>
      <c r="AK254" s="184"/>
      <c r="AL254" s="184"/>
      <c r="AM254" s="185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189" t="s">
        <v>29</v>
      </c>
      <c r="AD277" s="189"/>
      <c r="AE277" s="189"/>
    </row>
    <row r="278" spans="2:41" x14ac:dyDescent="0.25">
      <c r="H278" s="186" t="s">
        <v>28</v>
      </c>
      <c r="I278" s="186"/>
      <c r="J278" s="186"/>
      <c r="V278" s="17"/>
      <c r="AC278" s="189"/>
      <c r="AD278" s="189"/>
      <c r="AE278" s="189"/>
    </row>
    <row r="279" spans="2:41" x14ac:dyDescent="0.25">
      <c r="H279" s="186"/>
      <c r="I279" s="186"/>
      <c r="J279" s="186"/>
      <c r="V279" s="17"/>
      <c r="AC279" s="189"/>
      <c r="AD279" s="189"/>
      <c r="AE279" s="189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0</v>
      </c>
      <c r="E283" s="187" t="s">
        <v>20</v>
      </c>
      <c r="F283" s="187"/>
      <c r="G283" s="187"/>
      <c r="H283" s="187"/>
      <c r="V283" s="17"/>
      <c r="X283" s="23" t="s">
        <v>32</v>
      </c>
      <c r="Y283" s="20">
        <f>IF(B283="PAGADO",0,C288)</f>
        <v>0</v>
      </c>
      <c r="AA283" s="187" t="s">
        <v>20</v>
      </c>
      <c r="AB283" s="187"/>
      <c r="AC283" s="187"/>
      <c r="AD283" s="187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190" t="str">
        <f>IF(C288&lt;0,"NO PAGAR","COBRAR")</f>
        <v>COBRAR</v>
      </c>
      <c r="C289" s="19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90" t="str">
        <f>IF(Y288&lt;0,"NO PAGAR","COBRAR")</f>
        <v>COBRAR</v>
      </c>
      <c r="Y289" s="19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81" t="s">
        <v>9</v>
      </c>
      <c r="C290" s="18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81" t="s">
        <v>9</v>
      </c>
      <c r="Y290" s="18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626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572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183" t="s">
        <v>7</v>
      </c>
      <c r="F299" s="184"/>
      <c r="G299" s="18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3" t="s">
        <v>7</v>
      </c>
      <c r="AB299" s="184"/>
      <c r="AC299" s="18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183" t="s">
        <v>7</v>
      </c>
      <c r="O301" s="184"/>
      <c r="P301" s="184"/>
      <c r="Q301" s="185"/>
      <c r="R301" s="18">
        <f>SUM(R285:R300)</f>
        <v>0</v>
      </c>
      <c r="S301" s="3"/>
      <c r="V301" s="17"/>
      <c r="X301" s="12"/>
      <c r="Y301" s="10"/>
      <c r="AJ301" s="183" t="s">
        <v>7</v>
      </c>
      <c r="AK301" s="184"/>
      <c r="AL301" s="184"/>
      <c r="AM301" s="185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186" t="s">
        <v>30</v>
      </c>
      <c r="I323" s="186"/>
      <c r="J323" s="186"/>
      <c r="V323" s="17"/>
      <c r="AA323" s="186" t="s">
        <v>31</v>
      </c>
      <c r="AB323" s="186"/>
      <c r="AC323" s="186"/>
    </row>
    <row r="324" spans="1:43" x14ac:dyDescent="0.25">
      <c r="H324" s="186"/>
      <c r="I324" s="186"/>
      <c r="J324" s="186"/>
      <c r="V324" s="17"/>
      <c r="AA324" s="186"/>
      <c r="AB324" s="186"/>
      <c r="AC324" s="186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0</v>
      </c>
      <c r="E328" s="187" t="s">
        <v>20</v>
      </c>
      <c r="F328" s="187"/>
      <c r="G328" s="187"/>
      <c r="H328" s="187"/>
      <c r="V328" s="17"/>
      <c r="X328" s="23" t="s">
        <v>156</v>
      </c>
      <c r="Y328" s="20">
        <f>IF(B1079="PAGADO",0,C333)</f>
        <v>0</v>
      </c>
      <c r="AA328" s="187" t="s">
        <v>20</v>
      </c>
      <c r="AB328" s="187"/>
      <c r="AC328" s="187"/>
      <c r="AD328" s="187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88" t="str">
        <f>IF(Y333&lt;0,"NO PAGAR","COBRAR'")</f>
        <v>COBRAR'</v>
      </c>
      <c r="Y334" s="188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 x14ac:dyDescent="0.35">
      <c r="B335" s="188" t="str">
        <f>IF(C333&lt;0,"NO PAGAR","COBRAR'")</f>
        <v>COBRAR'</v>
      </c>
      <c r="C335" s="188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181" t="s">
        <v>9</v>
      </c>
      <c r="C336" s="18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81" t="s">
        <v>9</v>
      </c>
      <c r="Y336" s="18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667</v>
      </c>
      <c r="C344" s="10"/>
      <c r="E344" s="183" t="s">
        <v>7</v>
      </c>
      <c r="F344" s="184"/>
      <c r="G344" s="18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3" t="s">
        <v>7</v>
      </c>
      <c r="AB344" s="184"/>
      <c r="AC344" s="185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672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183" t="s">
        <v>7</v>
      </c>
      <c r="O346" s="184"/>
      <c r="P346" s="184"/>
      <c r="Q346" s="185"/>
      <c r="R346" s="18">
        <f>SUM(R330:R345)</f>
        <v>0</v>
      </c>
      <c r="S346" s="3"/>
      <c r="V346" s="17"/>
      <c r="X346" s="12"/>
      <c r="Y346" s="10"/>
      <c r="AJ346" s="183" t="s">
        <v>7</v>
      </c>
      <c r="AK346" s="184"/>
      <c r="AL346" s="184"/>
      <c r="AM346" s="185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186" t="s">
        <v>28</v>
      </c>
      <c r="I371" s="186"/>
      <c r="J371" s="186"/>
      <c r="V371" s="17"/>
    </row>
    <row r="372" spans="2:41" x14ac:dyDescent="0.25">
      <c r="H372" s="186"/>
      <c r="I372" s="186"/>
      <c r="J372" s="186"/>
      <c r="V372" s="17"/>
    </row>
    <row r="373" spans="2:41" x14ac:dyDescent="0.25">
      <c r="V373" s="17"/>
      <c r="X373" s="200" t="s">
        <v>64</v>
      </c>
      <c r="AB373" s="197" t="s">
        <v>29</v>
      </c>
      <c r="AC373" s="197"/>
      <c r="AD373" s="197"/>
    </row>
    <row r="374" spans="2:41" x14ac:dyDescent="0.25">
      <c r="V374" s="17"/>
      <c r="X374" s="200"/>
      <c r="AB374" s="197"/>
      <c r="AC374" s="197"/>
      <c r="AD374" s="197"/>
    </row>
    <row r="375" spans="2:41" ht="23.25" x14ac:dyDescent="0.35">
      <c r="B375" s="22" t="s">
        <v>64</v>
      </c>
      <c r="V375" s="17"/>
      <c r="X375" s="200"/>
      <c r="AB375" s="197"/>
      <c r="AC375" s="197"/>
      <c r="AD375" s="197"/>
    </row>
    <row r="376" spans="2:41" ht="23.25" x14ac:dyDescent="0.35">
      <c r="B376" s="23" t="s">
        <v>130</v>
      </c>
      <c r="C376" s="20">
        <f>IF(X328="PAGADO",0,Y333)</f>
        <v>0</v>
      </c>
      <c r="E376" s="187" t="s">
        <v>930</v>
      </c>
      <c r="F376" s="187"/>
      <c r="G376" s="187"/>
      <c r="H376" s="187"/>
      <c r="V376" s="17"/>
      <c r="X376" s="23" t="s">
        <v>32</v>
      </c>
      <c r="Y376" s="20">
        <f>IF(B376="PAGADO",0,C381)</f>
        <v>0</v>
      </c>
      <c r="AA376" s="187" t="s">
        <v>555</v>
      </c>
      <c r="AB376" s="187"/>
      <c r="AC376" s="187"/>
      <c r="AD376" s="187"/>
    </row>
    <row r="377" spans="2:41" x14ac:dyDescent="0.25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735</v>
      </c>
      <c r="AD379" s="5">
        <v>180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 x14ac:dyDescent="0.4">
      <c r="B382" s="190" t="str">
        <f>IF(C381&lt;0,"NO PAGAR","COBRAR")</f>
        <v>COBRAR</v>
      </c>
      <c r="C382" s="190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90" t="str">
        <f>IF(Y381&lt;0,"NO PAGAR","COBRAR")</f>
        <v>COBRAR</v>
      </c>
      <c r="Y382" s="19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81" t="s">
        <v>9</v>
      </c>
      <c r="C383" s="182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81" t="s">
        <v>9</v>
      </c>
      <c r="Y383" s="182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83" t="s">
        <v>7</v>
      </c>
      <c r="AB392" s="184"/>
      <c r="AC392" s="185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E394" s="4"/>
      <c r="F394" s="3"/>
      <c r="G394" s="3"/>
      <c r="H394" s="5"/>
      <c r="N394" s="183" t="s">
        <v>7</v>
      </c>
      <c r="O394" s="184"/>
      <c r="P394" s="184"/>
      <c r="Q394" s="185"/>
      <c r="R394" s="18">
        <f>SUM(R378:R393)</f>
        <v>0</v>
      </c>
      <c r="S394" s="3"/>
      <c r="V394" s="17"/>
      <c r="X394" s="12"/>
      <c r="Y394" s="10"/>
      <c r="AJ394" s="183" t="s">
        <v>7</v>
      </c>
      <c r="AK394" s="184"/>
      <c r="AL394" s="184"/>
      <c r="AM394" s="185"/>
      <c r="AN394" s="18">
        <f>SUM(AN378:AN393)</f>
        <v>0</v>
      </c>
      <c r="AO394" s="3"/>
    </row>
    <row r="395" spans="2:46" x14ac:dyDescent="0.25">
      <c r="B395" s="12"/>
      <c r="C395" s="10"/>
      <c r="E395" s="183" t="s">
        <v>7</v>
      </c>
      <c r="F395" s="184"/>
      <c r="G395" s="185"/>
      <c r="H395" s="5">
        <f>SUM(H378:H394)</f>
        <v>1000</v>
      </c>
      <c r="V395" s="17"/>
      <c r="X395" s="12"/>
      <c r="Y395" s="10"/>
    </row>
    <row r="396" spans="2:46" x14ac:dyDescent="0.25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 x14ac:dyDescent="0.25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470</v>
      </c>
      <c r="AJ397" s="100">
        <v>24465</v>
      </c>
      <c r="AK397" s="63" t="s">
        <v>475</v>
      </c>
      <c r="AL397" s="64">
        <v>45037</v>
      </c>
      <c r="AM397" s="61">
        <v>1716325822</v>
      </c>
      <c r="AN397" s="61" t="s">
        <v>20</v>
      </c>
      <c r="AO397" s="63" t="s">
        <v>476</v>
      </c>
      <c r="AP397" s="61">
        <v>52365</v>
      </c>
      <c r="AQ397" s="65">
        <v>42.747</v>
      </c>
      <c r="AR397" s="65">
        <v>74.81</v>
      </c>
      <c r="AS397" s="62"/>
      <c r="AT397" s="61" t="s">
        <v>559</v>
      </c>
    </row>
    <row r="398" spans="2:46" x14ac:dyDescent="0.25">
      <c r="V398" s="17"/>
    </row>
    <row r="399" spans="2:46" x14ac:dyDescent="0.25">
      <c r="E399" t="s">
        <v>21</v>
      </c>
      <c r="V399" s="17"/>
    </row>
    <row r="400" spans="2:46" x14ac:dyDescent="0.25">
      <c r="E400" s="1" t="s">
        <v>19</v>
      </c>
      <c r="V400" s="17"/>
    </row>
    <row r="401" spans="1:43" x14ac:dyDescent="0.25">
      <c r="V401" s="17"/>
    </row>
    <row r="402" spans="1:43" x14ac:dyDescent="0.25">
      <c r="E402" s="1"/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ht="15" customHeight="1" x14ac:dyDescent="0.4">
      <c r="I410" s="76"/>
      <c r="J410" s="76"/>
      <c r="V410" s="17"/>
      <c r="AA410" s="186" t="s">
        <v>31</v>
      </c>
      <c r="AB410" s="186"/>
      <c r="AC410" s="186"/>
    </row>
    <row r="411" spans="1:43" ht="15" customHeight="1" x14ac:dyDescent="0.4">
      <c r="H411" s="76"/>
      <c r="I411" s="76"/>
      <c r="J411" s="76"/>
      <c r="V411" s="17"/>
      <c r="AA411" s="186"/>
      <c r="AB411" s="186"/>
      <c r="AC411" s="186"/>
    </row>
    <row r="412" spans="1:43" x14ac:dyDescent="0.25">
      <c r="B412" s="199" t="s">
        <v>64</v>
      </c>
      <c r="F412" s="198" t="s">
        <v>30</v>
      </c>
      <c r="G412" s="198"/>
      <c r="H412" s="198"/>
      <c r="V412" s="17"/>
    </row>
    <row r="413" spans="1:43" x14ac:dyDescent="0.25">
      <c r="B413" s="199"/>
      <c r="F413" s="198"/>
      <c r="G413" s="198"/>
      <c r="H413" s="198"/>
      <c r="V413" s="17"/>
    </row>
    <row r="414" spans="1:43" ht="26.25" customHeight="1" x14ac:dyDescent="0.35">
      <c r="B414" s="199"/>
      <c r="F414" s="198"/>
      <c r="G414" s="198"/>
      <c r="H414" s="198"/>
      <c r="V414" s="17"/>
      <c r="X414" s="22" t="s">
        <v>64</v>
      </c>
    </row>
    <row r="415" spans="1:43" ht="23.25" x14ac:dyDescent="0.35">
      <c r="B415" s="23" t="s">
        <v>82</v>
      </c>
      <c r="C415" s="20">
        <f>IF(X376="PAGADO",0,Y381)</f>
        <v>284.83</v>
      </c>
      <c r="E415" s="187" t="s">
        <v>555</v>
      </c>
      <c r="F415" s="187"/>
      <c r="G415" s="187"/>
      <c r="H415" s="187"/>
      <c r="V415" s="17"/>
      <c r="X415" s="23" t="s">
        <v>32</v>
      </c>
      <c r="Y415" s="20">
        <f>IF(B415="PAGADO",0,C420)</f>
        <v>0</v>
      </c>
      <c r="AA415" s="187" t="s">
        <v>555</v>
      </c>
      <c r="AB415" s="187"/>
      <c r="AC415" s="187"/>
      <c r="AD415" s="187"/>
    </row>
    <row r="416" spans="1:43" x14ac:dyDescent="0.25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799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642</v>
      </c>
      <c r="AJ417" s="25">
        <v>45008</v>
      </c>
      <c r="AK417" s="3" t="s">
        <v>857</v>
      </c>
      <c r="AL417" s="3"/>
      <c r="AM417" s="3"/>
      <c r="AN417" s="18">
        <v>20</v>
      </c>
      <c r="AO417" s="3"/>
    </row>
    <row r="418" spans="2:41" x14ac:dyDescent="0.25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642</v>
      </c>
      <c r="AJ418" s="25">
        <v>45070</v>
      </c>
      <c r="AK418" s="3" t="s">
        <v>513</v>
      </c>
      <c r="AL418" s="3"/>
      <c r="AM418" s="3"/>
      <c r="AN418" s="18">
        <v>700</v>
      </c>
      <c r="AO418" s="3"/>
    </row>
    <row r="419" spans="2:41" x14ac:dyDescent="0.25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11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88" t="str">
        <f>IF(Y420&lt;0,"NO PAGAR","COBRAR'")</f>
        <v>NO PAGAR</v>
      </c>
      <c r="Y421" s="18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188" t="str">
        <f>IF(C420&lt;0,"NO PAGAR","COBRAR'")</f>
        <v>COBRAR'</v>
      </c>
      <c r="C422" s="18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181" t="s">
        <v>9</v>
      </c>
      <c r="C423" s="18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81" t="s">
        <v>9</v>
      </c>
      <c r="Y423" s="18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83" t="s">
        <v>7</v>
      </c>
      <c r="AK425" s="184"/>
      <c r="AL425" s="184"/>
      <c r="AM425" s="185"/>
      <c r="AN425" s="18">
        <f>SUM(AN417:AN424)</f>
        <v>720</v>
      </c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8" t="s">
        <v>833</v>
      </c>
      <c r="AK427" s="118" t="s">
        <v>475</v>
      </c>
      <c r="AL427" s="118" t="s">
        <v>476</v>
      </c>
      <c r="AM427" s="119">
        <v>62.01</v>
      </c>
      <c r="AN427" s="120">
        <v>35.433</v>
      </c>
      <c r="AO427" s="120">
        <v>73031</v>
      </c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8" t="s">
        <v>834</v>
      </c>
      <c r="AK428" s="118" t="s">
        <v>475</v>
      </c>
      <c r="AL428" s="118" t="s">
        <v>476</v>
      </c>
      <c r="AM428" s="119">
        <v>42</v>
      </c>
      <c r="AN428" s="120">
        <v>23.998999999999999</v>
      </c>
      <c r="AO428" s="120">
        <v>8073001</v>
      </c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 x14ac:dyDescent="0.25">
      <c r="B431" s="11" t="s">
        <v>16</v>
      </c>
      <c r="C431" s="10"/>
      <c r="E431" s="183" t="s">
        <v>7</v>
      </c>
      <c r="F431" s="184"/>
      <c r="G431" s="185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83" t="s">
        <v>7</v>
      </c>
      <c r="AB431" s="184"/>
      <c r="AC431" s="185"/>
      <c r="AD431" s="5">
        <f>SUM(AD417:AD430)</f>
        <v>760</v>
      </c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 x14ac:dyDescent="0.25">
      <c r="B433" s="12"/>
      <c r="C433" s="10"/>
      <c r="N433" s="183" t="s">
        <v>7</v>
      </c>
      <c r="O433" s="184"/>
      <c r="P433" s="184"/>
      <c r="Q433" s="185"/>
      <c r="R433" s="18">
        <f>SUM(R417:R432)</f>
        <v>78.400000000000006</v>
      </c>
      <c r="S433" s="3"/>
      <c r="V433" s="17"/>
      <c r="X433" s="12"/>
      <c r="Y433" s="10"/>
    </row>
    <row r="434" spans="2:27" x14ac:dyDescent="0.25">
      <c r="B434" s="12"/>
      <c r="C434" s="10"/>
      <c r="V434" s="17"/>
      <c r="X434" s="12"/>
      <c r="Y434" s="10"/>
    </row>
    <row r="435" spans="2:27" x14ac:dyDescent="0.25">
      <c r="B435" s="11"/>
      <c r="C435" s="10"/>
      <c r="V435" s="17"/>
      <c r="X435" s="11"/>
      <c r="Y435" s="10"/>
    </row>
    <row r="436" spans="2:27" x14ac:dyDescent="0.25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 x14ac:dyDescent="0.25">
      <c r="E437" s="1" t="s">
        <v>19</v>
      </c>
      <c r="V437" s="17"/>
      <c r="AA437" s="1" t="s">
        <v>19</v>
      </c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ht="15" customHeight="1" x14ac:dyDescent="0.4">
      <c r="H447" s="76"/>
      <c r="I447" s="76"/>
      <c r="J447" s="76"/>
      <c r="V447" s="17"/>
    </row>
    <row r="448" spans="2:27" ht="15" customHeight="1" x14ac:dyDescent="0.4">
      <c r="H448" s="76"/>
      <c r="I448" s="76"/>
      <c r="J448" s="76"/>
      <c r="V448" s="17"/>
    </row>
    <row r="449" spans="2:41" x14ac:dyDescent="0.25">
      <c r="B449" s="199" t="s">
        <v>66</v>
      </c>
      <c r="F449" s="198" t="s">
        <v>28</v>
      </c>
      <c r="G449" s="198"/>
      <c r="H449" s="198"/>
      <c r="V449" s="17"/>
      <c r="X449" s="200" t="s">
        <v>66</v>
      </c>
      <c r="AB449" s="197" t="s">
        <v>29</v>
      </c>
      <c r="AC449" s="197"/>
      <c r="AD449" s="197"/>
    </row>
    <row r="450" spans="2:41" x14ac:dyDescent="0.25">
      <c r="B450" s="199"/>
      <c r="F450" s="198"/>
      <c r="G450" s="198"/>
      <c r="H450" s="198"/>
      <c r="V450" s="17"/>
      <c r="X450" s="200"/>
      <c r="AB450" s="197"/>
      <c r="AC450" s="197"/>
      <c r="AD450" s="197"/>
    </row>
    <row r="451" spans="2:41" ht="23.25" customHeight="1" x14ac:dyDescent="0.25">
      <c r="B451" s="199"/>
      <c r="F451" s="198"/>
      <c r="G451" s="198"/>
      <c r="H451" s="198"/>
      <c r="V451" s="17"/>
      <c r="X451" s="200"/>
      <c r="AB451" s="197"/>
      <c r="AC451" s="197"/>
      <c r="AD451" s="197"/>
    </row>
    <row r="452" spans="2:41" ht="23.25" x14ac:dyDescent="0.35">
      <c r="B452" s="23" t="s">
        <v>32</v>
      </c>
      <c r="C452" s="20">
        <f>IF(X415="PAGADO",0,Y420)</f>
        <v>-64.009999999999991</v>
      </c>
      <c r="E452" s="187" t="s">
        <v>555</v>
      </c>
      <c r="F452" s="187"/>
      <c r="G452" s="187"/>
      <c r="H452" s="187"/>
      <c r="V452" s="17"/>
      <c r="X452" s="23" t="s">
        <v>32</v>
      </c>
      <c r="Y452" s="20">
        <f>IF(B452="PAGADO",0,C457)</f>
        <v>27.330000000000013</v>
      </c>
      <c r="AA452" s="187" t="s">
        <v>555</v>
      </c>
      <c r="AB452" s="187"/>
      <c r="AC452" s="187"/>
      <c r="AD452" s="187"/>
    </row>
    <row r="453" spans="2:41" x14ac:dyDescent="0.25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 x14ac:dyDescent="0.25">
      <c r="C454" s="20"/>
      <c r="E454" s="4">
        <v>44972</v>
      </c>
      <c r="F454" s="3" t="s">
        <v>870</v>
      </c>
      <c r="G454" s="3" t="s">
        <v>871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 x14ac:dyDescent="0.25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 x14ac:dyDescent="0.25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 x14ac:dyDescent="0.25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 x14ac:dyDescent="0.4">
      <c r="B458" s="190" t="str">
        <f>IF(C457&lt;0,"NO PAGAR","COBRAR")</f>
        <v>COBRAR</v>
      </c>
      <c r="C458" s="19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90" t="str">
        <f>IF(Y457&lt;0,"NO PAGAR","COBRAR")</f>
        <v>NO PAGAR</v>
      </c>
      <c r="Y458" s="19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 x14ac:dyDescent="0.25">
      <c r="B459" s="181" t="s">
        <v>9</v>
      </c>
      <c r="C459" s="182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81" t="s">
        <v>9</v>
      </c>
      <c r="Y459" s="182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 x14ac:dyDescent="0.25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 x14ac:dyDescent="0.25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 x14ac:dyDescent="0.25">
      <c r="B465" s="11" t="s">
        <v>885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 x14ac:dyDescent="0.25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 x14ac:dyDescent="0.25">
      <c r="B467" s="11" t="s">
        <v>866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x14ac:dyDescent="0.25">
      <c r="B468" s="11" t="s">
        <v>914</v>
      </c>
      <c r="C468" s="10"/>
      <c r="E468" s="183" t="s">
        <v>7</v>
      </c>
      <c r="F468" s="184"/>
      <c r="G468" s="185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83" t="s">
        <v>7</v>
      </c>
      <c r="AB468" s="184"/>
      <c r="AC468" s="185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 x14ac:dyDescent="0.25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 x14ac:dyDescent="0.25">
      <c r="B470" s="12"/>
      <c r="C470" s="10"/>
      <c r="N470" s="183" t="s">
        <v>7</v>
      </c>
      <c r="O470" s="184"/>
      <c r="P470" s="184"/>
      <c r="Q470" s="185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 x14ac:dyDescent="0.25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 x14ac:dyDescent="0.25">
      <c r="B472" s="11"/>
      <c r="C472" s="10"/>
      <c r="V472" s="17"/>
      <c r="X472" s="11"/>
      <c r="Y472" s="10"/>
      <c r="AJ472" s="183" t="s">
        <v>7</v>
      </c>
      <c r="AK472" s="184"/>
      <c r="AL472" s="184"/>
      <c r="AM472" s="185"/>
      <c r="AN472" s="18">
        <f>SUM(AN456:AN471)</f>
        <v>0</v>
      </c>
      <c r="AO472" s="3"/>
    </row>
    <row r="473" spans="2:42" ht="30" x14ac:dyDescent="0.25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 x14ac:dyDescent="0.25">
      <c r="D474" t="s">
        <v>22</v>
      </c>
      <c r="E474" t="s">
        <v>21</v>
      </c>
      <c r="V474" s="17"/>
      <c r="Z474" t="s">
        <v>22</v>
      </c>
      <c r="AA474" t="s">
        <v>21</v>
      </c>
      <c r="AJ474" s="126" t="s">
        <v>475</v>
      </c>
      <c r="AK474" s="127">
        <v>45062.104224540002</v>
      </c>
      <c r="AL474" s="126" t="s">
        <v>476</v>
      </c>
      <c r="AM474" s="128">
        <v>34.223999999999997</v>
      </c>
      <c r="AN474" s="128">
        <v>59.89</v>
      </c>
      <c r="AO474" s="128">
        <v>5565</v>
      </c>
      <c r="AP474" s="129" t="s">
        <v>20</v>
      </c>
    </row>
    <row r="475" spans="2:42" x14ac:dyDescent="0.25">
      <c r="E475" s="1" t="s">
        <v>19</v>
      </c>
      <c r="V475" s="17"/>
      <c r="AA475" s="1" t="s">
        <v>19</v>
      </c>
      <c r="AJ475" s="126" t="s">
        <v>475</v>
      </c>
      <c r="AK475" s="127">
        <v>45070.969756940001</v>
      </c>
      <c r="AL475" s="126" t="s">
        <v>476</v>
      </c>
      <c r="AM475" s="128">
        <v>33.15</v>
      </c>
      <c r="AN475" s="128">
        <v>58.01</v>
      </c>
      <c r="AO475" s="128">
        <v>0</v>
      </c>
      <c r="AP475" s="129" t="s">
        <v>905</v>
      </c>
    </row>
    <row r="476" spans="2:42" x14ac:dyDescent="0.25">
      <c r="V476" s="17"/>
      <c r="AJ476" s="126" t="s">
        <v>475</v>
      </c>
      <c r="AK476" s="127">
        <v>45073.3241088</v>
      </c>
      <c r="AL476" s="126" t="s">
        <v>476</v>
      </c>
      <c r="AM476" s="128">
        <v>30.29</v>
      </c>
      <c r="AN476" s="128">
        <v>53.01</v>
      </c>
      <c r="AO476" s="128">
        <v>30730</v>
      </c>
      <c r="AP476" s="129" t="s">
        <v>906</v>
      </c>
    </row>
    <row r="477" spans="2:42" x14ac:dyDescent="0.25">
      <c r="V477" s="17"/>
      <c r="AN477" s="132">
        <f>SUM(AN474:AN476)</f>
        <v>170.91</v>
      </c>
    </row>
    <row r="478" spans="2:42" x14ac:dyDescent="0.25">
      <c r="V478" s="17"/>
    </row>
    <row r="479" spans="2:42" x14ac:dyDescent="0.25">
      <c r="V479" s="17"/>
    </row>
    <row r="480" spans="2:42" x14ac:dyDescent="0.25">
      <c r="V480" s="17"/>
    </row>
    <row r="481" spans="1:43" x14ac:dyDescent="0.25">
      <c r="V481" s="17"/>
    </row>
    <row r="482" spans="1:43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 x14ac:dyDescent="0.25">
      <c r="V485" s="17"/>
    </row>
    <row r="486" spans="1:43" ht="15" customHeight="1" x14ac:dyDescent="0.4">
      <c r="I486" s="76"/>
      <c r="J486" s="76"/>
      <c r="V486" s="17"/>
    </row>
    <row r="487" spans="1:43" ht="15" customHeight="1" x14ac:dyDescent="0.4">
      <c r="H487" s="76"/>
      <c r="I487" s="76"/>
      <c r="J487" s="76"/>
      <c r="V487" s="17"/>
    </row>
    <row r="488" spans="1:43" x14ac:dyDescent="0.25">
      <c r="B488" s="199" t="s">
        <v>66</v>
      </c>
      <c r="F488" s="203" t="s">
        <v>30</v>
      </c>
      <c r="G488" s="203"/>
      <c r="H488" s="203"/>
      <c r="V488" s="17"/>
      <c r="X488" s="200" t="s">
        <v>66</v>
      </c>
      <c r="AB488" s="198" t="s">
        <v>31</v>
      </c>
      <c r="AC488" s="198"/>
      <c r="AD488" s="198"/>
    </row>
    <row r="489" spans="1:43" ht="15" customHeight="1" x14ac:dyDescent="0.25">
      <c r="B489" s="199"/>
      <c r="F489" s="203"/>
      <c r="G489" s="203"/>
      <c r="H489" s="203"/>
      <c r="V489" s="17"/>
      <c r="X489" s="200"/>
      <c r="AB489" s="198"/>
      <c r="AC489" s="198"/>
      <c r="AD489" s="198"/>
    </row>
    <row r="490" spans="1:43" ht="23.25" customHeight="1" x14ac:dyDescent="0.25">
      <c r="B490" s="199"/>
      <c r="F490" s="203"/>
      <c r="G490" s="203"/>
      <c r="H490" s="203"/>
      <c r="V490" s="17"/>
      <c r="X490" s="200"/>
      <c r="AB490" s="198"/>
      <c r="AC490" s="198"/>
      <c r="AD490" s="198"/>
    </row>
    <row r="491" spans="1:43" ht="23.25" x14ac:dyDescent="0.35">
      <c r="B491" s="23" t="s">
        <v>82</v>
      </c>
      <c r="C491" s="20">
        <f>IF(X452="PAGADO",0,Y457)</f>
        <v>-239.15</v>
      </c>
      <c r="E491" s="187" t="s">
        <v>555</v>
      </c>
      <c r="F491" s="187"/>
      <c r="G491" s="187"/>
      <c r="H491" s="187"/>
      <c r="V491" s="17"/>
      <c r="X491" s="23" t="s">
        <v>32</v>
      </c>
      <c r="Y491" s="20">
        <f>IF(B491="PAGADO",0,C496)</f>
        <v>0</v>
      </c>
      <c r="AA491" s="187" t="s">
        <v>555</v>
      </c>
      <c r="AB491" s="187"/>
      <c r="AC491" s="187"/>
      <c r="AD491" s="187"/>
    </row>
    <row r="492" spans="1:43" x14ac:dyDescent="0.25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 x14ac:dyDescent="0.25">
      <c r="C493" s="20"/>
      <c r="E493" s="4">
        <v>44877</v>
      </c>
      <c r="F493" s="3" t="s">
        <v>937</v>
      </c>
      <c r="G493" s="3" t="s">
        <v>938</v>
      </c>
      <c r="H493" s="5">
        <v>95</v>
      </c>
      <c r="N493" s="25">
        <v>45089</v>
      </c>
      <c r="O493" s="3" t="s">
        <v>932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442</v>
      </c>
      <c r="AC493" s="3" t="s">
        <v>971</v>
      </c>
      <c r="AD493" s="5">
        <v>140</v>
      </c>
      <c r="AJ493" s="3"/>
      <c r="AK493" s="3"/>
      <c r="AL493" s="3"/>
      <c r="AM493" s="3"/>
      <c r="AN493" s="18"/>
      <c r="AO493" s="3"/>
    </row>
    <row r="494" spans="1:43" x14ac:dyDescent="0.25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597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 x14ac:dyDescent="0.25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990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 x14ac:dyDescent="0.25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 x14ac:dyDescent="0.3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188" t="str">
        <f>IF(Y496&lt;0,"NO PAGAR","COBRAR'")</f>
        <v>COBRAR'</v>
      </c>
      <c r="Y497" s="188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 x14ac:dyDescent="0.35">
      <c r="B498" s="188" t="str">
        <f>IF(C496&lt;0,"NO PAGAR","COBRAR'")</f>
        <v>COBRAR'</v>
      </c>
      <c r="C498" s="188"/>
      <c r="E498" s="4">
        <v>45057</v>
      </c>
      <c r="F498" s="3" t="s">
        <v>330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 x14ac:dyDescent="0.25">
      <c r="B499" s="181" t="s">
        <v>9</v>
      </c>
      <c r="C499" s="182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81" t="s">
        <v>9</v>
      </c>
      <c r="Y499" s="182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 x14ac:dyDescent="0.25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 x14ac:dyDescent="0.25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 x14ac:dyDescent="0.25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 x14ac:dyDescent="0.25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 x14ac:dyDescent="0.25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 x14ac:dyDescent="0.25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 x14ac:dyDescent="0.25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 x14ac:dyDescent="0.25">
      <c r="B507" s="11" t="s">
        <v>958</v>
      </c>
      <c r="C507" s="10">
        <v>48.66</v>
      </c>
      <c r="E507" s="183" t="s">
        <v>7</v>
      </c>
      <c r="F507" s="184"/>
      <c r="G507" s="185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83" t="s">
        <v>7</v>
      </c>
      <c r="AB507" s="184"/>
      <c r="AC507" s="185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 x14ac:dyDescent="0.25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979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 x14ac:dyDescent="0.3">
      <c r="B509" s="12"/>
      <c r="C509" s="10"/>
      <c r="N509" s="183" t="s">
        <v>7</v>
      </c>
      <c r="O509" s="184"/>
      <c r="P509" s="184"/>
      <c r="Q509" s="185"/>
      <c r="R509" s="18">
        <f>SUM(R493:R508)</f>
        <v>25</v>
      </c>
      <c r="S509" s="3"/>
      <c r="V509" s="17"/>
      <c r="X509" s="12"/>
      <c r="Y509" s="10"/>
      <c r="AJ509" s="183" t="s">
        <v>7</v>
      </c>
      <c r="AK509" s="184"/>
      <c r="AL509" s="184"/>
      <c r="AM509" s="185"/>
      <c r="AN509" s="18">
        <f>SUM(AN493:AN508)</f>
        <v>0</v>
      </c>
      <c r="AO509" s="3"/>
    </row>
    <row r="510" spans="2:42" ht="27" thickBot="1" x14ac:dyDescent="0.3">
      <c r="B510" s="12"/>
      <c r="C510" s="10"/>
      <c r="V510" s="17"/>
      <c r="X510" s="12"/>
      <c r="Y510" s="10"/>
      <c r="AJ510" s="152">
        <v>20230608</v>
      </c>
      <c r="AK510" s="152" t="s">
        <v>475</v>
      </c>
      <c r="AL510" s="152" t="s">
        <v>975</v>
      </c>
      <c r="AM510" s="152" t="s">
        <v>476</v>
      </c>
      <c r="AN510" s="154">
        <v>58.01</v>
      </c>
      <c r="AO510" s="153">
        <v>33148</v>
      </c>
      <c r="AP510" s="152">
        <v>30730</v>
      </c>
    </row>
    <row r="511" spans="2:42" ht="27" thickBot="1" x14ac:dyDescent="0.3">
      <c r="B511" s="11"/>
      <c r="C511" s="10"/>
      <c r="V511" s="17"/>
      <c r="X511" s="11"/>
      <c r="Y511" s="10"/>
      <c r="AJ511" s="152">
        <v>20230609</v>
      </c>
      <c r="AK511" s="152" t="s">
        <v>475</v>
      </c>
      <c r="AL511" s="152" t="s">
        <v>975</v>
      </c>
      <c r="AM511" s="152" t="s">
        <v>476</v>
      </c>
      <c r="AN511" s="154">
        <v>64.099999999999994</v>
      </c>
      <c r="AO511" s="152" t="s">
        <v>977</v>
      </c>
      <c r="AP511" s="152">
        <v>80730</v>
      </c>
    </row>
    <row r="512" spans="2:42" ht="27" thickBot="1" x14ac:dyDescent="0.3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2">
        <v>20230615</v>
      </c>
      <c r="AK512" s="152" t="s">
        <v>475</v>
      </c>
      <c r="AL512" s="152" t="s">
        <v>975</v>
      </c>
      <c r="AM512" s="152" t="s">
        <v>476</v>
      </c>
      <c r="AN512" s="154">
        <v>28.01</v>
      </c>
      <c r="AO512" s="153">
        <v>16005</v>
      </c>
      <c r="AP512" s="152">
        <v>5454</v>
      </c>
    </row>
    <row r="513" spans="5:40" x14ac:dyDescent="0.25">
      <c r="E513" s="1" t="s">
        <v>19</v>
      </c>
      <c r="V513" s="17"/>
      <c r="AA513" s="1" t="s">
        <v>19</v>
      </c>
      <c r="AN513" s="155">
        <f>SUM(AN510:AN512)</f>
        <v>150.11999999999998</v>
      </c>
    </row>
    <row r="514" spans="5:40" x14ac:dyDescent="0.25">
      <c r="V514" s="17"/>
    </row>
    <row r="515" spans="5:40" x14ac:dyDescent="0.25">
      <c r="V515" s="17"/>
    </row>
    <row r="516" spans="5:40" x14ac:dyDescent="0.25">
      <c r="V516" s="17"/>
    </row>
    <row r="517" spans="5:40" x14ac:dyDescent="0.25">
      <c r="V517" s="17"/>
    </row>
    <row r="518" spans="5:40" x14ac:dyDescent="0.25">
      <c r="V518" s="17"/>
    </row>
    <row r="519" spans="5:40" x14ac:dyDescent="0.25">
      <c r="V519" s="17"/>
    </row>
    <row r="520" spans="5:40" x14ac:dyDescent="0.25">
      <c r="V520" s="17"/>
    </row>
    <row r="521" spans="5:40" x14ac:dyDescent="0.25">
      <c r="V521" s="17"/>
    </row>
    <row r="522" spans="5:40" x14ac:dyDescent="0.25">
      <c r="V522" s="17"/>
    </row>
    <row r="523" spans="5:40" x14ac:dyDescent="0.25">
      <c r="V523" s="17"/>
    </row>
    <row r="524" spans="5:40" x14ac:dyDescent="0.25">
      <c r="V524" s="17"/>
    </row>
    <row r="525" spans="5:40" x14ac:dyDescent="0.25">
      <c r="V525" s="17"/>
    </row>
    <row r="526" spans="5:40" x14ac:dyDescent="0.25">
      <c r="V526" s="17"/>
    </row>
    <row r="527" spans="5:40" x14ac:dyDescent="0.25">
      <c r="V527" s="17"/>
    </row>
    <row r="528" spans="5:40" x14ac:dyDescent="0.25">
      <c r="V528" s="17"/>
    </row>
    <row r="529" spans="2:41" x14ac:dyDescent="0.25">
      <c r="V529" s="17"/>
    </row>
    <row r="530" spans="2:41" x14ac:dyDescent="0.25">
      <c r="V530" s="17"/>
    </row>
    <row r="531" spans="2:41" x14ac:dyDescent="0.25">
      <c r="V531" s="17"/>
    </row>
    <row r="532" spans="2:41" x14ac:dyDescent="0.25">
      <c r="V532" s="17"/>
      <c r="AC532" s="189" t="s">
        <v>29</v>
      </c>
      <c r="AD532" s="189"/>
      <c r="AE532" s="189"/>
    </row>
    <row r="533" spans="2:41" ht="15" customHeight="1" x14ac:dyDescent="0.4">
      <c r="I533" s="76"/>
      <c r="J533" s="76"/>
      <c r="V533" s="17"/>
      <c r="AC533" s="189"/>
      <c r="AD533" s="189"/>
      <c r="AE533" s="189"/>
    </row>
    <row r="534" spans="2:41" ht="15" customHeight="1" x14ac:dyDescent="0.4">
      <c r="H534" s="76"/>
      <c r="I534" s="76"/>
      <c r="J534" s="76"/>
      <c r="V534" s="17"/>
      <c r="AC534" s="189"/>
      <c r="AD534" s="189"/>
      <c r="AE534" s="189"/>
    </row>
    <row r="535" spans="2:41" x14ac:dyDescent="0.25">
      <c r="B535" s="200" t="s">
        <v>67</v>
      </c>
      <c r="F535" s="198" t="s">
        <v>28</v>
      </c>
      <c r="G535" s="198"/>
      <c r="H535" s="198"/>
      <c r="V535" s="17"/>
    </row>
    <row r="536" spans="2:41" x14ac:dyDescent="0.25">
      <c r="B536" s="200"/>
      <c r="F536" s="198"/>
      <c r="G536" s="198"/>
      <c r="H536" s="198"/>
      <c r="V536" s="17"/>
    </row>
    <row r="537" spans="2:41" ht="26.25" customHeight="1" x14ac:dyDescent="0.35">
      <c r="B537" s="200"/>
      <c r="F537" s="198"/>
      <c r="G537" s="198"/>
      <c r="H537" s="198"/>
      <c r="V537" s="17"/>
      <c r="X537" s="22" t="s">
        <v>67</v>
      </c>
    </row>
    <row r="538" spans="2:41" ht="23.25" x14ac:dyDescent="0.35">
      <c r="B538" s="23" t="s">
        <v>32</v>
      </c>
      <c r="C538" s="20">
        <f>IF(X491="PAGADO",0,Y496)</f>
        <v>839.88</v>
      </c>
      <c r="E538" s="187" t="s">
        <v>555</v>
      </c>
      <c r="F538" s="187"/>
      <c r="G538" s="187"/>
      <c r="H538" s="187"/>
      <c r="V538" s="17"/>
      <c r="X538" s="23" t="s">
        <v>32</v>
      </c>
      <c r="Y538" s="20">
        <f>IF(B538="PAGADO",0,C543)</f>
        <v>-76.499999999999773</v>
      </c>
      <c r="AA538" s="187" t="s">
        <v>555</v>
      </c>
      <c r="AB538" s="187"/>
      <c r="AC538" s="187"/>
      <c r="AD538" s="187"/>
    </row>
    <row r="539" spans="2:41" x14ac:dyDescent="0.25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 x14ac:dyDescent="0.25">
      <c r="C540" s="20"/>
      <c r="E540" s="4">
        <v>45082</v>
      </c>
      <c r="F540" s="3" t="s">
        <v>288</v>
      </c>
      <c r="G540" s="3" t="s">
        <v>658</v>
      </c>
      <c r="H540" s="5">
        <v>160</v>
      </c>
      <c r="N540" s="25">
        <v>45111</v>
      </c>
      <c r="O540" s="3" t="s">
        <v>1036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 x14ac:dyDescent="0.25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1019</v>
      </c>
      <c r="H541" s="5">
        <v>150</v>
      </c>
      <c r="N541" s="25">
        <v>45112</v>
      </c>
      <c r="O541" s="3" t="s">
        <v>1043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 x14ac:dyDescent="0.25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492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 x14ac:dyDescent="0.25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 x14ac:dyDescent="0.4">
      <c r="B544" s="190" t="str">
        <f>IF(C543&lt;0,"NO PAGAR","COBRAR")</f>
        <v>NO PAGAR</v>
      </c>
      <c r="C544" s="19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0" t="str">
        <f>IF(Y543&lt;0,"NO PAGAR","COBRAR")</f>
        <v>COBRAR</v>
      </c>
      <c r="Y544" s="190"/>
      <c r="AA544" s="4">
        <v>45064</v>
      </c>
      <c r="AB544" s="3" t="s">
        <v>1061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 x14ac:dyDescent="0.25">
      <c r="B545" s="181" t="s">
        <v>9</v>
      </c>
      <c r="C545" s="182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81" t="s">
        <v>9</v>
      </c>
      <c r="Y545" s="182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1031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11" t="s">
        <v>1027</v>
      </c>
      <c r="C554" s="10">
        <v>114.96</v>
      </c>
      <c r="E554" s="183" t="s">
        <v>7</v>
      </c>
      <c r="F554" s="184"/>
      <c r="G554" s="185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83" t="s">
        <v>7</v>
      </c>
      <c r="AB554" s="184"/>
      <c r="AC554" s="185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 x14ac:dyDescent="0.25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 x14ac:dyDescent="0.3">
      <c r="B556" s="12"/>
      <c r="C556" s="10"/>
      <c r="N556" s="183" t="s">
        <v>7</v>
      </c>
      <c r="O556" s="184"/>
      <c r="P556" s="184"/>
      <c r="Q556" s="185"/>
      <c r="R556" s="18">
        <f>SUM(R540:R555)</f>
        <v>985.81</v>
      </c>
      <c r="S556" s="3"/>
      <c r="V556" s="17"/>
      <c r="X556" s="12"/>
      <c r="Y556" s="10"/>
      <c r="AJ556" s="183" t="s">
        <v>7</v>
      </c>
      <c r="AK556" s="184"/>
      <c r="AL556" s="184"/>
      <c r="AM556" s="185"/>
      <c r="AN556" s="18">
        <f>SUM(AN540:AN555)</f>
        <v>0</v>
      </c>
      <c r="AO556" s="3"/>
    </row>
    <row r="557" spans="2:41" ht="18.75" customHeight="1" thickBot="1" x14ac:dyDescent="0.3">
      <c r="B557" s="12"/>
      <c r="C557" s="10"/>
      <c r="N557" s="152">
        <v>20230617</v>
      </c>
      <c r="O557" s="152" t="s">
        <v>475</v>
      </c>
      <c r="P557" s="152" t="s">
        <v>476</v>
      </c>
      <c r="Q557" s="154">
        <v>57.5</v>
      </c>
      <c r="R557" s="152">
        <v>32.856999999999999</v>
      </c>
      <c r="S557" s="152">
        <v>730301</v>
      </c>
      <c r="V557" s="17"/>
      <c r="X557" s="12"/>
      <c r="Y557" s="10"/>
    </row>
    <row r="558" spans="2:41" ht="14.25" customHeight="1" thickBot="1" x14ac:dyDescent="0.3">
      <c r="B558" s="12"/>
      <c r="C558" s="10"/>
      <c r="N558" s="152">
        <v>20230626</v>
      </c>
      <c r="O558" s="152" t="s">
        <v>475</v>
      </c>
      <c r="P558" s="152" t="s">
        <v>476</v>
      </c>
      <c r="Q558" s="154">
        <v>57.46</v>
      </c>
      <c r="R558" s="152">
        <v>32.835000000000001</v>
      </c>
      <c r="S558" s="152">
        <v>9999</v>
      </c>
      <c r="V558" s="17"/>
      <c r="X558" s="12"/>
      <c r="Y558" s="10"/>
    </row>
    <row r="559" spans="2:41" x14ac:dyDescent="0.25">
      <c r="B559" s="12"/>
      <c r="C559" s="10"/>
      <c r="E559" s="14"/>
      <c r="Q559" s="167">
        <f>SUM(Q557:Q558)</f>
        <v>114.96000000000001</v>
      </c>
      <c r="V559" s="17"/>
      <c r="X559" s="12"/>
      <c r="Y559" s="10"/>
      <c r="AA559" s="14"/>
    </row>
    <row r="560" spans="2:41" x14ac:dyDescent="0.25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 x14ac:dyDescent="0.25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 x14ac:dyDescent="0.25">
      <c r="E562" s="1" t="s">
        <v>19</v>
      </c>
      <c r="V562" s="17"/>
      <c r="AA562" s="1" t="s">
        <v>19</v>
      </c>
    </row>
    <row r="563" spans="1:43" x14ac:dyDescent="0.25">
      <c r="V563" s="17"/>
    </row>
    <row r="564" spans="1:43" x14ac:dyDescent="0.25">
      <c r="V564" s="17"/>
    </row>
    <row r="565" spans="1:43" x14ac:dyDescent="0.25">
      <c r="V565" s="17"/>
    </row>
    <row r="566" spans="1:43" x14ac:dyDescent="0.25">
      <c r="V566" s="17"/>
    </row>
    <row r="567" spans="1:43" x14ac:dyDescent="0.25">
      <c r="V567" s="17"/>
    </row>
    <row r="568" spans="1:43" x14ac:dyDescent="0.25">
      <c r="V568" s="17"/>
    </row>
    <row r="569" spans="1:43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 x14ac:dyDescent="0.25">
      <c r="V572" s="17"/>
    </row>
    <row r="573" spans="1:43" ht="15" customHeight="1" x14ac:dyDescent="0.4">
      <c r="I573" s="76"/>
      <c r="J573" s="76"/>
      <c r="V573" s="17"/>
      <c r="AA573" s="186" t="s">
        <v>31</v>
      </c>
      <c r="AB573" s="186"/>
      <c r="AC573" s="186"/>
    </row>
    <row r="574" spans="1:43" ht="15" customHeight="1" x14ac:dyDescent="0.4">
      <c r="H574" s="76"/>
      <c r="I574" s="76"/>
      <c r="J574" s="76"/>
      <c r="V574" s="17"/>
      <c r="AA574" s="186"/>
      <c r="AB574" s="186"/>
      <c r="AC574" s="186"/>
    </row>
    <row r="575" spans="1:43" x14ac:dyDescent="0.25">
      <c r="B575" s="199" t="s">
        <v>67</v>
      </c>
      <c r="F575" s="198" t="s">
        <v>30</v>
      </c>
      <c r="G575" s="198"/>
      <c r="H575" s="198"/>
      <c r="V575" s="17"/>
    </row>
    <row r="576" spans="1:43" x14ac:dyDescent="0.25">
      <c r="B576" s="199"/>
      <c r="F576" s="198"/>
      <c r="G576" s="198"/>
      <c r="H576" s="198"/>
      <c r="V576" s="17"/>
    </row>
    <row r="577" spans="2:41" ht="26.25" customHeight="1" x14ac:dyDescent="0.35">
      <c r="B577" s="199"/>
      <c r="F577" s="198"/>
      <c r="G577" s="198"/>
      <c r="H577" s="198"/>
      <c r="V577" s="17"/>
      <c r="X577" s="22" t="s">
        <v>67</v>
      </c>
    </row>
    <row r="578" spans="2:41" ht="23.25" x14ac:dyDescent="0.35">
      <c r="B578" s="23" t="s">
        <v>130</v>
      </c>
      <c r="C578" s="20">
        <f>IF(X538="PAGADO",0,Y543)</f>
        <v>883.50000000000023</v>
      </c>
      <c r="E578" s="187" t="s">
        <v>555</v>
      </c>
      <c r="F578" s="187"/>
      <c r="G578" s="187"/>
      <c r="H578" s="187"/>
      <c r="V578" s="17"/>
      <c r="X578" s="23" t="s">
        <v>32</v>
      </c>
      <c r="Y578" s="20">
        <f>IF(B578="PAGADO",0,C583)</f>
        <v>0</v>
      </c>
      <c r="AA578" s="187" t="s">
        <v>555</v>
      </c>
      <c r="AB578" s="187"/>
      <c r="AC578" s="187"/>
      <c r="AD578" s="187"/>
    </row>
    <row r="579" spans="2:41" x14ac:dyDescent="0.25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 x14ac:dyDescent="0.25">
      <c r="C580" s="20"/>
      <c r="E580" s="4">
        <v>45092</v>
      </c>
      <c r="F580" s="3" t="s">
        <v>330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1099</v>
      </c>
      <c r="AC580" s="3" t="s">
        <v>1100</v>
      </c>
      <c r="AD580" s="5">
        <v>140</v>
      </c>
      <c r="AJ580" s="3"/>
      <c r="AK580" s="3"/>
      <c r="AL580" s="3"/>
      <c r="AM580" s="3"/>
      <c r="AN580" s="18"/>
      <c r="AO580" s="3"/>
    </row>
    <row r="581" spans="2:41" x14ac:dyDescent="0.25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 x14ac:dyDescent="0.3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88" t="str">
        <f>IF(Y583&lt;0,"NO PAGAR","COBRAR'")</f>
        <v>COBRAR'</v>
      </c>
      <c r="Y584" s="188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 x14ac:dyDescent="0.35">
      <c r="B585" s="188" t="str">
        <f>IF(C583&lt;0,"NO PAGAR","COBRAR'")</f>
        <v>COBRAR'</v>
      </c>
      <c r="C585" s="188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81" t="s">
        <v>9</v>
      </c>
      <c r="C586" s="182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81" t="s">
        <v>9</v>
      </c>
      <c r="Y586" s="182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16</v>
      </c>
      <c r="C594" s="10"/>
      <c r="E594" s="183" t="s">
        <v>7</v>
      </c>
      <c r="F594" s="184"/>
      <c r="G594" s="185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183" t="s">
        <v>7</v>
      </c>
      <c r="AB594" s="184"/>
      <c r="AC594" s="185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 x14ac:dyDescent="0.25">
      <c r="B595" s="11" t="s">
        <v>1081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 x14ac:dyDescent="0.25">
      <c r="B596" s="12"/>
      <c r="C596" s="10"/>
      <c r="N596" s="183" t="s">
        <v>7</v>
      </c>
      <c r="O596" s="184"/>
      <c r="P596" s="184"/>
      <c r="Q596" s="185"/>
      <c r="R596" s="18">
        <f>SUM(R580:R595)</f>
        <v>0</v>
      </c>
      <c r="S596" s="3"/>
      <c r="V596" s="17"/>
      <c r="X596" s="12"/>
      <c r="Y596" s="10"/>
      <c r="AJ596" s="183" t="s">
        <v>7</v>
      </c>
      <c r="AK596" s="184"/>
      <c r="AL596" s="184"/>
      <c r="AM596" s="185"/>
      <c r="AN596" s="18">
        <f>SUM(AN580:AN595)</f>
        <v>0</v>
      </c>
      <c r="AO596" s="3"/>
    </row>
    <row r="597" spans="2:41" x14ac:dyDescent="0.25">
      <c r="B597" s="12"/>
      <c r="C597" s="10"/>
      <c r="V597" s="17"/>
      <c r="X597" s="12"/>
      <c r="Y597" s="10"/>
    </row>
    <row r="598" spans="2:41" x14ac:dyDescent="0.25">
      <c r="B598" s="12"/>
      <c r="C598" s="10"/>
      <c r="N598" t="s">
        <v>1080</v>
      </c>
      <c r="O598" s="170">
        <v>0.66256944444444443</v>
      </c>
      <c r="P598">
        <v>20230710</v>
      </c>
      <c r="Q598" s="155" t="s">
        <v>475</v>
      </c>
      <c r="R598" t="s">
        <v>975</v>
      </c>
      <c r="S598" t="s">
        <v>476</v>
      </c>
      <c r="T598" s="1">
        <v>81</v>
      </c>
      <c r="U598">
        <v>46.283000000000001</v>
      </c>
      <c r="V598" s="17"/>
      <c r="X598" s="12"/>
      <c r="Y598" s="10"/>
    </row>
    <row r="599" spans="2:41" x14ac:dyDescent="0.25">
      <c r="B599" s="12"/>
      <c r="C599" s="10"/>
      <c r="E599" s="14"/>
      <c r="V599" s="17"/>
      <c r="X599" s="12"/>
      <c r="Y599" s="10"/>
      <c r="AA599" s="14"/>
    </row>
    <row r="600" spans="2:41" x14ac:dyDescent="0.25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 x14ac:dyDescent="0.25">
      <c r="E601" s="1" t="s">
        <v>19</v>
      </c>
      <c r="V601" s="17"/>
      <c r="AA601" s="1" t="s">
        <v>19</v>
      </c>
    </row>
    <row r="602" spans="2:41" x14ac:dyDescent="0.25">
      <c r="V602" s="17"/>
    </row>
    <row r="603" spans="2:41" x14ac:dyDescent="0.25">
      <c r="V603" s="17"/>
    </row>
    <row r="604" spans="2:41" x14ac:dyDescent="0.25">
      <c r="V604" s="17"/>
    </row>
    <row r="605" spans="2:41" x14ac:dyDescent="0.25">
      <c r="V605" s="17"/>
    </row>
    <row r="606" spans="2:41" x14ac:dyDescent="0.25">
      <c r="V606" s="17"/>
    </row>
    <row r="607" spans="2:41" x14ac:dyDescent="0.25">
      <c r="V607" s="17"/>
    </row>
    <row r="608" spans="2:41" x14ac:dyDescent="0.25">
      <c r="V608" s="17"/>
    </row>
    <row r="609" spans="2:41" x14ac:dyDescent="0.25">
      <c r="V609" s="17"/>
    </row>
    <row r="610" spans="2:41" x14ac:dyDescent="0.25">
      <c r="V610" s="17"/>
    </row>
    <row r="611" spans="2:41" x14ac:dyDescent="0.25">
      <c r="V611" s="17"/>
    </row>
    <row r="612" spans="2:41" x14ac:dyDescent="0.25">
      <c r="V612" s="17"/>
    </row>
    <row r="613" spans="2:41" x14ac:dyDescent="0.25">
      <c r="V613" s="17"/>
    </row>
    <row r="614" spans="2:41" x14ac:dyDescent="0.25">
      <c r="V614" s="17"/>
      <c r="AC614" s="189" t="s">
        <v>29</v>
      </c>
      <c r="AD614" s="189"/>
      <c r="AE614" s="189"/>
    </row>
    <row r="615" spans="2:41" ht="15" customHeight="1" x14ac:dyDescent="0.4">
      <c r="I615" s="76"/>
      <c r="J615" s="76"/>
      <c r="V615" s="17"/>
      <c r="AC615" s="189"/>
      <c r="AD615" s="189"/>
      <c r="AE615" s="189"/>
    </row>
    <row r="616" spans="2:41" ht="15" customHeight="1" x14ac:dyDescent="0.4">
      <c r="H616" s="76"/>
      <c r="I616" s="76"/>
      <c r="J616" s="76"/>
      <c r="V616" s="17"/>
      <c r="AC616" s="189"/>
      <c r="AD616" s="189"/>
      <c r="AE616" s="189"/>
    </row>
    <row r="617" spans="2:41" x14ac:dyDescent="0.25">
      <c r="B617" s="200" t="s">
        <v>68</v>
      </c>
      <c r="F617" s="198" t="s">
        <v>28</v>
      </c>
      <c r="G617" s="198"/>
      <c r="H617" s="198"/>
      <c r="V617" s="17"/>
    </row>
    <row r="618" spans="2:41" x14ac:dyDescent="0.25">
      <c r="B618" s="200"/>
      <c r="F618" s="198"/>
      <c r="G618" s="198"/>
      <c r="H618" s="198"/>
      <c r="V618" s="17"/>
    </row>
    <row r="619" spans="2:41" ht="26.25" customHeight="1" x14ac:dyDescent="0.35">
      <c r="B619" s="200"/>
      <c r="F619" s="198"/>
      <c r="G619" s="198"/>
      <c r="H619" s="198"/>
      <c r="V619" s="17"/>
      <c r="X619" s="22" t="s">
        <v>68</v>
      </c>
    </row>
    <row r="620" spans="2:41" ht="23.25" x14ac:dyDescent="0.35">
      <c r="B620" s="23" t="s">
        <v>130</v>
      </c>
      <c r="C620" s="20">
        <f>IF(X578="PAGADO",0,Y583)</f>
        <v>140</v>
      </c>
      <c r="E620" s="187" t="s">
        <v>555</v>
      </c>
      <c r="F620" s="187"/>
      <c r="G620" s="187"/>
      <c r="H620" s="187"/>
      <c r="V620" s="17"/>
      <c r="X620" s="23" t="s">
        <v>32</v>
      </c>
      <c r="Y620" s="20">
        <f>IF(B620="PAGADO",0,C625)</f>
        <v>0</v>
      </c>
      <c r="AA620" s="187" t="s">
        <v>1177</v>
      </c>
      <c r="AB620" s="187"/>
      <c r="AC620" s="187"/>
      <c r="AD620" s="187"/>
    </row>
    <row r="621" spans="2:41" x14ac:dyDescent="0.25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 x14ac:dyDescent="0.25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 x14ac:dyDescent="0.25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6" t="s">
        <v>25</v>
      </c>
      <c r="C625" s="21">
        <f>C623-C624</f>
        <v>898.13</v>
      </c>
      <c r="E625" s="4">
        <v>45104</v>
      </c>
      <c r="F625" s="3" t="s">
        <v>1113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 x14ac:dyDescent="0.4">
      <c r="B626" s="190" t="str">
        <f>IF(C625&lt;0,"NO PAGAR","COBRAR")</f>
        <v>COBRAR</v>
      </c>
      <c r="C626" s="19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0" t="str">
        <f>IF(Y625&lt;0,"NO PAGAR","COBRAR")</f>
        <v>COBRAR</v>
      </c>
      <c r="Y626" s="19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81" t="s">
        <v>9</v>
      </c>
      <c r="C627" s="182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81" t="s">
        <v>9</v>
      </c>
      <c r="Y627" s="182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1189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17</v>
      </c>
      <c r="C636" s="10">
        <f>R641</f>
        <v>141.87</v>
      </c>
      <c r="E636" s="183" t="s">
        <v>7</v>
      </c>
      <c r="F636" s="184"/>
      <c r="G636" s="185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183" t="s">
        <v>7</v>
      </c>
      <c r="AB636" s="184"/>
      <c r="AC636" s="185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 x14ac:dyDescent="0.25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 x14ac:dyDescent="0.25">
      <c r="B638" s="12"/>
      <c r="C638" s="10"/>
      <c r="N638" s="183" t="s">
        <v>7</v>
      </c>
      <c r="O638" s="184"/>
      <c r="P638" s="184"/>
      <c r="Q638" s="185"/>
      <c r="R638" s="18">
        <f>SUM(R622:R637)</f>
        <v>0</v>
      </c>
      <c r="S638" s="3"/>
      <c r="V638" s="17"/>
      <c r="X638" s="12"/>
      <c r="Y638" s="10"/>
      <c r="AJ638" s="183" t="s">
        <v>7</v>
      </c>
      <c r="AK638" s="184"/>
      <c r="AL638" s="184"/>
      <c r="AM638" s="185"/>
      <c r="AN638" s="18">
        <f>SUM(AN622:AN637)</f>
        <v>0</v>
      </c>
      <c r="AO638" s="3"/>
    </row>
    <row r="639" spans="2:41" x14ac:dyDescent="0.25">
      <c r="B639" s="12"/>
      <c r="C639" s="10"/>
      <c r="N639" s="126" t="s">
        <v>475</v>
      </c>
      <c r="O639" s="127">
        <v>45126.299652779999</v>
      </c>
      <c r="P639" s="126" t="s">
        <v>476</v>
      </c>
      <c r="Q639" s="128">
        <v>37.069000000000003</v>
      </c>
      <c r="R639" s="128">
        <v>64.87</v>
      </c>
      <c r="S639" s="129" t="s">
        <v>1131</v>
      </c>
      <c r="V639" s="17"/>
      <c r="X639" s="12"/>
      <c r="Y639" s="10"/>
    </row>
    <row r="640" spans="2:41" x14ac:dyDescent="0.25">
      <c r="B640" s="12"/>
      <c r="C640" s="10"/>
      <c r="N640" s="126" t="s">
        <v>475</v>
      </c>
      <c r="O640" s="127">
        <v>45134.601574070002</v>
      </c>
      <c r="P640" s="126" t="s">
        <v>476</v>
      </c>
      <c r="Q640" s="128">
        <v>43.999000000000002</v>
      </c>
      <c r="R640" s="128">
        <v>77</v>
      </c>
      <c r="S640" s="129" t="s">
        <v>555</v>
      </c>
      <c r="V640" s="17"/>
      <c r="X640" s="12"/>
      <c r="Y640" s="10"/>
    </row>
    <row r="641" spans="1:43" x14ac:dyDescent="0.25">
      <c r="B641" s="12"/>
      <c r="C641" s="10"/>
      <c r="E641" s="14"/>
      <c r="R641" s="176">
        <f>SUM(R639:R640)</f>
        <v>141.87</v>
      </c>
      <c r="V641" s="17"/>
      <c r="X641" s="12"/>
      <c r="Y641" s="10"/>
      <c r="AA641" s="14"/>
    </row>
    <row r="642" spans="1:43" x14ac:dyDescent="0.25">
      <c r="B642" s="12"/>
      <c r="C642" s="10"/>
      <c r="V642" s="17"/>
      <c r="X642" s="12"/>
      <c r="Y642" s="10"/>
    </row>
    <row r="643" spans="1:43" x14ac:dyDescent="0.25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 x14ac:dyDescent="0.25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 x14ac:dyDescent="0.25">
      <c r="E645" s="1" t="s">
        <v>19</v>
      </c>
      <c r="V645" s="17"/>
      <c r="AA645" s="1" t="s">
        <v>19</v>
      </c>
    </row>
    <row r="646" spans="1:43" x14ac:dyDescent="0.25">
      <c r="V646" s="17"/>
    </row>
    <row r="647" spans="1:43" x14ac:dyDescent="0.25">
      <c r="V647" s="17"/>
    </row>
    <row r="648" spans="1:43" x14ac:dyDescent="0.25">
      <c r="V648" s="17"/>
    </row>
    <row r="649" spans="1:43" x14ac:dyDescent="0.25">
      <c r="V649" s="17"/>
    </row>
    <row r="650" spans="1:43" x14ac:dyDescent="0.25">
      <c r="V650" s="17"/>
    </row>
    <row r="651" spans="1:43" x14ac:dyDescent="0.25">
      <c r="V651" s="17"/>
    </row>
    <row r="652" spans="1:43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 x14ac:dyDescent="0.25">
      <c r="V655" s="17"/>
    </row>
    <row r="656" spans="1:43" ht="15" customHeight="1" x14ac:dyDescent="0.4">
      <c r="I656" s="76"/>
      <c r="J656" s="76"/>
      <c r="V656" s="17"/>
      <c r="AA656" s="186" t="s">
        <v>31</v>
      </c>
      <c r="AB656" s="186"/>
      <c r="AC656" s="186"/>
    </row>
    <row r="657" spans="2:41" ht="15" customHeight="1" x14ac:dyDescent="0.4">
      <c r="H657" s="76"/>
      <c r="I657" s="76"/>
      <c r="J657" s="76"/>
      <c r="V657" s="17"/>
      <c r="AA657" s="186"/>
      <c r="AB657" s="186"/>
      <c r="AC657" s="186"/>
    </row>
    <row r="658" spans="2:41" x14ac:dyDescent="0.25">
      <c r="B658" s="199" t="s">
        <v>68</v>
      </c>
      <c r="F658" s="198" t="s">
        <v>30</v>
      </c>
      <c r="G658" s="198"/>
      <c r="H658" s="198"/>
      <c r="V658" s="17"/>
    </row>
    <row r="659" spans="2:41" x14ac:dyDescent="0.25">
      <c r="B659" s="199"/>
      <c r="F659" s="198"/>
      <c r="G659" s="198"/>
      <c r="H659" s="198"/>
      <c r="V659" s="17"/>
    </row>
    <row r="660" spans="2:41" ht="26.25" customHeight="1" x14ac:dyDescent="0.35">
      <c r="B660" s="199"/>
      <c r="F660" s="198"/>
      <c r="G660" s="198"/>
      <c r="H660" s="198"/>
      <c r="V660" s="17"/>
      <c r="X660" s="22" t="s">
        <v>68</v>
      </c>
    </row>
    <row r="661" spans="2:41" ht="23.25" x14ac:dyDescent="0.35">
      <c r="B661" s="23" t="s">
        <v>32</v>
      </c>
      <c r="C661" s="20">
        <f>IF(X620="PAGADO",0,Y625)</f>
        <v>54.480000000000004</v>
      </c>
      <c r="E661" s="187" t="s">
        <v>555</v>
      </c>
      <c r="F661" s="187"/>
      <c r="G661" s="187"/>
      <c r="H661" s="187"/>
      <c r="V661" s="17"/>
      <c r="X661" s="23" t="s">
        <v>32</v>
      </c>
      <c r="Y661" s="20">
        <f>IF(B1461="PAGADO",0,C666)</f>
        <v>202.98000000000002</v>
      </c>
      <c r="AA661" s="187" t="s">
        <v>20</v>
      </c>
      <c r="AB661" s="187"/>
      <c r="AC661" s="187"/>
      <c r="AD661" s="187"/>
    </row>
    <row r="662" spans="2:41" x14ac:dyDescent="0.25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202.98000000000002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C689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Y689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202.98000000000002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 x14ac:dyDescent="0.35">
      <c r="B667" s="204" t="str">
        <f>IF(C666&lt;0,"NO PAGAR","COBRAR'")</f>
        <v>COBRAR'</v>
      </c>
      <c r="C667" s="204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88" t="str">
        <f>IF(Y666&lt;0,"NO PAGAR","COBRAR'")</f>
        <v>COBRAR'</v>
      </c>
      <c r="Y667" s="18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 x14ac:dyDescent="0.25">
      <c r="B668" s="205"/>
      <c r="C668" s="205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81" t="s">
        <v>9</v>
      </c>
      <c r="C669" s="182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81" t="s">
        <v>9</v>
      </c>
      <c r="Y669" s="182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16</v>
      </c>
      <c r="C677" s="10"/>
      <c r="E677" s="183" t="s">
        <v>7</v>
      </c>
      <c r="F677" s="184"/>
      <c r="G677" s="185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183" t="s">
        <v>7</v>
      </c>
      <c r="AB677" s="184"/>
      <c r="AC677" s="185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 x14ac:dyDescent="0.25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17</v>
      </c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 x14ac:dyDescent="0.25">
      <c r="B679" s="12"/>
      <c r="C679" s="10"/>
      <c r="N679" s="183" t="s">
        <v>7</v>
      </c>
      <c r="O679" s="184"/>
      <c r="P679" s="184"/>
      <c r="Q679" s="185"/>
      <c r="R679" s="18">
        <f>SUM(R663:R678)</f>
        <v>0</v>
      </c>
      <c r="S679" s="3"/>
      <c r="V679" s="17"/>
      <c r="X679" s="12"/>
      <c r="Y679" s="10"/>
      <c r="AJ679" s="183" t="s">
        <v>7</v>
      </c>
      <c r="AK679" s="184"/>
      <c r="AL679" s="184"/>
      <c r="AM679" s="185"/>
      <c r="AN679" s="18">
        <f>SUM(AN663:AN678)</f>
        <v>0</v>
      </c>
      <c r="AO679" s="3"/>
    </row>
    <row r="680" spans="2:41" x14ac:dyDescent="0.25">
      <c r="B680" s="12"/>
      <c r="C680" s="10"/>
      <c r="V680" s="17"/>
      <c r="X680" s="12"/>
      <c r="Y680" s="10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2"/>
      <c r="C682" s="10"/>
      <c r="E682" s="14"/>
      <c r="V682" s="17"/>
      <c r="X682" s="12"/>
      <c r="Y682" s="10"/>
      <c r="AA682" s="14"/>
    </row>
    <row r="683" spans="2:41" x14ac:dyDescent="0.25">
      <c r="B683" s="12"/>
      <c r="C683" s="10"/>
      <c r="V683" s="17"/>
      <c r="X683" s="12"/>
      <c r="Y683" s="10"/>
    </row>
    <row r="684" spans="2:41" x14ac:dyDescent="0.25">
      <c r="B684" s="12"/>
      <c r="C684" s="10"/>
      <c r="V684" s="17"/>
      <c r="X684" s="12"/>
      <c r="Y684" s="10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2"/>
      <c r="C687" s="10"/>
      <c r="V687" s="17"/>
      <c r="X687" s="12"/>
      <c r="Y687" s="10"/>
    </row>
    <row r="688" spans="2:41" x14ac:dyDescent="0.25">
      <c r="B688" s="11"/>
      <c r="C688" s="10"/>
      <c r="V688" s="17"/>
      <c r="X688" s="11"/>
      <c r="Y688" s="10"/>
    </row>
    <row r="689" spans="2:31" x14ac:dyDescent="0.25">
      <c r="B689" s="15" t="s">
        <v>18</v>
      </c>
      <c r="C689" s="16">
        <f>SUM(C670:C688)</f>
        <v>0</v>
      </c>
      <c r="D689" t="s">
        <v>22</v>
      </c>
      <c r="E689" t="s">
        <v>21</v>
      </c>
      <c r="V689" s="17"/>
      <c r="X689" s="15" t="s">
        <v>18</v>
      </c>
      <c r="Y689" s="16">
        <f>SUM(Y670:Y688)</f>
        <v>0</v>
      </c>
      <c r="Z689" t="s">
        <v>22</v>
      </c>
      <c r="AA689" t="s">
        <v>21</v>
      </c>
    </row>
    <row r="690" spans="2:31" x14ac:dyDescent="0.25">
      <c r="E690" s="1" t="s">
        <v>19</v>
      </c>
      <c r="V690" s="17"/>
      <c r="AA690" s="1" t="s">
        <v>19</v>
      </c>
    </row>
    <row r="691" spans="2:31" x14ac:dyDescent="0.25">
      <c r="V691" s="17"/>
    </row>
    <row r="692" spans="2:31" x14ac:dyDescent="0.25">
      <c r="V692" s="17"/>
    </row>
    <row r="693" spans="2:31" x14ac:dyDescent="0.25">
      <c r="V693" s="17"/>
    </row>
    <row r="694" spans="2:31" x14ac:dyDescent="0.25">
      <c r="V694" s="17"/>
    </row>
    <row r="695" spans="2:31" x14ac:dyDescent="0.25">
      <c r="V695" s="17"/>
    </row>
    <row r="696" spans="2:31" x14ac:dyDescent="0.25">
      <c r="V696" s="17"/>
    </row>
    <row r="697" spans="2:31" x14ac:dyDescent="0.25">
      <c r="V697" s="17"/>
    </row>
    <row r="698" spans="2:31" x14ac:dyDescent="0.25">
      <c r="V698" s="17"/>
    </row>
    <row r="699" spans="2:31" x14ac:dyDescent="0.25">
      <c r="V699" s="17"/>
    </row>
    <row r="700" spans="2:31" x14ac:dyDescent="0.25">
      <c r="V700" s="17"/>
    </row>
    <row r="701" spans="2:31" x14ac:dyDescent="0.25">
      <c r="V701" s="17"/>
    </row>
    <row r="702" spans="2:31" x14ac:dyDescent="0.25">
      <c r="V702" s="17"/>
    </row>
    <row r="703" spans="2:31" x14ac:dyDescent="0.25">
      <c r="V703" s="17"/>
      <c r="AC703" s="189" t="s">
        <v>29</v>
      </c>
      <c r="AD703" s="189"/>
      <c r="AE703" s="189"/>
    </row>
    <row r="704" spans="2:31" ht="15" customHeight="1" x14ac:dyDescent="0.4">
      <c r="I704" s="76"/>
      <c r="J704" s="76"/>
      <c r="V704" s="17"/>
      <c r="AC704" s="189"/>
      <c r="AD704" s="189"/>
      <c r="AE704" s="189"/>
    </row>
    <row r="705" spans="2:41" ht="15" customHeight="1" x14ac:dyDescent="0.4">
      <c r="H705" s="76"/>
      <c r="I705" s="76"/>
      <c r="J705" s="76"/>
      <c r="V705" s="17"/>
      <c r="AC705" s="189"/>
      <c r="AD705" s="189"/>
      <c r="AE705" s="189"/>
    </row>
    <row r="706" spans="2:41" x14ac:dyDescent="0.25">
      <c r="B706" s="200" t="s">
        <v>69</v>
      </c>
      <c r="F706" s="198" t="s">
        <v>28</v>
      </c>
      <c r="G706" s="198"/>
      <c r="H706" s="198"/>
      <c r="V706" s="17"/>
    </row>
    <row r="707" spans="2:41" x14ac:dyDescent="0.25">
      <c r="B707" s="200"/>
      <c r="F707" s="198"/>
      <c r="G707" s="198"/>
      <c r="H707" s="198"/>
      <c r="V707" s="17"/>
    </row>
    <row r="708" spans="2:41" ht="26.25" customHeight="1" x14ac:dyDescent="0.35">
      <c r="B708" s="200"/>
      <c r="F708" s="198"/>
      <c r="G708" s="198"/>
      <c r="H708" s="198"/>
      <c r="V708" s="17"/>
      <c r="X708" s="22" t="s">
        <v>69</v>
      </c>
    </row>
    <row r="709" spans="2:41" ht="23.25" x14ac:dyDescent="0.35">
      <c r="B709" s="23" t="s">
        <v>32</v>
      </c>
      <c r="C709" s="20">
        <f>IF(X661="PAGADO",0,Y666)</f>
        <v>202.98000000000002</v>
      </c>
      <c r="E709" s="187" t="s">
        <v>555</v>
      </c>
      <c r="F709" s="187"/>
      <c r="G709" s="187"/>
      <c r="H709" s="187"/>
      <c r="V709" s="17"/>
      <c r="X709" s="23" t="s">
        <v>32</v>
      </c>
      <c r="Y709" s="20">
        <f>IF(B709="PAGADO",0,C714)</f>
        <v>202.98000000000002</v>
      </c>
      <c r="AA709" s="187" t="s">
        <v>20</v>
      </c>
      <c r="AB709" s="187"/>
      <c r="AC709" s="187"/>
      <c r="AD709" s="187"/>
    </row>
    <row r="710" spans="2:41" x14ac:dyDescent="0.25">
      <c r="B710" s="1" t="s">
        <v>0</v>
      </c>
      <c r="C710" s="19">
        <f>H725</f>
        <v>0</v>
      </c>
      <c r="E710" s="2" t="s">
        <v>1</v>
      </c>
      <c r="F710" s="2" t="s">
        <v>2</v>
      </c>
      <c r="G710" s="2" t="s">
        <v>3</v>
      </c>
      <c r="H710" s="2" t="s">
        <v>4</v>
      </c>
      <c r="N710" s="2" t="s">
        <v>1</v>
      </c>
      <c r="O710" s="2" t="s">
        <v>5</v>
      </c>
      <c r="P710" s="2" t="s">
        <v>4</v>
      </c>
      <c r="Q710" s="2" t="s">
        <v>6</v>
      </c>
      <c r="R710" s="2" t="s">
        <v>7</v>
      </c>
      <c r="S710" s="3"/>
      <c r="V710" s="17"/>
      <c r="X710" s="1" t="s">
        <v>0</v>
      </c>
      <c r="Y710" s="19">
        <f>AD725</f>
        <v>0</v>
      </c>
      <c r="AA710" s="2" t="s">
        <v>1</v>
      </c>
      <c r="AB710" s="2" t="s">
        <v>2</v>
      </c>
      <c r="AC710" s="2" t="s">
        <v>3</v>
      </c>
      <c r="AD710" s="2" t="s">
        <v>4</v>
      </c>
      <c r="AJ710" s="2" t="s">
        <v>1</v>
      </c>
      <c r="AK710" s="2" t="s">
        <v>5</v>
      </c>
      <c r="AL710" s="2" t="s">
        <v>4</v>
      </c>
      <c r="AM710" s="2" t="s">
        <v>6</v>
      </c>
      <c r="AN710" s="2" t="s">
        <v>7</v>
      </c>
      <c r="AO710" s="3"/>
    </row>
    <row r="711" spans="2:41" x14ac:dyDescent="0.25">
      <c r="C711" s="2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Y711" s="2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" t="s">
        <v>24</v>
      </c>
      <c r="C712" s="19">
        <f>IF(C709&gt;0,C709+C710,C710)</f>
        <v>202.98000000000002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" t="s">
        <v>24</v>
      </c>
      <c r="Y712" s="19">
        <f>IF(Y709&gt;0,Y709+Y710,Y710)</f>
        <v>202.98000000000002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" t="s">
        <v>9</v>
      </c>
      <c r="C713" s="20">
        <f>C736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" t="s">
        <v>9</v>
      </c>
      <c r="Y713" s="20">
        <f>Y736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6" t="s">
        <v>25</v>
      </c>
      <c r="C714" s="21">
        <f>C712-C713</f>
        <v>202.98000000000002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6" t="s">
        <v>8</v>
      </c>
      <c r="Y714" s="21">
        <f>Y712-Y713</f>
        <v>202.98000000000002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ht="26.25" x14ac:dyDescent="0.4">
      <c r="B715" s="190" t="str">
        <f>IF(C714&lt;0,"NO PAGAR","COBRAR")</f>
        <v>COBRAR</v>
      </c>
      <c r="C715" s="19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90" t="str">
        <f>IF(Y714&lt;0,"NO PAGAR","COBRAR")</f>
        <v>COBRAR</v>
      </c>
      <c r="Y715" s="19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81" t="s">
        <v>9</v>
      </c>
      <c r="C716" s="182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81" t="s">
        <v>9</v>
      </c>
      <c r="Y716" s="182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9" t="str">
        <f>IF(C750&lt;0,"SALDO A FAVOR","SALDO ADELANTAD0'")</f>
        <v>SALDO ADELANTAD0'</v>
      </c>
      <c r="C717" s="10" t="b">
        <f>IF(Y661&lt;=0,Y661*-1)</f>
        <v>0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9" t="str">
        <f>IF(C714&lt;0,"SALDO ADELANTADO","SALDO A FAVOR'")</f>
        <v>SALDO A FAVOR'</v>
      </c>
      <c r="Y717" s="10" t="b">
        <f>IF(C714&lt;=0,C714*-1)</f>
        <v>0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10</v>
      </c>
      <c r="C718" s="10">
        <f>R727</f>
        <v>0</v>
      </c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10</v>
      </c>
      <c r="Y718" s="10">
        <f>AN727</f>
        <v>0</v>
      </c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11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11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12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12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13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13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14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14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15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15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16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16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17</v>
      </c>
      <c r="C725" s="10"/>
      <c r="E725" s="183" t="s">
        <v>7</v>
      </c>
      <c r="F725" s="184"/>
      <c r="G725" s="185"/>
      <c r="H725" s="5">
        <f>SUM(H711:H724)</f>
        <v>0</v>
      </c>
      <c r="N725" s="3"/>
      <c r="O725" s="3"/>
      <c r="P725" s="3"/>
      <c r="Q725" s="3"/>
      <c r="R725" s="18"/>
      <c r="S725" s="3"/>
      <c r="V725" s="17"/>
      <c r="X725" s="11" t="s">
        <v>17</v>
      </c>
      <c r="Y725" s="10"/>
      <c r="AA725" s="183" t="s">
        <v>7</v>
      </c>
      <c r="AB725" s="184"/>
      <c r="AC725" s="185"/>
      <c r="AD725" s="5">
        <f>SUM(AD711:AD724)</f>
        <v>0</v>
      </c>
      <c r="AJ725" s="3"/>
      <c r="AK725" s="3"/>
      <c r="AL725" s="3"/>
      <c r="AM725" s="3"/>
      <c r="AN725" s="18"/>
      <c r="AO725" s="3"/>
    </row>
    <row r="726" spans="2:41" x14ac:dyDescent="0.25">
      <c r="B726" s="12"/>
      <c r="C726" s="10"/>
      <c r="E726" s="13"/>
      <c r="F726" s="13"/>
      <c r="G726" s="13"/>
      <c r="N726" s="3"/>
      <c r="O726" s="3"/>
      <c r="P726" s="3"/>
      <c r="Q726" s="3"/>
      <c r="R726" s="18"/>
      <c r="S726" s="3"/>
      <c r="V726" s="17"/>
      <c r="X726" s="12"/>
      <c r="Y726" s="10"/>
      <c r="AA726" s="13"/>
      <c r="AB726" s="13"/>
      <c r="AC726" s="13"/>
      <c r="AJ726" s="3"/>
      <c r="AK726" s="3"/>
      <c r="AL726" s="3"/>
      <c r="AM726" s="3"/>
      <c r="AN726" s="18"/>
      <c r="AO726" s="3"/>
    </row>
    <row r="727" spans="2:41" x14ac:dyDescent="0.25">
      <c r="B727" s="12"/>
      <c r="C727" s="10"/>
      <c r="N727" s="183" t="s">
        <v>7</v>
      </c>
      <c r="O727" s="184"/>
      <c r="P727" s="184"/>
      <c r="Q727" s="185"/>
      <c r="R727" s="18">
        <f>SUM(R711:R726)</f>
        <v>0</v>
      </c>
      <c r="S727" s="3"/>
      <c r="V727" s="17"/>
      <c r="X727" s="12"/>
      <c r="Y727" s="10"/>
      <c r="AJ727" s="183" t="s">
        <v>7</v>
      </c>
      <c r="AK727" s="184"/>
      <c r="AL727" s="184"/>
      <c r="AM727" s="185"/>
      <c r="AN727" s="18">
        <f>SUM(AN711:AN726)</f>
        <v>0</v>
      </c>
      <c r="AO727" s="3"/>
    </row>
    <row r="728" spans="2:41" x14ac:dyDescent="0.25">
      <c r="B728" s="12"/>
      <c r="C728" s="10"/>
      <c r="V728" s="17"/>
      <c r="X728" s="12"/>
      <c r="Y728" s="10"/>
    </row>
    <row r="729" spans="2:41" x14ac:dyDescent="0.25">
      <c r="B729" s="12"/>
      <c r="C729" s="10"/>
      <c r="V729" s="17"/>
      <c r="X729" s="12"/>
      <c r="Y729" s="10"/>
    </row>
    <row r="730" spans="2:41" x14ac:dyDescent="0.25">
      <c r="B730" s="12"/>
      <c r="C730" s="10"/>
      <c r="E730" s="14"/>
      <c r="V730" s="17"/>
      <c r="X730" s="12"/>
      <c r="Y730" s="10"/>
      <c r="AA730" s="14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2"/>
      <c r="C733" s="10"/>
      <c r="V733" s="17"/>
      <c r="X733" s="12"/>
      <c r="Y733" s="10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1"/>
      <c r="C735" s="10"/>
      <c r="V735" s="17"/>
      <c r="X735" s="11"/>
      <c r="Y735" s="10"/>
    </row>
    <row r="736" spans="2:41" x14ac:dyDescent="0.25">
      <c r="B736" s="15" t="s">
        <v>18</v>
      </c>
      <c r="C736" s="16">
        <f>SUM(C717:C735)</f>
        <v>0</v>
      </c>
      <c r="V736" s="17"/>
      <c r="X736" s="15" t="s">
        <v>18</v>
      </c>
      <c r="Y736" s="16">
        <f>SUM(Y717:Y735)</f>
        <v>0</v>
      </c>
    </row>
    <row r="737" spans="1:43" x14ac:dyDescent="0.25">
      <c r="D737" t="s">
        <v>22</v>
      </c>
      <c r="E737" t="s">
        <v>21</v>
      </c>
      <c r="V737" s="17"/>
      <c r="Z737" t="s">
        <v>22</v>
      </c>
      <c r="AA737" t="s">
        <v>21</v>
      </c>
    </row>
    <row r="738" spans="1:43" x14ac:dyDescent="0.25">
      <c r="E738" s="1" t="s">
        <v>19</v>
      </c>
      <c r="V738" s="17"/>
      <c r="AA738" s="1" t="s">
        <v>19</v>
      </c>
    </row>
    <row r="739" spans="1:43" x14ac:dyDescent="0.25">
      <c r="V739" s="17"/>
    </row>
    <row r="740" spans="1:43" x14ac:dyDescent="0.25">
      <c r="V740" s="17"/>
    </row>
    <row r="741" spans="1:43" x14ac:dyDescent="0.25">
      <c r="V741" s="17"/>
    </row>
    <row r="742" spans="1:43" x14ac:dyDescent="0.25">
      <c r="V742" s="17"/>
    </row>
    <row r="743" spans="1:43" x14ac:dyDescent="0.25">
      <c r="V743" s="17"/>
    </row>
    <row r="744" spans="1:43" x14ac:dyDescent="0.25">
      <c r="V744" s="17"/>
    </row>
    <row r="745" spans="1:43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</row>
    <row r="746" spans="1:43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</row>
    <row r="747" spans="1:43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</row>
    <row r="748" spans="1:43" x14ac:dyDescent="0.25">
      <c r="V748" s="17"/>
    </row>
    <row r="749" spans="1:43" ht="15" customHeight="1" x14ac:dyDescent="0.4">
      <c r="H749" s="76" t="s">
        <v>30</v>
      </c>
      <c r="I749" s="76"/>
      <c r="J749" s="76"/>
      <c r="V749" s="17"/>
      <c r="AA749" s="186" t="s">
        <v>31</v>
      </c>
      <c r="AB749" s="186"/>
      <c r="AC749" s="186"/>
    </row>
    <row r="750" spans="1:43" ht="15" customHeight="1" x14ac:dyDescent="0.4">
      <c r="H750" s="76"/>
      <c r="I750" s="76"/>
      <c r="J750" s="76"/>
      <c r="V750" s="17"/>
      <c r="AA750" s="186"/>
      <c r="AB750" s="186"/>
      <c r="AC750" s="186"/>
    </row>
    <row r="751" spans="1:43" x14ac:dyDescent="0.25">
      <c r="V751" s="17"/>
    </row>
    <row r="752" spans="1:43" x14ac:dyDescent="0.25">
      <c r="V752" s="17"/>
    </row>
    <row r="753" spans="2:41" ht="23.25" x14ac:dyDescent="0.35">
      <c r="B753" s="24" t="s">
        <v>69</v>
      </c>
      <c r="V753" s="17"/>
      <c r="X753" s="22" t="s">
        <v>69</v>
      </c>
    </row>
    <row r="754" spans="2:41" ht="23.25" x14ac:dyDescent="0.35">
      <c r="B754" s="23" t="s">
        <v>32</v>
      </c>
      <c r="C754" s="20">
        <f>IF(X709="PAGADO",0,C714)</f>
        <v>202.98000000000002</v>
      </c>
      <c r="E754" s="187" t="s">
        <v>555</v>
      </c>
      <c r="F754" s="187"/>
      <c r="G754" s="187"/>
      <c r="H754" s="187"/>
      <c r="V754" s="17"/>
      <c r="X754" s="23" t="s">
        <v>32</v>
      </c>
      <c r="Y754" s="20">
        <f>IF(B1554="PAGADO",0,C759)</f>
        <v>202.98000000000002</v>
      </c>
      <c r="AA754" s="187" t="s">
        <v>20</v>
      </c>
      <c r="AB754" s="187"/>
      <c r="AC754" s="187"/>
      <c r="AD754" s="187"/>
    </row>
    <row r="755" spans="2:41" x14ac:dyDescent="0.25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 x14ac:dyDescent="0.25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" t="s">
        <v>24</v>
      </c>
      <c r="C757" s="19">
        <f>IF(C754&gt;0,C754+C755,C755)</f>
        <v>202.98000000000002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202.98000000000002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" t="s">
        <v>9</v>
      </c>
      <c r="C758" s="20">
        <f>C782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Y782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6" t="s">
        <v>26</v>
      </c>
      <c r="C759" s="21">
        <f>C757-C758</f>
        <v>202.98000000000002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27</v>
      </c>
      <c r="Y759" s="21">
        <f>Y757-Y758</f>
        <v>202.98000000000002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3.25" x14ac:dyDescent="0.35">
      <c r="B760" s="6"/>
      <c r="C760" s="7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88" t="str">
        <f>IF(Y759&lt;0,"NO PAGAR","COBRAR'")</f>
        <v>COBRAR'</v>
      </c>
      <c r="Y760" s="188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ht="23.25" x14ac:dyDescent="0.35">
      <c r="B761" s="188" t="str">
        <f>IF(C759&lt;0,"NO PAGAR","COBRAR'")</f>
        <v>COBRAR'</v>
      </c>
      <c r="C761" s="188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6"/>
      <c r="Y761" s="8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81" t="s">
        <v>9</v>
      </c>
      <c r="C762" s="182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81" t="s">
        <v>9</v>
      </c>
      <c r="Y762" s="182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9" t="str">
        <f>IF(Y714&lt;0,"SALDO ADELANTADO","SALDO A FAVOR '")</f>
        <v>SALDO A FAVOR '</v>
      </c>
      <c r="C763" s="10" t="b">
        <f>IF(Y714&lt;=0,Y714*-1)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9" t="str">
        <f>IF(C759&lt;0,"SALDO ADELANTADO","SALDO A FAVOR'")</f>
        <v>SALDO A FAVOR'</v>
      </c>
      <c r="Y763" s="10" t="b">
        <f>IF(C759&lt;=0,C759*-1)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10</v>
      </c>
      <c r="C764" s="10">
        <f>R772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10</v>
      </c>
      <c r="Y764" s="10">
        <f>AN772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11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11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1" t="s">
        <v>12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12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1" t="s">
        <v>13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13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14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14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15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15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16</v>
      </c>
      <c r="C770" s="10"/>
      <c r="E770" s="183" t="s">
        <v>7</v>
      </c>
      <c r="F770" s="184"/>
      <c r="G770" s="185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16</v>
      </c>
      <c r="Y770" s="10"/>
      <c r="AA770" s="183" t="s">
        <v>7</v>
      </c>
      <c r="AB770" s="184"/>
      <c r="AC770" s="185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 x14ac:dyDescent="0.25">
      <c r="B771" s="11" t="s">
        <v>17</v>
      </c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1" t="s">
        <v>17</v>
      </c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 x14ac:dyDescent="0.25">
      <c r="B772" s="12"/>
      <c r="C772" s="10"/>
      <c r="N772" s="183" t="s">
        <v>7</v>
      </c>
      <c r="O772" s="184"/>
      <c r="P772" s="184"/>
      <c r="Q772" s="185"/>
      <c r="R772" s="18">
        <f>SUM(R756:R771)</f>
        <v>0</v>
      </c>
      <c r="S772" s="3"/>
      <c r="V772" s="17"/>
      <c r="X772" s="12"/>
      <c r="Y772" s="10"/>
      <c r="AJ772" s="183" t="s">
        <v>7</v>
      </c>
      <c r="AK772" s="184"/>
      <c r="AL772" s="184"/>
      <c r="AM772" s="185"/>
      <c r="AN772" s="18">
        <f>SUM(AN756:AN771)</f>
        <v>0</v>
      </c>
      <c r="AO772" s="3"/>
    </row>
    <row r="773" spans="2:41" x14ac:dyDescent="0.25">
      <c r="B773" s="12"/>
      <c r="C773" s="10"/>
      <c r="V773" s="17"/>
      <c r="X773" s="12"/>
      <c r="Y773" s="10"/>
    </row>
    <row r="774" spans="2:41" x14ac:dyDescent="0.25">
      <c r="B774" s="12"/>
      <c r="C774" s="10"/>
      <c r="V774" s="17"/>
      <c r="X774" s="12"/>
      <c r="Y774" s="10"/>
    </row>
    <row r="775" spans="2:41" x14ac:dyDescent="0.25">
      <c r="B775" s="12"/>
      <c r="C775" s="10"/>
      <c r="E775" s="14"/>
      <c r="V775" s="17"/>
      <c r="X775" s="12"/>
      <c r="Y775" s="10"/>
      <c r="AA775" s="14"/>
    </row>
    <row r="776" spans="2:41" x14ac:dyDescent="0.25">
      <c r="B776" s="12"/>
      <c r="C776" s="10"/>
      <c r="V776" s="17"/>
      <c r="X776" s="12"/>
      <c r="Y776" s="10"/>
    </row>
    <row r="777" spans="2:41" x14ac:dyDescent="0.25">
      <c r="B777" s="12"/>
      <c r="C777" s="10"/>
      <c r="V777" s="17"/>
      <c r="X777" s="12"/>
      <c r="Y777" s="10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V780" s="17"/>
      <c r="X780" s="12"/>
      <c r="Y780" s="10"/>
    </row>
    <row r="781" spans="2:41" x14ac:dyDescent="0.25">
      <c r="B781" s="11"/>
      <c r="C781" s="10"/>
      <c r="V781" s="17"/>
      <c r="X781" s="11"/>
      <c r="Y781" s="10"/>
    </row>
    <row r="782" spans="2:41" x14ac:dyDescent="0.25">
      <c r="B782" s="15" t="s">
        <v>18</v>
      </c>
      <c r="C782" s="16">
        <f>SUM(C763:C781)</f>
        <v>0</v>
      </c>
      <c r="D782" t="s">
        <v>22</v>
      </c>
      <c r="E782" t="s">
        <v>21</v>
      </c>
      <c r="V782" s="17"/>
      <c r="X782" s="15" t="s">
        <v>18</v>
      </c>
      <c r="Y782" s="16">
        <f>SUM(Y763:Y781)</f>
        <v>0</v>
      </c>
      <c r="Z782" t="s">
        <v>22</v>
      </c>
      <c r="AA782" t="s">
        <v>21</v>
      </c>
    </row>
    <row r="783" spans="2:41" x14ac:dyDescent="0.25">
      <c r="E783" s="1" t="s">
        <v>19</v>
      </c>
      <c r="V783" s="17"/>
      <c r="AA783" s="1" t="s">
        <v>19</v>
      </c>
    </row>
    <row r="784" spans="2:41" x14ac:dyDescent="0.25">
      <c r="V784" s="17"/>
    </row>
    <row r="785" spans="8:31" x14ac:dyDescent="0.25">
      <c r="V785" s="17"/>
    </row>
    <row r="786" spans="8:31" x14ac:dyDescent="0.25">
      <c r="V786" s="17"/>
    </row>
    <row r="787" spans="8:31" x14ac:dyDescent="0.25">
      <c r="V787" s="17"/>
    </row>
    <row r="788" spans="8:31" x14ac:dyDescent="0.25">
      <c r="V788" s="17"/>
    </row>
    <row r="789" spans="8:31" x14ac:dyDescent="0.25">
      <c r="V789" s="17"/>
    </row>
    <row r="790" spans="8:31" x14ac:dyDescent="0.25">
      <c r="V790" s="17"/>
    </row>
    <row r="791" spans="8:31" x14ac:dyDescent="0.25">
      <c r="V791" s="17"/>
    </row>
    <row r="792" spans="8:31" x14ac:dyDescent="0.25">
      <c r="V792" s="17"/>
    </row>
    <row r="793" spans="8:31" x14ac:dyDescent="0.25">
      <c r="V793" s="17"/>
    </row>
    <row r="794" spans="8:31" x14ac:dyDescent="0.25">
      <c r="V794" s="17"/>
    </row>
    <row r="795" spans="8:31" x14ac:dyDescent="0.25">
      <c r="V795" s="17"/>
    </row>
    <row r="796" spans="8:31" x14ac:dyDescent="0.25">
      <c r="V796" s="17"/>
      <c r="AC796" s="189" t="s">
        <v>29</v>
      </c>
      <c r="AD796" s="189"/>
      <c r="AE796" s="189"/>
    </row>
    <row r="797" spans="8:31" ht="15" customHeight="1" x14ac:dyDescent="0.4">
      <c r="H797" s="76" t="s">
        <v>28</v>
      </c>
      <c r="I797" s="76"/>
      <c r="J797" s="76"/>
      <c r="V797" s="17"/>
      <c r="AC797" s="189"/>
      <c r="AD797" s="189"/>
      <c r="AE797" s="189"/>
    </row>
    <row r="798" spans="8:31" ht="15" customHeight="1" x14ac:dyDescent="0.4">
      <c r="H798" s="76"/>
      <c r="I798" s="76"/>
      <c r="J798" s="76"/>
      <c r="V798" s="17"/>
      <c r="AC798" s="189"/>
      <c r="AD798" s="189"/>
      <c r="AE798" s="189"/>
    </row>
    <row r="799" spans="8:31" x14ac:dyDescent="0.25">
      <c r="V799" s="17"/>
    </row>
    <row r="800" spans="8:31" x14ac:dyDescent="0.25">
      <c r="V800" s="17"/>
    </row>
    <row r="801" spans="2:41" ht="23.25" x14ac:dyDescent="0.35">
      <c r="B801" s="22" t="s">
        <v>70</v>
      </c>
      <c r="V801" s="17"/>
      <c r="X801" s="22" t="s">
        <v>70</v>
      </c>
    </row>
    <row r="802" spans="2:41" ht="23.25" x14ac:dyDescent="0.35">
      <c r="B802" s="23" t="s">
        <v>32</v>
      </c>
      <c r="C802" s="20">
        <f>IF(X754="PAGADO",0,Y759)</f>
        <v>202.98000000000002</v>
      </c>
      <c r="E802" s="187" t="s">
        <v>555</v>
      </c>
      <c r="F802" s="187"/>
      <c r="G802" s="187"/>
      <c r="H802" s="187"/>
      <c r="V802" s="17"/>
      <c r="X802" s="23" t="s">
        <v>32</v>
      </c>
      <c r="Y802" s="20">
        <f>IF(B802="PAGADO",0,C807)</f>
        <v>202.98000000000002</v>
      </c>
      <c r="AA802" s="187" t="s">
        <v>20</v>
      </c>
      <c r="AB802" s="187"/>
      <c r="AC802" s="187"/>
      <c r="AD802" s="187"/>
    </row>
    <row r="803" spans="2:41" x14ac:dyDescent="0.25">
      <c r="B803" s="1" t="s">
        <v>0</v>
      </c>
      <c r="C803" s="19">
        <f>H818</f>
        <v>0</v>
      </c>
      <c r="E803" s="2" t="s">
        <v>1</v>
      </c>
      <c r="F803" s="2" t="s">
        <v>2</v>
      </c>
      <c r="G803" s="2" t="s">
        <v>3</v>
      </c>
      <c r="H803" s="2" t="s">
        <v>4</v>
      </c>
      <c r="N803" s="2" t="s">
        <v>1</v>
      </c>
      <c r="O803" s="2" t="s">
        <v>5</v>
      </c>
      <c r="P803" s="2" t="s">
        <v>4</v>
      </c>
      <c r="Q803" s="2" t="s">
        <v>6</v>
      </c>
      <c r="R803" s="2" t="s">
        <v>7</v>
      </c>
      <c r="S803" s="3"/>
      <c r="V803" s="17"/>
      <c r="X803" s="1" t="s">
        <v>0</v>
      </c>
      <c r="Y803" s="19">
        <f>AD818</f>
        <v>0</v>
      </c>
      <c r="AA803" s="2" t="s">
        <v>1</v>
      </c>
      <c r="AB803" s="2" t="s">
        <v>2</v>
      </c>
      <c r="AC803" s="2" t="s">
        <v>3</v>
      </c>
      <c r="AD803" s="2" t="s">
        <v>4</v>
      </c>
      <c r="AJ803" s="2" t="s">
        <v>1</v>
      </c>
      <c r="AK803" s="2" t="s">
        <v>5</v>
      </c>
      <c r="AL803" s="2" t="s">
        <v>4</v>
      </c>
      <c r="AM803" s="2" t="s">
        <v>6</v>
      </c>
      <c r="AN803" s="2" t="s">
        <v>7</v>
      </c>
      <c r="AO803" s="3"/>
    </row>
    <row r="804" spans="2:41" x14ac:dyDescent="0.25">
      <c r="C804" s="2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Y804" s="2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1" t="s">
        <v>24</v>
      </c>
      <c r="C805" s="19">
        <f>IF(C802&gt;0,C802+C803,C803)</f>
        <v>202.98000000000002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" t="s">
        <v>24</v>
      </c>
      <c r="Y805" s="19">
        <f>IF(Y802&gt;0,Y803+Y802,Y803)</f>
        <v>202.98000000000002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x14ac:dyDescent="0.25">
      <c r="B806" s="1" t="s">
        <v>9</v>
      </c>
      <c r="C806" s="20">
        <f>C829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" t="s">
        <v>9</v>
      </c>
      <c r="Y806" s="20">
        <f>Y829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6" t="s">
        <v>25</v>
      </c>
      <c r="C807" s="21">
        <f>C805-C806</f>
        <v>202.98000000000002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6" t="s">
        <v>8</v>
      </c>
      <c r="Y807" s="21">
        <f>Y805-Y806</f>
        <v>202.98000000000002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ht="26.25" x14ac:dyDescent="0.4">
      <c r="B808" s="190" t="str">
        <f>IF(C807&lt;0,"NO PAGAR","COBRAR")</f>
        <v>COBRAR</v>
      </c>
      <c r="C808" s="19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90" t="str">
        <f>IF(Y807&lt;0,"NO PAGAR","COBRAR")</f>
        <v>COBRAR</v>
      </c>
      <c r="Y808" s="19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81" t="s">
        <v>9</v>
      </c>
      <c r="C809" s="182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81" t="s">
        <v>9</v>
      </c>
      <c r="Y809" s="182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9" t="str">
        <f>IF(C843&lt;0,"SALDO A FAVOR","SALDO ADELANTAD0'")</f>
        <v>SALDO ADELANTAD0'</v>
      </c>
      <c r="C810" s="10" t="b">
        <f>IF(Y754&lt;=0,Y754*-1)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9" t="str">
        <f>IF(C807&lt;0,"SALDO ADELANTADO","SALDO A FAVOR'")</f>
        <v>SALDO A FAVOR'</v>
      </c>
      <c r="Y810" s="10" t="b">
        <f>IF(C807&lt;=0,C807*-1)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10</v>
      </c>
      <c r="C811" s="10">
        <f>R820</f>
        <v>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10</v>
      </c>
      <c r="Y811" s="10">
        <f>AN820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11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11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12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12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13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13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14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14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15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15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16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16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17</v>
      </c>
      <c r="C818" s="10"/>
      <c r="E818" s="183" t="s">
        <v>7</v>
      </c>
      <c r="F818" s="184"/>
      <c r="G818" s="185"/>
      <c r="H818" s="5">
        <f>SUM(H804:H817)</f>
        <v>0</v>
      </c>
      <c r="N818" s="3"/>
      <c r="O818" s="3"/>
      <c r="P818" s="3"/>
      <c r="Q818" s="3"/>
      <c r="R818" s="18"/>
      <c r="S818" s="3"/>
      <c r="V818" s="17"/>
      <c r="X818" s="11" t="s">
        <v>17</v>
      </c>
      <c r="Y818" s="10"/>
      <c r="AA818" s="183" t="s">
        <v>7</v>
      </c>
      <c r="AB818" s="184"/>
      <c r="AC818" s="185"/>
      <c r="AD818" s="5">
        <f>SUM(AD804:AD817)</f>
        <v>0</v>
      </c>
      <c r="AJ818" s="3"/>
      <c r="AK818" s="3"/>
      <c r="AL818" s="3"/>
      <c r="AM818" s="3"/>
      <c r="AN818" s="18"/>
      <c r="AO818" s="3"/>
    </row>
    <row r="819" spans="2:41" x14ac:dyDescent="0.25">
      <c r="B819" s="12"/>
      <c r="C819" s="10"/>
      <c r="E819" s="13"/>
      <c r="F819" s="13"/>
      <c r="G819" s="13"/>
      <c r="N819" s="3"/>
      <c r="O819" s="3"/>
      <c r="P819" s="3"/>
      <c r="Q819" s="3"/>
      <c r="R819" s="18"/>
      <c r="S819" s="3"/>
      <c r="V819" s="17"/>
      <c r="X819" s="12"/>
      <c r="Y819" s="10"/>
      <c r="AA819" s="13"/>
      <c r="AB819" s="13"/>
      <c r="AC819" s="13"/>
      <c r="AJ819" s="3"/>
      <c r="AK819" s="3"/>
      <c r="AL819" s="3"/>
      <c r="AM819" s="3"/>
      <c r="AN819" s="18"/>
      <c r="AO819" s="3"/>
    </row>
    <row r="820" spans="2:41" x14ac:dyDescent="0.25">
      <c r="B820" s="12"/>
      <c r="C820" s="10"/>
      <c r="N820" s="183" t="s">
        <v>7</v>
      </c>
      <c r="O820" s="184"/>
      <c r="P820" s="184"/>
      <c r="Q820" s="185"/>
      <c r="R820" s="18">
        <f>SUM(R804:R819)</f>
        <v>0</v>
      </c>
      <c r="S820" s="3"/>
      <c r="V820" s="17"/>
      <c r="X820" s="12"/>
      <c r="Y820" s="10"/>
      <c r="AJ820" s="183" t="s">
        <v>7</v>
      </c>
      <c r="AK820" s="184"/>
      <c r="AL820" s="184"/>
      <c r="AM820" s="185"/>
      <c r="AN820" s="18">
        <f>SUM(AN804:AN819)</f>
        <v>0</v>
      </c>
      <c r="AO820" s="3"/>
    </row>
    <row r="821" spans="2:41" x14ac:dyDescent="0.25">
      <c r="B821" s="12"/>
      <c r="C821" s="10"/>
      <c r="V821" s="17"/>
      <c r="X821" s="12"/>
      <c r="Y821" s="10"/>
    </row>
    <row r="822" spans="2:41" x14ac:dyDescent="0.25">
      <c r="B822" s="12"/>
      <c r="C822" s="10"/>
      <c r="V822" s="17"/>
      <c r="X822" s="12"/>
      <c r="Y822" s="10"/>
    </row>
    <row r="823" spans="2:41" x14ac:dyDescent="0.25">
      <c r="B823" s="12"/>
      <c r="C823" s="10"/>
      <c r="E823" s="14"/>
      <c r="V823" s="17"/>
      <c r="X823" s="12"/>
      <c r="Y823" s="10"/>
      <c r="AA823" s="14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1"/>
      <c r="C828" s="10"/>
      <c r="V828" s="17"/>
      <c r="X828" s="11"/>
      <c r="Y828" s="10"/>
    </row>
    <row r="829" spans="2:41" x14ac:dyDescent="0.25">
      <c r="B829" s="15" t="s">
        <v>18</v>
      </c>
      <c r="C829" s="16">
        <f>SUM(C810:C828)</f>
        <v>0</v>
      </c>
      <c r="V829" s="17"/>
      <c r="X829" s="15" t="s">
        <v>18</v>
      </c>
      <c r="Y829" s="16">
        <f>SUM(Y810:Y828)</f>
        <v>0</v>
      </c>
    </row>
    <row r="830" spans="2:41" x14ac:dyDescent="0.25">
      <c r="D830" t="s">
        <v>22</v>
      </c>
      <c r="E830" t="s">
        <v>21</v>
      </c>
      <c r="V830" s="17"/>
      <c r="Z830" t="s">
        <v>22</v>
      </c>
      <c r="AA830" t="s">
        <v>21</v>
      </c>
    </row>
    <row r="831" spans="2:41" x14ac:dyDescent="0.25">
      <c r="E831" s="1" t="s">
        <v>19</v>
      </c>
      <c r="V831" s="17"/>
      <c r="AA831" s="1" t="s">
        <v>19</v>
      </c>
    </row>
    <row r="832" spans="2:41" x14ac:dyDescent="0.25">
      <c r="V832" s="17"/>
    </row>
    <row r="833" spans="1:43" x14ac:dyDescent="0.25">
      <c r="V833" s="17"/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V837" s="17"/>
    </row>
    <row r="838" spans="1:43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 x14ac:dyDescent="0.25">
      <c r="V841" s="17"/>
    </row>
    <row r="842" spans="1:43" ht="15" customHeight="1" x14ac:dyDescent="0.4">
      <c r="H842" s="76" t="s">
        <v>30</v>
      </c>
      <c r="I842" s="76"/>
      <c r="J842" s="76"/>
      <c r="V842" s="17"/>
      <c r="AA842" s="186" t="s">
        <v>31</v>
      </c>
      <c r="AB842" s="186"/>
      <c r="AC842" s="186"/>
    </row>
    <row r="843" spans="1:43" ht="15" customHeight="1" x14ac:dyDescent="0.4">
      <c r="H843" s="76"/>
      <c r="I843" s="76"/>
      <c r="J843" s="76"/>
      <c r="V843" s="17"/>
      <c r="AA843" s="186"/>
      <c r="AB843" s="186"/>
      <c r="AC843" s="186"/>
    </row>
    <row r="844" spans="1:43" x14ac:dyDescent="0.25">
      <c r="V844" s="17"/>
    </row>
    <row r="845" spans="1:43" x14ac:dyDescent="0.25">
      <c r="V845" s="17"/>
    </row>
    <row r="846" spans="1:43" ht="23.25" x14ac:dyDescent="0.35">
      <c r="B846" s="24" t="s">
        <v>70</v>
      </c>
      <c r="V846" s="17"/>
      <c r="X846" s="22" t="s">
        <v>70</v>
      </c>
    </row>
    <row r="847" spans="1:43" ht="23.25" x14ac:dyDescent="0.35">
      <c r="B847" s="23" t="s">
        <v>32</v>
      </c>
      <c r="C847" s="20">
        <f>IF(X802="PAGADO",0,C807)</f>
        <v>202.98000000000002</v>
      </c>
      <c r="E847" s="187" t="s">
        <v>555</v>
      </c>
      <c r="F847" s="187"/>
      <c r="G847" s="187"/>
      <c r="H847" s="187"/>
      <c r="V847" s="17"/>
      <c r="X847" s="23" t="s">
        <v>32</v>
      </c>
      <c r="Y847" s="20">
        <f>IF(B1647="PAGADO",0,C852)</f>
        <v>202.98000000000002</v>
      </c>
      <c r="AA847" s="187" t="s">
        <v>20</v>
      </c>
      <c r="AB847" s="187"/>
      <c r="AC847" s="187"/>
      <c r="AD847" s="187"/>
    </row>
    <row r="848" spans="1:43" x14ac:dyDescent="0.25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 x14ac:dyDescent="0.25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24</v>
      </c>
      <c r="C850" s="19">
        <f>IF(C847&gt;0,C847+C848,C848)</f>
        <v>202.98000000000002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IF(Y847&gt;0,Y847+Y848,Y848)</f>
        <v>202.98000000000002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" t="s">
        <v>9</v>
      </c>
      <c r="C851" s="20">
        <f>C875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Y875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6" t="s">
        <v>26</v>
      </c>
      <c r="C852" s="21">
        <f>C850-C851</f>
        <v>202.98000000000002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27</v>
      </c>
      <c r="Y852" s="21">
        <f>Y850-Y851</f>
        <v>202.98000000000002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 x14ac:dyDescent="0.35">
      <c r="B853" s="6"/>
      <c r="C853" s="7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88" t="str">
        <f>IF(Y852&lt;0,"NO PAGAR","COBRAR'")</f>
        <v>COBRAR'</v>
      </c>
      <c r="Y853" s="18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ht="23.25" x14ac:dyDescent="0.35">
      <c r="B854" s="188" t="str">
        <f>IF(C852&lt;0,"NO PAGAR","COBRAR'")</f>
        <v>COBRAR'</v>
      </c>
      <c r="C854" s="188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/>
      <c r="Y854" s="8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81" t="s">
        <v>9</v>
      </c>
      <c r="C855" s="182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81" t="s">
        <v>9</v>
      </c>
      <c r="Y855" s="182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9" t="str">
        <f>IF(Y807&lt;0,"SALDO ADELANTADO","SALDO A FAVOR '")</f>
        <v>SALDO A FAVOR '</v>
      </c>
      <c r="C856" s="10" t="b">
        <f>IF(Y807&lt;=0,Y807*-1)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9" t="str">
        <f>IF(C852&lt;0,"SALDO ADELANTADO","SALDO A FAVOR'")</f>
        <v>SALDO A FAVOR'</v>
      </c>
      <c r="Y856" s="10" t="b">
        <f>IF(C852&lt;=0,C852*-1)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10</v>
      </c>
      <c r="C857" s="10">
        <f>R865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10</v>
      </c>
      <c r="Y857" s="10">
        <f>AN865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11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11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12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12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13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13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14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14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15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15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16</v>
      </c>
      <c r="C863" s="10"/>
      <c r="E863" s="183" t="s">
        <v>7</v>
      </c>
      <c r="F863" s="184"/>
      <c r="G863" s="185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16</v>
      </c>
      <c r="Y863" s="10"/>
      <c r="AA863" s="183" t="s">
        <v>7</v>
      </c>
      <c r="AB863" s="184"/>
      <c r="AC863" s="185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 x14ac:dyDescent="0.25">
      <c r="B864" s="11" t="s">
        <v>17</v>
      </c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1" t="s">
        <v>17</v>
      </c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 x14ac:dyDescent="0.25">
      <c r="B865" s="12"/>
      <c r="C865" s="10"/>
      <c r="N865" s="183" t="s">
        <v>7</v>
      </c>
      <c r="O865" s="184"/>
      <c r="P865" s="184"/>
      <c r="Q865" s="185"/>
      <c r="R865" s="18">
        <f>SUM(R849:R864)</f>
        <v>0</v>
      </c>
      <c r="S865" s="3"/>
      <c r="V865" s="17"/>
      <c r="X865" s="12"/>
      <c r="Y865" s="10"/>
      <c r="AJ865" s="183" t="s">
        <v>7</v>
      </c>
      <c r="AK865" s="184"/>
      <c r="AL865" s="184"/>
      <c r="AM865" s="185"/>
      <c r="AN865" s="18">
        <f>SUM(AN849:AN864)</f>
        <v>0</v>
      </c>
      <c r="AO865" s="3"/>
    </row>
    <row r="866" spans="2:41" x14ac:dyDescent="0.25">
      <c r="B866" s="12"/>
      <c r="C866" s="10"/>
      <c r="V866" s="17"/>
      <c r="X866" s="12"/>
      <c r="Y866" s="10"/>
    </row>
    <row r="867" spans="2:41" x14ac:dyDescent="0.25">
      <c r="B867" s="12"/>
      <c r="C867" s="10"/>
      <c r="V867" s="17"/>
      <c r="X867" s="12"/>
      <c r="Y867" s="10"/>
    </row>
    <row r="868" spans="2:41" x14ac:dyDescent="0.25">
      <c r="B868" s="12"/>
      <c r="C868" s="10"/>
      <c r="E868" s="14"/>
      <c r="V868" s="17"/>
      <c r="X868" s="12"/>
      <c r="Y868" s="10"/>
      <c r="AA868" s="14"/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V870" s="17"/>
      <c r="X870" s="12"/>
      <c r="Y870" s="10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V873" s="17"/>
      <c r="X873" s="12"/>
      <c r="Y873" s="10"/>
    </row>
    <row r="874" spans="2:41" x14ac:dyDescent="0.25">
      <c r="B874" s="11"/>
      <c r="C874" s="10"/>
      <c r="V874" s="17"/>
      <c r="X874" s="11"/>
      <c r="Y874" s="10"/>
    </row>
    <row r="875" spans="2:41" x14ac:dyDescent="0.25">
      <c r="B875" s="15" t="s">
        <v>18</v>
      </c>
      <c r="C875" s="16">
        <f>SUM(C856:C874)</f>
        <v>0</v>
      </c>
      <c r="D875" t="s">
        <v>22</v>
      </c>
      <c r="E875" t="s">
        <v>21</v>
      </c>
      <c r="V875" s="17"/>
      <c r="X875" s="15" t="s">
        <v>18</v>
      </c>
      <c r="Y875" s="16">
        <f>SUM(Y856:Y874)</f>
        <v>0</v>
      </c>
      <c r="Z875" t="s">
        <v>22</v>
      </c>
      <c r="AA875" t="s">
        <v>21</v>
      </c>
    </row>
    <row r="876" spans="2:41" x14ac:dyDescent="0.25">
      <c r="E876" s="1" t="s">
        <v>19</v>
      </c>
      <c r="V876" s="17"/>
      <c r="AA876" s="1" t="s">
        <v>19</v>
      </c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2:31" x14ac:dyDescent="0.25">
      <c r="V881" s="17"/>
    </row>
    <row r="882" spans="2:31" x14ac:dyDescent="0.25">
      <c r="V882" s="17"/>
    </row>
    <row r="883" spans="2:31" x14ac:dyDescent="0.25">
      <c r="V883" s="17"/>
    </row>
    <row r="884" spans="2:31" x14ac:dyDescent="0.25">
      <c r="V884" s="17"/>
    </row>
    <row r="885" spans="2:31" x14ac:dyDescent="0.25">
      <c r="V885" s="17"/>
    </row>
    <row r="886" spans="2:31" x14ac:dyDescent="0.25">
      <c r="V886" s="17"/>
    </row>
    <row r="887" spans="2:31" x14ac:dyDescent="0.25">
      <c r="V887" s="17"/>
    </row>
    <row r="888" spans="2:31" x14ac:dyDescent="0.25">
      <c r="V888" s="17"/>
    </row>
    <row r="889" spans="2:31" x14ac:dyDescent="0.25">
      <c r="V889" s="17"/>
    </row>
    <row r="890" spans="2:31" x14ac:dyDescent="0.25">
      <c r="V890" s="17"/>
      <c r="AC890" s="189" t="s">
        <v>29</v>
      </c>
      <c r="AD890" s="189"/>
      <c r="AE890" s="189"/>
    </row>
    <row r="891" spans="2:31" ht="15" customHeight="1" x14ac:dyDescent="0.4">
      <c r="H891" s="76" t="s">
        <v>28</v>
      </c>
      <c r="I891" s="76"/>
      <c r="J891" s="76"/>
      <c r="V891" s="17"/>
      <c r="AC891" s="189"/>
      <c r="AD891" s="189"/>
      <c r="AE891" s="189"/>
    </row>
    <row r="892" spans="2:31" ht="15" customHeight="1" x14ac:dyDescent="0.4">
      <c r="H892" s="76"/>
      <c r="I892" s="76"/>
      <c r="J892" s="76"/>
      <c r="V892" s="17"/>
      <c r="AC892" s="189"/>
      <c r="AD892" s="189"/>
      <c r="AE892" s="189"/>
    </row>
    <row r="893" spans="2:31" x14ac:dyDescent="0.25">
      <c r="V893" s="17"/>
    </row>
    <row r="894" spans="2:31" x14ac:dyDescent="0.25">
      <c r="V894" s="17"/>
    </row>
    <row r="895" spans="2:31" ht="23.25" x14ac:dyDescent="0.35">
      <c r="B895" s="22" t="s">
        <v>71</v>
      </c>
      <c r="V895" s="17"/>
      <c r="X895" s="22" t="s">
        <v>71</v>
      </c>
    </row>
    <row r="896" spans="2:31" ht="23.25" x14ac:dyDescent="0.35">
      <c r="B896" s="23" t="s">
        <v>32</v>
      </c>
      <c r="C896" s="20">
        <f>IF(X847="PAGADO",0,Y852)</f>
        <v>202.98000000000002</v>
      </c>
      <c r="E896" s="187" t="s">
        <v>555</v>
      </c>
      <c r="F896" s="187"/>
      <c r="G896" s="187"/>
      <c r="H896" s="187"/>
      <c r="V896" s="17"/>
      <c r="X896" s="23" t="s">
        <v>32</v>
      </c>
      <c r="Y896" s="20">
        <f>IF(B896="PAGADO",0,C901)</f>
        <v>202.98000000000002</v>
      </c>
      <c r="AA896" s="187" t="s">
        <v>20</v>
      </c>
      <c r="AB896" s="187"/>
      <c r="AC896" s="187"/>
      <c r="AD896" s="187"/>
    </row>
    <row r="897" spans="2:41" x14ac:dyDescent="0.25">
      <c r="B897" s="1" t="s">
        <v>0</v>
      </c>
      <c r="C897" s="19">
        <f>H912</f>
        <v>0</v>
      </c>
      <c r="E897" s="2" t="s">
        <v>1</v>
      </c>
      <c r="F897" s="2" t="s">
        <v>2</v>
      </c>
      <c r="G897" s="2" t="s">
        <v>3</v>
      </c>
      <c r="H897" s="2" t="s">
        <v>4</v>
      </c>
      <c r="N897" s="2" t="s">
        <v>1</v>
      </c>
      <c r="O897" s="2" t="s">
        <v>5</v>
      </c>
      <c r="P897" s="2" t="s">
        <v>4</v>
      </c>
      <c r="Q897" s="2" t="s">
        <v>6</v>
      </c>
      <c r="R897" s="2" t="s">
        <v>7</v>
      </c>
      <c r="S897" s="3"/>
      <c r="V897" s="17"/>
      <c r="X897" s="1" t="s">
        <v>0</v>
      </c>
      <c r="Y897" s="19">
        <f>AD912</f>
        <v>0</v>
      </c>
      <c r="AA897" s="2" t="s">
        <v>1</v>
      </c>
      <c r="AB897" s="2" t="s">
        <v>2</v>
      </c>
      <c r="AC897" s="2" t="s">
        <v>3</v>
      </c>
      <c r="AD897" s="2" t="s">
        <v>4</v>
      </c>
      <c r="AJ897" s="2" t="s">
        <v>1</v>
      </c>
      <c r="AK897" s="2" t="s">
        <v>5</v>
      </c>
      <c r="AL897" s="2" t="s">
        <v>4</v>
      </c>
      <c r="AM897" s="2" t="s">
        <v>6</v>
      </c>
      <c r="AN897" s="2" t="s">
        <v>7</v>
      </c>
      <c r="AO897" s="3"/>
    </row>
    <row r="898" spans="2:41" x14ac:dyDescent="0.25">
      <c r="C898" s="2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Y898" s="2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" t="s">
        <v>24</v>
      </c>
      <c r="C899" s="19">
        <f>IF(C896&gt;0,C896+C897,C897)</f>
        <v>202.98000000000002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" t="s">
        <v>24</v>
      </c>
      <c r="Y899" s="19">
        <f>IF(Y896&gt;0,Y897+Y896,Y897)</f>
        <v>202.98000000000002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" t="s">
        <v>9</v>
      </c>
      <c r="C900" s="20">
        <f>C923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9</v>
      </c>
      <c r="Y900" s="20">
        <f>Y923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6" t="s">
        <v>25</v>
      </c>
      <c r="C901" s="21">
        <f>C899-C900</f>
        <v>202.98000000000002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6" t="s">
        <v>8</v>
      </c>
      <c r="Y901" s="21">
        <f>Y899-Y900</f>
        <v>202.98000000000002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ht="26.25" x14ac:dyDescent="0.4">
      <c r="B902" s="190" t="str">
        <f>IF(C901&lt;0,"NO PAGAR","COBRAR")</f>
        <v>COBRAR</v>
      </c>
      <c r="C902" s="19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90" t="str">
        <f>IF(Y901&lt;0,"NO PAGAR","COBRAR")</f>
        <v>COBRAR</v>
      </c>
      <c r="Y902" s="19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81" t="s">
        <v>9</v>
      </c>
      <c r="C903" s="182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81" t="s">
        <v>9</v>
      </c>
      <c r="Y903" s="182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9" t="str">
        <f>IF(C937&lt;0,"SALDO A FAVOR","SALDO ADELANTAD0'")</f>
        <v>SALDO ADELANTAD0'</v>
      </c>
      <c r="C904" s="10" t="b">
        <f>IF(Y852&lt;=0,Y852*-1)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9" t="str">
        <f>IF(C901&lt;0,"SALDO ADELANTADO","SALDO A FAVOR'")</f>
        <v>SALDO A FAVOR'</v>
      </c>
      <c r="Y904" s="10" t="b">
        <f>IF(C901&lt;=0,C901*-1)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10</v>
      </c>
      <c r="C905" s="10">
        <f>R914</f>
        <v>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10</v>
      </c>
      <c r="Y905" s="10">
        <f>AN914</f>
        <v>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11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11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12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12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13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13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14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14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15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15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16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16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17</v>
      </c>
      <c r="C912" s="10"/>
      <c r="E912" s="183" t="s">
        <v>7</v>
      </c>
      <c r="F912" s="184"/>
      <c r="G912" s="185"/>
      <c r="H912" s="5">
        <f>SUM(H898:H911)</f>
        <v>0</v>
      </c>
      <c r="N912" s="3"/>
      <c r="O912" s="3"/>
      <c r="P912" s="3"/>
      <c r="Q912" s="3"/>
      <c r="R912" s="18"/>
      <c r="S912" s="3"/>
      <c r="V912" s="17"/>
      <c r="X912" s="11" t="s">
        <v>17</v>
      </c>
      <c r="Y912" s="10"/>
      <c r="AA912" s="183" t="s">
        <v>7</v>
      </c>
      <c r="AB912" s="184"/>
      <c r="AC912" s="185"/>
      <c r="AD912" s="5">
        <f>SUM(AD898:AD911)</f>
        <v>0</v>
      </c>
      <c r="AJ912" s="3"/>
      <c r="AK912" s="3"/>
      <c r="AL912" s="3"/>
      <c r="AM912" s="3"/>
      <c r="AN912" s="18"/>
      <c r="AO912" s="3"/>
    </row>
    <row r="913" spans="2:41" x14ac:dyDescent="0.25">
      <c r="B913" s="12"/>
      <c r="C913" s="10"/>
      <c r="E913" s="13"/>
      <c r="F913" s="13"/>
      <c r="G913" s="13"/>
      <c r="N913" s="3"/>
      <c r="O913" s="3"/>
      <c r="P913" s="3"/>
      <c r="Q913" s="3"/>
      <c r="R913" s="18"/>
      <c r="S913" s="3"/>
      <c r="V913" s="17"/>
      <c r="X913" s="12"/>
      <c r="Y913" s="10"/>
      <c r="AA913" s="13"/>
      <c r="AB913" s="13"/>
      <c r="AC913" s="13"/>
      <c r="AJ913" s="3"/>
      <c r="AK913" s="3"/>
      <c r="AL913" s="3"/>
      <c r="AM913" s="3"/>
      <c r="AN913" s="18"/>
      <c r="AO913" s="3"/>
    </row>
    <row r="914" spans="2:41" x14ac:dyDescent="0.25">
      <c r="B914" s="12"/>
      <c r="C914" s="10"/>
      <c r="N914" s="183" t="s">
        <v>7</v>
      </c>
      <c r="O914" s="184"/>
      <c r="P914" s="184"/>
      <c r="Q914" s="185"/>
      <c r="R914" s="18">
        <f>SUM(R898:R913)</f>
        <v>0</v>
      </c>
      <c r="S914" s="3"/>
      <c r="V914" s="17"/>
      <c r="X914" s="12"/>
      <c r="Y914" s="10"/>
      <c r="AJ914" s="183" t="s">
        <v>7</v>
      </c>
      <c r="AK914" s="184"/>
      <c r="AL914" s="184"/>
      <c r="AM914" s="185"/>
      <c r="AN914" s="18">
        <f>SUM(AN898:AN913)</f>
        <v>0</v>
      </c>
      <c r="AO914" s="3"/>
    </row>
    <row r="915" spans="2:41" x14ac:dyDescent="0.25">
      <c r="B915" s="12"/>
      <c r="C915" s="10"/>
      <c r="V915" s="17"/>
      <c r="X915" s="12"/>
      <c r="Y915" s="10"/>
    </row>
    <row r="916" spans="2:41" x14ac:dyDescent="0.25">
      <c r="B916" s="12"/>
      <c r="C916" s="10"/>
      <c r="V916" s="17"/>
      <c r="X916" s="12"/>
      <c r="Y916" s="10"/>
    </row>
    <row r="917" spans="2:41" x14ac:dyDescent="0.25">
      <c r="B917" s="12"/>
      <c r="C917" s="10"/>
      <c r="E917" s="14"/>
      <c r="V917" s="17"/>
      <c r="X917" s="12"/>
      <c r="Y917" s="10"/>
      <c r="AA917" s="14"/>
    </row>
    <row r="918" spans="2:41" x14ac:dyDescent="0.25">
      <c r="B918" s="12"/>
      <c r="C918" s="10"/>
      <c r="V918" s="17"/>
      <c r="X918" s="12"/>
      <c r="Y918" s="10"/>
    </row>
    <row r="919" spans="2:41" x14ac:dyDescent="0.25">
      <c r="B919" s="12"/>
      <c r="C919" s="10"/>
      <c r="V919" s="17"/>
      <c r="X919" s="12"/>
      <c r="Y919" s="10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1"/>
      <c r="C922" s="10"/>
      <c r="V922" s="17"/>
      <c r="X922" s="11"/>
      <c r="Y922" s="10"/>
    </row>
    <row r="923" spans="2:41" x14ac:dyDescent="0.25">
      <c r="B923" s="15" t="s">
        <v>18</v>
      </c>
      <c r="C923" s="16">
        <f>SUM(C904:C922)</f>
        <v>0</v>
      </c>
      <c r="V923" s="17"/>
      <c r="X923" s="15" t="s">
        <v>18</v>
      </c>
      <c r="Y923" s="16">
        <f>SUM(Y904:Y922)</f>
        <v>0</v>
      </c>
    </row>
    <row r="924" spans="2:41" x14ac:dyDescent="0.25">
      <c r="D924" t="s">
        <v>22</v>
      </c>
      <c r="E924" t="s">
        <v>21</v>
      </c>
      <c r="V924" s="17"/>
      <c r="Z924" t="s">
        <v>22</v>
      </c>
      <c r="AA924" t="s">
        <v>21</v>
      </c>
    </row>
    <row r="925" spans="2:41" x14ac:dyDescent="0.25">
      <c r="E925" s="1" t="s">
        <v>19</v>
      </c>
      <c r="V925" s="17"/>
      <c r="AA925" s="1" t="s">
        <v>19</v>
      </c>
    </row>
    <row r="926" spans="2:41" x14ac:dyDescent="0.25">
      <c r="V926" s="17"/>
    </row>
    <row r="927" spans="2:41" x14ac:dyDescent="0.25">
      <c r="V927" s="17"/>
    </row>
    <row r="928" spans="2:41" x14ac:dyDescent="0.25">
      <c r="V928" s="17"/>
    </row>
    <row r="929" spans="1:43" x14ac:dyDescent="0.25">
      <c r="V929" s="17"/>
    </row>
    <row r="930" spans="1:43" x14ac:dyDescent="0.25">
      <c r="V930" s="17"/>
    </row>
    <row r="931" spans="1:43" x14ac:dyDescent="0.25">
      <c r="V931" s="17"/>
    </row>
    <row r="932" spans="1:43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</row>
    <row r="934" spans="1:43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 x14ac:dyDescent="0.25">
      <c r="V935" s="17"/>
    </row>
    <row r="936" spans="1:43" ht="15" customHeight="1" x14ac:dyDescent="0.4">
      <c r="H936" s="76" t="s">
        <v>30</v>
      </c>
      <c r="I936" s="76"/>
      <c r="J936" s="76"/>
      <c r="V936" s="17"/>
      <c r="AA936" s="186" t="s">
        <v>31</v>
      </c>
      <c r="AB936" s="186"/>
      <c r="AC936" s="186"/>
    </row>
    <row r="937" spans="1:43" ht="15" customHeight="1" x14ac:dyDescent="0.4">
      <c r="H937" s="76"/>
      <c r="I937" s="76"/>
      <c r="J937" s="76"/>
      <c r="V937" s="17"/>
      <c r="AA937" s="186"/>
      <c r="AB937" s="186"/>
      <c r="AC937" s="186"/>
    </row>
    <row r="938" spans="1:43" x14ac:dyDescent="0.25">
      <c r="V938" s="17"/>
    </row>
    <row r="939" spans="1:43" x14ac:dyDescent="0.25">
      <c r="V939" s="17"/>
    </row>
    <row r="940" spans="1:43" ht="23.25" x14ac:dyDescent="0.35">
      <c r="B940" s="24" t="s">
        <v>73</v>
      </c>
      <c r="V940" s="17"/>
      <c r="X940" s="22" t="s">
        <v>71</v>
      </c>
    </row>
    <row r="941" spans="1:43" ht="23.25" x14ac:dyDescent="0.35">
      <c r="B941" s="23" t="s">
        <v>32</v>
      </c>
      <c r="C941" s="20">
        <f>IF(X896="PAGADO",0,C901)</f>
        <v>202.98000000000002</v>
      </c>
      <c r="E941" s="187" t="s">
        <v>555</v>
      </c>
      <c r="F941" s="187"/>
      <c r="G941" s="187"/>
      <c r="H941" s="187"/>
      <c r="V941" s="17"/>
      <c r="X941" s="23" t="s">
        <v>32</v>
      </c>
      <c r="Y941" s="20">
        <f>IF(B1741="PAGADO",0,C946)</f>
        <v>202.98000000000002</v>
      </c>
      <c r="AA941" s="187" t="s">
        <v>20</v>
      </c>
      <c r="AB941" s="187"/>
      <c r="AC941" s="187"/>
      <c r="AD941" s="187"/>
    </row>
    <row r="942" spans="1:43" x14ac:dyDescent="0.25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1:43" x14ac:dyDescent="0.25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 x14ac:dyDescent="0.25">
      <c r="B944" s="1" t="s">
        <v>24</v>
      </c>
      <c r="C944" s="19">
        <f>IF(C941&gt;0,C941+C942,C942)</f>
        <v>202.98000000000002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IF(Y941&gt;0,Y941+Y942,Y942)</f>
        <v>202.98000000000002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" t="s">
        <v>9</v>
      </c>
      <c r="C945" s="20">
        <f>C969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Y969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6" t="s">
        <v>26</v>
      </c>
      <c r="C946" s="21">
        <f>C944-C945</f>
        <v>202.98000000000002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27</v>
      </c>
      <c r="Y946" s="21">
        <f>Y944-Y945</f>
        <v>202.98000000000002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3.25" x14ac:dyDescent="0.35">
      <c r="B947" s="6"/>
      <c r="C947" s="7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88" t="str">
        <f>IF(Y946&lt;0,"NO PAGAR","COBRAR'")</f>
        <v>COBRAR'</v>
      </c>
      <c r="Y947" s="18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ht="23.25" x14ac:dyDescent="0.35">
      <c r="B948" s="188" t="str">
        <f>IF(C946&lt;0,"NO PAGAR","COBRAR'")</f>
        <v>COBRAR'</v>
      </c>
      <c r="C948" s="188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6"/>
      <c r="Y948" s="8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81" t="s">
        <v>9</v>
      </c>
      <c r="C949" s="182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81" t="s">
        <v>9</v>
      </c>
      <c r="Y949" s="182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9" t="str">
        <f>IF(Y901&lt;0,"SALDO ADELANTADO","SALDO A FAVOR '")</f>
        <v>SALDO A FAVOR '</v>
      </c>
      <c r="C950" s="10" t="b">
        <f>IF(Y901&lt;=0,Y901*-1)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9" t="str">
        <f>IF(C946&lt;0,"SALDO ADELANTADO","SALDO A FAVOR'")</f>
        <v>SALDO A FAVOR'</v>
      </c>
      <c r="Y950" s="10" t="b">
        <f>IF(C946&lt;=0,C946*-1)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10</v>
      </c>
      <c r="C951" s="10">
        <f>R959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10</v>
      </c>
      <c r="Y951" s="10">
        <f>AN959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11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11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12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12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13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13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14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14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15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15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16</v>
      </c>
      <c r="C957" s="10"/>
      <c r="E957" s="183" t="s">
        <v>7</v>
      </c>
      <c r="F957" s="184"/>
      <c r="G957" s="185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16</v>
      </c>
      <c r="Y957" s="10"/>
      <c r="AA957" s="183" t="s">
        <v>7</v>
      </c>
      <c r="AB957" s="184"/>
      <c r="AC957" s="185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 x14ac:dyDescent="0.25">
      <c r="B958" s="11" t="s">
        <v>17</v>
      </c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1" t="s">
        <v>17</v>
      </c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 x14ac:dyDescent="0.25">
      <c r="B959" s="12"/>
      <c r="C959" s="10"/>
      <c r="N959" s="183" t="s">
        <v>7</v>
      </c>
      <c r="O959" s="184"/>
      <c r="P959" s="184"/>
      <c r="Q959" s="185"/>
      <c r="R959" s="18">
        <f>SUM(R943:R958)</f>
        <v>0</v>
      </c>
      <c r="S959" s="3"/>
      <c r="V959" s="17"/>
      <c r="X959" s="12"/>
      <c r="Y959" s="10"/>
      <c r="AJ959" s="183" t="s">
        <v>7</v>
      </c>
      <c r="AK959" s="184"/>
      <c r="AL959" s="184"/>
      <c r="AM959" s="185"/>
      <c r="AN959" s="18">
        <f>SUM(AN943:AN958)</f>
        <v>0</v>
      </c>
      <c r="AO959" s="3"/>
    </row>
    <row r="960" spans="2:41" x14ac:dyDescent="0.25">
      <c r="B960" s="12"/>
      <c r="C960" s="10"/>
      <c r="V960" s="17"/>
      <c r="X960" s="12"/>
      <c r="Y960" s="10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E962" s="14"/>
      <c r="V962" s="17"/>
      <c r="X962" s="12"/>
      <c r="Y962" s="10"/>
      <c r="AA962" s="14"/>
    </row>
    <row r="963" spans="2:27" x14ac:dyDescent="0.25">
      <c r="B963" s="12"/>
      <c r="C963" s="10"/>
      <c r="V963" s="17"/>
      <c r="X963" s="12"/>
      <c r="Y963" s="10"/>
    </row>
    <row r="964" spans="2:27" x14ac:dyDescent="0.25">
      <c r="B964" s="12"/>
      <c r="C964" s="10"/>
      <c r="V964" s="17"/>
      <c r="X964" s="12"/>
      <c r="Y964" s="10"/>
    </row>
    <row r="965" spans="2:27" x14ac:dyDescent="0.25">
      <c r="B965" s="12"/>
      <c r="C965" s="10"/>
      <c r="V965" s="17"/>
      <c r="X965" s="12"/>
      <c r="Y965" s="10"/>
    </row>
    <row r="966" spans="2:27" x14ac:dyDescent="0.25">
      <c r="B966" s="12"/>
      <c r="C966" s="10"/>
      <c r="V966" s="17"/>
      <c r="X966" s="12"/>
      <c r="Y966" s="10"/>
    </row>
    <row r="967" spans="2:27" x14ac:dyDescent="0.25">
      <c r="B967" s="12"/>
      <c r="C967" s="10"/>
      <c r="V967" s="17"/>
      <c r="X967" s="12"/>
      <c r="Y967" s="10"/>
    </row>
    <row r="968" spans="2:27" x14ac:dyDescent="0.25">
      <c r="B968" s="11"/>
      <c r="C968" s="10"/>
      <c r="V968" s="17"/>
      <c r="X968" s="11"/>
      <c r="Y968" s="10"/>
    </row>
    <row r="969" spans="2:27" x14ac:dyDescent="0.25">
      <c r="B969" s="15" t="s">
        <v>18</v>
      </c>
      <c r="C969" s="16">
        <f>SUM(C950:C968)</f>
        <v>0</v>
      </c>
      <c r="D969" t="s">
        <v>22</v>
      </c>
      <c r="E969" t="s">
        <v>21</v>
      </c>
      <c r="V969" s="17"/>
      <c r="X969" s="15" t="s">
        <v>18</v>
      </c>
      <c r="Y969" s="16">
        <f>SUM(Y950:Y968)</f>
        <v>0</v>
      </c>
      <c r="Z969" t="s">
        <v>22</v>
      </c>
      <c r="AA969" t="s">
        <v>21</v>
      </c>
    </row>
    <row r="970" spans="2:27" x14ac:dyDescent="0.25">
      <c r="E970" s="1" t="s">
        <v>19</v>
      </c>
      <c r="V970" s="17"/>
      <c r="AA970" s="1" t="s">
        <v>19</v>
      </c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2:41" x14ac:dyDescent="0.25">
      <c r="V977" s="17"/>
    </row>
    <row r="978" spans="2:41" x14ac:dyDescent="0.25">
      <c r="V978" s="17"/>
    </row>
    <row r="979" spans="2:41" x14ac:dyDescent="0.25">
      <c r="V979" s="17"/>
    </row>
    <row r="980" spans="2:41" x14ac:dyDescent="0.25">
      <c r="V980" s="17"/>
    </row>
    <row r="981" spans="2:41" x14ac:dyDescent="0.25">
      <c r="V981" s="17"/>
    </row>
    <row r="982" spans="2:41" x14ac:dyDescent="0.25">
      <c r="V982" s="17"/>
    </row>
    <row r="983" spans="2:41" x14ac:dyDescent="0.25">
      <c r="V983" s="17"/>
      <c r="AC983" s="189" t="s">
        <v>29</v>
      </c>
      <c r="AD983" s="189"/>
      <c r="AE983" s="189"/>
    </row>
    <row r="984" spans="2:41" ht="15" customHeight="1" x14ac:dyDescent="0.4">
      <c r="H984" s="76" t="s">
        <v>28</v>
      </c>
      <c r="I984" s="76"/>
      <c r="J984" s="76"/>
      <c r="V984" s="17"/>
      <c r="AC984" s="189"/>
      <c r="AD984" s="189"/>
      <c r="AE984" s="189"/>
    </row>
    <row r="985" spans="2:41" ht="15" customHeight="1" x14ac:dyDescent="0.4">
      <c r="H985" s="76"/>
      <c r="I985" s="76"/>
      <c r="J985" s="76"/>
      <c r="V985" s="17"/>
      <c r="AC985" s="189"/>
      <c r="AD985" s="189"/>
      <c r="AE985" s="189"/>
    </row>
    <row r="986" spans="2:41" x14ac:dyDescent="0.25">
      <c r="V986" s="17"/>
    </row>
    <row r="987" spans="2:41" x14ac:dyDescent="0.25">
      <c r="V987" s="17"/>
    </row>
    <row r="988" spans="2:41" ht="23.25" x14ac:dyDescent="0.35">
      <c r="B988" s="22" t="s">
        <v>72</v>
      </c>
      <c r="V988" s="17"/>
      <c r="X988" s="22" t="s">
        <v>74</v>
      </c>
    </row>
    <row r="989" spans="2:41" ht="23.25" x14ac:dyDescent="0.35">
      <c r="B989" s="23" t="s">
        <v>32</v>
      </c>
      <c r="C989" s="20">
        <f>IF(X941="PAGADO",0,Y946)</f>
        <v>202.98000000000002</v>
      </c>
      <c r="E989" s="187" t="s">
        <v>555</v>
      </c>
      <c r="F989" s="187"/>
      <c r="G989" s="187"/>
      <c r="H989" s="187"/>
      <c r="V989" s="17"/>
      <c r="X989" s="23" t="s">
        <v>32</v>
      </c>
      <c r="Y989" s="20">
        <f>IF(B989="PAGADO",0,C994)</f>
        <v>202.98000000000002</v>
      </c>
      <c r="AA989" s="187" t="s">
        <v>20</v>
      </c>
      <c r="AB989" s="187"/>
      <c r="AC989" s="187"/>
      <c r="AD989" s="187"/>
    </row>
    <row r="990" spans="2:41" x14ac:dyDescent="0.25">
      <c r="B990" s="1" t="s">
        <v>0</v>
      </c>
      <c r="C990" s="19">
        <f>H1005</f>
        <v>0</v>
      </c>
      <c r="E990" s="2" t="s">
        <v>1</v>
      </c>
      <c r="F990" s="2" t="s">
        <v>2</v>
      </c>
      <c r="G990" s="2" t="s">
        <v>3</v>
      </c>
      <c r="H990" s="2" t="s">
        <v>4</v>
      </c>
      <c r="N990" s="2" t="s">
        <v>1</v>
      </c>
      <c r="O990" s="2" t="s">
        <v>5</v>
      </c>
      <c r="P990" s="2" t="s">
        <v>4</v>
      </c>
      <c r="Q990" s="2" t="s">
        <v>6</v>
      </c>
      <c r="R990" s="2" t="s">
        <v>7</v>
      </c>
      <c r="S990" s="3"/>
      <c r="V990" s="17"/>
      <c r="X990" s="1" t="s">
        <v>0</v>
      </c>
      <c r="Y990" s="19">
        <f>AD1005</f>
        <v>0</v>
      </c>
      <c r="AA990" s="2" t="s">
        <v>1</v>
      </c>
      <c r="AB990" s="2" t="s">
        <v>2</v>
      </c>
      <c r="AC990" s="2" t="s">
        <v>3</v>
      </c>
      <c r="AD990" s="2" t="s">
        <v>4</v>
      </c>
      <c r="AJ990" s="2" t="s">
        <v>1</v>
      </c>
      <c r="AK990" s="2" t="s">
        <v>5</v>
      </c>
      <c r="AL990" s="2" t="s">
        <v>4</v>
      </c>
      <c r="AM990" s="2" t="s">
        <v>6</v>
      </c>
      <c r="AN990" s="2" t="s">
        <v>7</v>
      </c>
      <c r="AO990" s="3"/>
    </row>
    <row r="991" spans="2:41" x14ac:dyDescent="0.25">
      <c r="C991" s="2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Y991" s="2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" t="s">
        <v>24</v>
      </c>
      <c r="C992" s="19">
        <f>IF(C989&gt;0,C989+C990,C990)</f>
        <v>202.98000000000002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24</v>
      </c>
      <c r="Y992" s="19">
        <f>IF(Y989&gt;0,Y989+Y990,Y990)</f>
        <v>202.98000000000002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" t="s">
        <v>9</v>
      </c>
      <c r="C993" s="20">
        <f>C1016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" t="s">
        <v>9</v>
      </c>
      <c r="Y993" s="20">
        <f>Y1016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6" t="s">
        <v>25</v>
      </c>
      <c r="C994" s="21">
        <f>C992-C993</f>
        <v>202.98000000000002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6" t="s">
        <v>8</v>
      </c>
      <c r="Y994" s="21">
        <f>Y992-Y993</f>
        <v>202.98000000000002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ht="26.25" x14ac:dyDescent="0.4">
      <c r="B995" s="190" t="str">
        <f>IF(C994&lt;0,"NO PAGAR","COBRAR")</f>
        <v>COBRAR</v>
      </c>
      <c r="C995" s="19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90" t="str">
        <f>IF(Y994&lt;0,"NO PAGAR","COBRAR")</f>
        <v>COBRAR</v>
      </c>
      <c r="Y995" s="19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81" t="s">
        <v>9</v>
      </c>
      <c r="C996" s="182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81" t="s">
        <v>9</v>
      </c>
      <c r="Y996" s="182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9" t="str">
        <f>IF(C1030&lt;0,"SALDO A FAVOR","SALDO ADELANTAD0'")</f>
        <v>SALDO ADELANTAD0'</v>
      </c>
      <c r="C997" s="10" t="b">
        <f>IF(Y941&lt;=0,Y941*-1)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9" t="str">
        <f>IF(C994&lt;0,"SALDO ADELANTADO","SALDO A FAVOR'")</f>
        <v>SALDO A FAVOR'</v>
      </c>
      <c r="Y997" s="10" t="b">
        <f>IF(C994&lt;=0,C994*-1)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10</v>
      </c>
      <c r="C998" s="10">
        <f>R1007</f>
        <v>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10</v>
      </c>
      <c r="Y998" s="10">
        <f>AN1007</f>
        <v>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11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11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12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12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13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13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14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14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15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15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16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16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17</v>
      </c>
      <c r="C1005" s="10"/>
      <c r="E1005" s="183" t="s">
        <v>7</v>
      </c>
      <c r="F1005" s="184"/>
      <c r="G1005" s="185"/>
      <c r="H1005" s="5">
        <f>SUM(H991:H1004)</f>
        <v>0</v>
      </c>
      <c r="N1005" s="3"/>
      <c r="O1005" s="3"/>
      <c r="P1005" s="3"/>
      <c r="Q1005" s="3"/>
      <c r="R1005" s="18"/>
      <c r="S1005" s="3"/>
      <c r="V1005" s="17"/>
      <c r="X1005" s="11" t="s">
        <v>17</v>
      </c>
      <c r="Y1005" s="10"/>
      <c r="AA1005" s="183" t="s">
        <v>7</v>
      </c>
      <c r="AB1005" s="184"/>
      <c r="AC1005" s="185"/>
      <c r="AD1005" s="5">
        <f>SUM(AD991:AD1004)</f>
        <v>0</v>
      </c>
      <c r="AJ1005" s="3"/>
      <c r="AK1005" s="3"/>
      <c r="AL1005" s="3"/>
      <c r="AM1005" s="3"/>
      <c r="AN1005" s="18"/>
      <c r="AO1005" s="3"/>
    </row>
    <row r="1006" spans="2:41" x14ac:dyDescent="0.25">
      <c r="B1006" s="12"/>
      <c r="C1006" s="10"/>
      <c r="E1006" s="13"/>
      <c r="F1006" s="13"/>
      <c r="G1006" s="13"/>
      <c r="N1006" s="3"/>
      <c r="O1006" s="3"/>
      <c r="P1006" s="3"/>
      <c r="Q1006" s="3"/>
      <c r="R1006" s="18"/>
      <c r="S1006" s="3"/>
      <c r="V1006" s="17"/>
      <c r="X1006" s="12"/>
      <c r="Y1006" s="10"/>
      <c r="AA1006" s="13"/>
      <c r="AB1006" s="13"/>
      <c r="AC1006" s="13"/>
      <c r="AJ1006" s="3"/>
      <c r="AK1006" s="3"/>
      <c r="AL1006" s="3"/>
      <c r="AM1006" s="3"/>
      <c r="AN1006" s="18"/>
      <c r="AO1006" s="3"/>
    </row>
    <row r="1007" spans="2:41" x14ac:dyDescent="0.25">
      <c r="B1007" s="12"/>
      <c r="C1007" s="10"/>
      <c r="N1007" s="183" t="s">
        <v>7</v>
      </c>
      <c r="O1007" s="184"/>
      <c r="P1007" s="184"/>
      <c r="Q1007" s="185"/>
      <c r="R1007" s="18">
        <f>SUM(R991:R1006)</f>
        <v>0</v>
      </c>
      <c r="S1007" s="3"/>
      <c r="V1007" s="17"/>
      <c r="X1007" s="12"/>
      <c r="Y1007" s="10"/>
      <c r="AJ1007" s="183" t="s">
        <v>7</v>
      </c>
      <c r="AK1007" s="184"/>
      <c r="AL1007" s="184"/>
      <c r="AM1007" s="185"/>
      <c r="AN1007" s="18">
        <f>SUM(AN991:AN1006)</f>
        <v>0</v>
      </c>
      <c r="AO1007" s="3"/>
    </row>
    <row r="1008" spans="2:41" x14ac:dyDescent="0.25">
      <c r="B1008" s="12"/>
      <c r="C1008" s="10"/>
      <c r="V1008" s="17"/>
      <c r="X1008" s="12"/>
      <c r="Y1008" s="10"/>
    </row>
    <row r="1009" spans="2:27" x14ac:dyDescent="0.25">
      <c r="B1009" s="12"/>
      <c r="C1009" s="10"/>
      <c r="V1009" s="17"/>
      <c r="X1009" s="12"/>
      <c r="Y1009" s="10"/>
    </row>
    <row r="1010" spans="2:27" x14ac:dyDescent="0.25">
      <c r="B1010" s="12"/>
      <c r="C1010" s="10"/>
      <c r="E1010" s="14"/>
      <c r="V1010" s="17"/>
      <c r="X1010" s="12"/>
      <c r="Y1010" s="10"/>
      <c r="AA1010" s="14"/>
    </row>
    <row r="1011" spans="2:27" x14ac:dyDescent="0.25">
      <c r="B1011" s="12"/>
      <c r="C1011" s="10"/>
      <c r="V1011" s="17"/>
      <c r="X1011" s="12"/>
      <c r="Y1011" s="10"/>
    </row>
    <row r="1012" spans="2:27" x14ac:dyDescent="0.25">
      <c r="B1012" s="12"/>
      <c r="C1012" s="10"/>
      <c r="V1012" s="17"/>
      <c r="X1012" s="12"/>
      <c r="Y1012" s="10"/>
    </row>
    <row r="1013" spans="2:27" x14ac:dyDescent="0.25">
      <c r="B1013" s="12"/>
      <c r="C1013" s="10"/>
      <c r="V1013" s="17"/>
      <c r="X1013" s="12"/>
      <c r="Y1013" s="10"/>
    </row>
    <row r="1014" spans="2:27" x14ac:dyDescent="0.25">
      <c r="B1014" s="12"/>
      <c r="C1014" s="10"/>
      <c r="V1014" s="17"/>
      <c r="X1014" s="12"/>
      <c r="Y1014" s="10"/>
    </row>
    <row r="1015" spans="2:27" x14ac:dyDescent="0.25">
      <c r="B1015" s="11"/>
      <c r="C1015" s="10"/>
      <c r="V1015" s="17"/>
      <c r="X1015" s="11"/>
      <c r="Y1015" s="10"/>
    </row>
    <row r="1016" spans="2:27" x14ac:dyDescent="0.25">
      <c r="B1016" s="15" t="s">
        <v>18</v>
      </c>
      <c r="C1016" s="16">
        <f>SUM(C997:C1015)</f>
        <v>0</v>
      </c>
      <c r="V1016" s="17"/>
      <c r="X1016" s="15" t="s">
        <v>18</v>
      </c>
      <c r="Y1016" s="16">
        <f>SUM(Y997:Y1015)</f>
        <v>0</v>
      </c>
    </row>
    <row r="1017" spans="2:27" x14ac:dyDescent="0.25">
      <c r="D1017" t="s">
        <v>22</v>
      </c>
      <c r="E1017" t="s">
        <v>21</v>
      </c>
      <c r="V1017" s="17"/>
      <c r="Z1017" t="s">
        <v>22</v>
      </c>
      <c r="AA1017" t="s">
        <v>21</v>
      </c>
    </row>
    <row r="1018" spans="2:27" x14ac:dyDescent="0.25">
      <c r="E1018" s="1" t="s">
        <v>19</v>
      </c>
      <c r="V1018" s="17"/>
      <c r="AA1018" s="1" t="s">
        <v>19</v>
      </c>
    </row>
    <row r="1019" spans="2:27" x14ac:dyDescent="0.25">
      <c r="V1019" s="17"/>
    </row>
    <row r="1020" spans="2:27" x14ac:dyDescent="0.25">
      <c r="V1020" s="17"/>
    </row>
    <row r="1021" spans="2:27" x14ac:dyDescent="0.25">
      <c r="V1021" s="17"/>
    </row>
    <row r="1022" spans="2:27" x14ac:dyDescent="0.25">
      <c r="V1022" s="17"/>
    </row>
    <row r="1023" spans="2:27" x14ac:dyDescent="0.25">
      <c r="V1023" s="17"/>
    </row>
    <row r="1024" spans="2:27" x14ac:dyDescent="0.25">
      <c r="V1024" s="17"/>
    </row>
    <row r="1025" spans="1:43" x14ac:dyDescent="0.25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 x14ac:dyDescent="0.25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 x14ac:dyDescent="0.25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</row>
    <row r="1028" spans="1:43" x14ac:dyDescent="0.25">
      <c r="V1028" s="17"/>
    </row>
    <row r="1029" spans="1:43" ht="15" customHeight="1" x14ac:dyDescent="0.4">
      <c r="H1029" s="76" t="s">
        <v>30</v>
      </c>
      <c r="I1029" s="76"/>
      <c r="J1029" s="76"/>
      <c r="V1029" s="17"/>
      <c r="AA1029" s="186" t="s">
        <v>31</v>
      </c>
      <c r="AB1029" s="186"/>
      <c r="AC1029" s="186"/>
    </row>
    <row r="1030" spans="1:43" ht="15" customHeight="1" x14ac:dyDescent="0.4">
      <c r="H1030" s="76"/>
      <c r="I1030" s="76"/>
      <c r="J1030" s="76"/>
      <c r="V1030" s="17"/>
      <c r="AA1030" s="186"/>
      <c r="AB1030" s="186"/>
      <c r="AC1030" s="186"/>
    </row>
    <row r="1031" spans="1:43" x14ac:dyDescent="0.25">
      <c r="V1031" s="17"/>
    </row>
    <row r="1032" spans="1:43" x14ac:dyDescent="0.25">
      <c r="V1032" s="17"/>
    </row>
    <row r="1033" spans="1:43" ht="23.25" x14ac:dyDescent="0.35">
      <c r="B1033" s="24" t="s">
        <v>72</v>
      </c>
      <c r="V1033" s="17"/>
      <c r="X1033" s="22" t="s">
        <v>72</v>
      </c>
    </row>
    <row r="1034" spans="1:43" ht="23.25" x14ac:dyDescent="0.35">
      <c r="B1034" s="23" t="s">
        <v>32</v>
      </c>
      <c r="C1034" s="20">
        <f>IF(X989="PAGADO",0,C994)</f>
        <v>202.98000000000002</v>
      </c>
      <c r="E1034" s="187" t="s">
        <v>555</v>
      </c>
      <c r="F1034" s="187"/>
      <c r="G1034" s="187"/>
      <c r="H1034" s="187"/>
      <c r="V1034" s="17"/>
      <c r="X1034" s="23" t="s">
        <v>32</v>
      </c>
      <c r="Y1034" s="20">
        <f>IF(B1834="PAGADO",0,C1039)</f>
        <v>202.98000000000002</v>
      </c>
      <c r="AA1034" s="187" t="s">
        <v>20</v>
      </c>
      <c r="AB1034" s="187"/>
      <c r="AC1034" s="187"/>
      <c r="AD1034" s="187"/>
    </row>
    <row r="1035" spans="1:43" x14ac:dyDescent="0.25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1:43" x14ac:dyDescent="0.25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 x14ac:dyDescent="0.25">
      <c r="B1037" s="1" t="s">
        <v>24</v>
      </c>
      <c r="C1037" s="19">
        <f>IF(C1034&gt;0,C1034+C1035,C1035)</f>
        <v>202.98000000000002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202.98000000000002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 x14ac:dyDescent="0.25">
      <c r="B1038" s="1" t="s">
        <v>9</v>
      </c>
      <c r="C1038" s="20">
        <f>C1062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Y1062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x14ac:dyDescent="0.25">
      <c r="B1039" s="6" t="s">
        <v>26</v>
      </c>
      <c r="C1039" s="21">
        <f>C1037-C1038</f>
        <v>202.98000000000002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27</v>
      </c>
      <c r="Y1039" s="21">
        <f>Y1037-Y1038</f>
        <v>202.98000000000002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ht="23.25" x14ac:dyDescent="0.35">
      <c r="B1040" s="6"/>
      <c r="C1040" s="7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88" t="str">
        <f>IF(Y1039&lt;0,"NO PAGAR","COBRAR'")</f>
        <v>COBRAR'</v>
      </c>
      <c r="Y1040" s="18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ht="23.25" x14ac:dyDescent="0.35">
      <c r="B1041" s="188" t="str">
        <f>IF(C1039&lt;0,"NO PAGAR","COBRAR'")</f>
        <v>COBRAR'</v>
      </c>
      <c r="C1041" s="188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6"/>
      <c r="Y1041" s="8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81" t="s">
        <v>9</v>
      </c>
      <c r="C1042" s="182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81" t="s">
        <v>9</v>
      </c>
      <c r="Y1042" s="182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9" t="str">
        <f>IF(Y994&lt;0,"SALDO ADELANTADO","SALDO A FAVOR '")</f>
        <v>SALDO A FAVOR '</v>
      </c>
      <c r="C1043" s="10" t="b">
        <f>IF(Y994&lt;=0,Y994*-1)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9" t="str">
        <f>IF(C1039&lt;0,"SALDO ADELANTADO","SALDO A FAVOR'")</f>
        <v>SALDO A FAVOR'</v>
      </c>
      <c r="Y1043" s="10" t="b">
        <f>IF(C1039&lt;=0,C1039*-1)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10</v>
      </c>
      <c r="C1044" s="10">
        <f>R1052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10</v>
      </c>
      <c r="Y1044" s="10">
        <f>AN1052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11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11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12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12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13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13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14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14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15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15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16</v>
      </c>
      <c r="C1050" s="10"/>
      <c r="E1050" s="183" t="s">
        <v>7</v>
      </c>
      <c r="F1050" s="184"/>
      <c r="G1050" s="185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16</v>
      </c>
      <c r="Y1050" s="10"/>
      <c r="AA1050" s="183" t="s">
        <v>7</v>
      </c>
      <c r="AB1050" s="184"/>
      <c r="AC1050" s="185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17</v>
      </c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1" t="s">
        <v>17</v>
      </c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 x14ac:dyDescent="0.25">
      <c r="B1052" s="12"/>
      <c r="C1052" s="10"/>
      <c r="N1052" s="183" t="s">
        <v>7</v>
      </c>
      <c r="O1052" s="184"/>
      <c r="P1052" s="184"/>
      <c r="Q1052" s="185"/>
      <c r="R1052" s="18">
        <f>SUM(R1036:R1051)</f>
        <v>0</v>
      </c>
      <c r="S1052" s="3"/>
      <c r="V1052" s="17"/>
      <c r="X1052" s="12"/>
      <c r="Y1052" s="10"/>
      <c r="AJ1052" s="183" t="s">
        <v>7</v>
      </c>
      <c r="AK1052" s="184"/>
      <c r="AL1052" s="184"/>
      <c r="AM1052" s="185"/>
      <c r="AN1052" s="18">
        <f>SUM(AN1036:AN1051)</f>
        <v>0</v>
      </c>
      <c r="AO1052" s="3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E1055" s="14"/>
      <c r="V1055" s="17"/>
      <c r="X1055" s="12"/>
      <c r="Y1055" s="10"/>
      <c r="AA1055" s="14"/>
    </row>
    <row r="1056" spans="2:41" x14ac:dyDescent="0.25">
      <c r="B1056" s="12"/>
      <c r="C1056" s="10"/>
      <c r="V1056" s="17"/>
      <c r="X1056" s="12"/>
      <c r="Y1056" s="10"/>
    </row>
    <row r="1057" spans="2:27" x14ac:dyDescent="0.25">
      <c r="B1057" s="12"/>
      <c r="C1057" s="10"/>
      <c r="V1057" s="17"/>
      <c r="X1057" s="12"/>
      <c r="Y1057" s="10"/>
    </row>
    <row r="1058" spans="2:27" x14ac:dyDescent="0.25">
      <c r="B1058" s="12"/>
      <c r="C1058" s="10"/>
      <c r="V1058" s="17"/>
      <c r="X1058" s="12"/>
      <c r="Y1058" s="10"/>
    </row>
    <row r="1059" spans="2:27" x14ac:dyDescent="0.25">
      <c r="B1059" s="12"/>
      <c r="C1059" s="10"/>
      <c r="V1059" s="17"/>
      <c r="X1059" s="12"/>
      <c r="Y1059" s="10"/>
    </row>
    <row r="1060" spans="2:27" x14ac:dyDescent="0.25">
      <c r="B1060" s="12"/>
      <c r="C1060" s="10"/>
      <c r="V1060" s="17"/>
      <c r="X1060" s="12"/>
      <c r="Y1060" s="10"/>
    </row>
    <row r="1061" spans="2:27" x14ac:dyDescent="0.25">
      <c r="B1061" s="11"/>
      <c r="C1061" s="10"/>
      <c r="V1061" s="17"/>
      <c r="X1061" s="11"/>
      <c r="Y1061" s="10"/>
    </row>
    <row r="1062" spans="2:27" x14ac:dyDescent="0.25">
      <c r="B1062" s="15" t="s">
        <v>18</v>
      </c>
      <c r="C1062" s="16">
        <f>SUM(C1043:C1061)</f>
        <v>0</v>
      </c>
      <c r="D1062" t="s">
        <v>22</v>
      </c>
      <c r="E1062" t="s">
        <v>21</v>
      </c>
      <c r="V1062" s="17"/>
      <c r="X1062" s="15" t="s">
        <v>18</v>
      </c>
      <c r="Y1062" s="16">
        <f>SUM(Y1043:Y1061)</f>
        <v>0</v>
      </c>
      <c r="Z1062" t="s">
        <v>22</v>
      </c>
      <c r="AA1062" t="s">
        <v>21</v>
      </c>
    </row>
    <row r="1063" spans="2:27" x14ac:dyDescent="0.25">
      <c r="E1063" s="1" t="s">
        <v>19</v>
      </c>
      <c r="V1063" s="17"/>
      <c r="AA1063" s="1" t="s">
        <v>19</v>
      </c>
    </row>
    <row r="1064" spans="2:27" x14ac:dyDescent="0.25">
      <c r="V1064" s="17"/>
    </row>
    <row r="1065" spans="2:27" x14ac:dyDescent="0.25">
      <c r="V1065" s="17"/>
    </row>
    <row r="1066" spans="2:27" x14ac:dyDescent="0.25">
      <c r="V1066" s="17"/>
    </row>
    <row r="1067" spans="2:27" x14ac:dyDescent="0.25">
      <c r="V1067" s="17"/>
    </row>
    <row r="1068" spans="2:27" x14ac:dyDescent="0.25">
      <c r="V1068" s="17"/>
    </row>
    <row r="1069" spans="2:27" x14ac:dyDescent="0.25">
      <c r="V1069" s="17"/>
    </row>
    <row r="1070" spans="2:27" x14ac:dyDescent="0.25">
      <c r="V1070" s="17"/>
    </row>
    <row r="1071" spans="2:27" x14ac:dyDescent="0.25">
      <c r="V1071" s="17"/>
    </row>
    <row r="1072" spans="2:27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</sheetData>
  <mergeCells count="292">
    <mergeCell ref="AJ1007:AM1007"/>
    <mergeCell ref="E1005:G1005"/>
    <mergeCell ref="AJ1052:AM1052"/>
    <mergeCell ref="E1050:G1050"/>
    <mergeCell ref="X1040:Y1040"/>
    <mergeCell ref="B1041:C1041"/>
    <mergeCell ref="B1042:C1042"/>
    <mergeCell ref="X1042:Y1042"/>
    <mergeCell ref="AA1050:AC1050"/>
    <mergeCell ref="N1052:Q1052"/>
    <mergeCell ref="N1007:Q1007"/>
    <mergeCell ref="AA1029:AC1030"/>
    <mergeCell ref="AA1034:AD1034"/>
    <mergeCell ref="E1034:H1034"/>
    <mergeCell ref="E989:H989"/>
    <mergeCell ref="B995:C995"/>
    <mergeCell ref="X995:Y995"/>
    <mergeCell ref="B996:C996"/>
    <mergeCell ref="X996:Y996"/>
    <mergeCell ref="AA1005:AC1005"/>
    <mergeCell ref="AA957:AC957"/>
    <mergeCell ref="N959:Q959"/>
    <mergeCell ref="AJ959:AM959"/>
    <mergeCell ref="E957:G957"/>
    <mergeCell ref="AC983:AE985"/>
    <mergeCell ref="AA989:AD989"/>
    <mergeCell ref="AA936:AC937"/>
    <mergeCell ref="AA941:AD941"/>
    <mergeCell ref="E941:H941"/>
    <mergeCell ref="X947:Y947"/>
    <mergeCell ref="B948:C948"/>
    <mergeCell ref="B949:C949"/>
    <mergeCell ref="X949:Y949"/>
    <mergeCell ref="B903:C903"/>
    <mergeCell ref="X903:Y903"/>
    <mergeCell ref="AA912:AC912"/>
    <mergeCell ref="N914:Q914"/>
    <mergeCell ref="AJ914:AM914"/>
    <mergeCell ref="E912:G912"/>
    <mergeCell ref="AJ865:AM865"/>
    <mergeCell ref="E863:G863"/>
    <mergeCell ref="AC890:AE892"/>
    <mergeCell ref="AA896:AD896"/>
    <mergeCell ref="E896:H896"/>
    <mergeCell ref="B902:C902"/>
    <mergeCell ref="X902:Y902"/>
    <mergeCell ref="X853:Y853"/>
    <mergeCell ref="B854:C854"/>
    <mergeCell ref="B855:C855"/>
    <mergeCell ref="X855:Y855"/>
    <mergeCell ref="AA863:AC863"/>
    <mergeCell ref="N865:Q865"/>
    <mergeCell ref="N820:Q820"/>
    <mergeCell ref="AJ820:AM820"/>
    <mergeCell ref="E818:G818"/>
    <mergeCell ref="AA842:AC843"/>
    <mergeCell ref="AA847:AD847"/>
    <mergeCell ref="E847:H847"/>
    <mergeCell ref="E802:H802"/>
    <mergeCell ref="B808:C808"/>
    <mergeCell ref="X808:Y808"/>
    <mergeCell ref="B809:C809"/>
    <mergeCell ref="X809:Y809"/>
    <mergeCell ref="AA818:AC818"/>
    <mergeCell ref="AA770:AC770"/>
    <mergeCell ref="N772:Q772"/>
    <mergeCell ref="AJ772:AM772"/>
    <mergeCell ref="E770:G770"/>
    <mergeCell ref="AC796:AE798"/>
    <mergeCell ref="AA802:AD802"/>
    <mergeCell ref="AA749:AC750"/>
    <mergeCell ref="AA754:AD754"/>
    <mergeCell ref="E754:H754"/>
    <mergeCell ref="X760:Y760"/>
    <mergeCell ref="B761:C761"/>
    <mergeCell ref="B762:C762"/>
    <mergeCell ref="X762:Y762"/>
    <mergeCell ref="B716:C716"/>
    <mergeCell ref="X716:Y716"/>
    <mergeCell ref="AA725:AC725"/>
    <mergeCell ref="N727:Q727"/>
    <mergeCell ref="F706:H708"/>
    <mergeCell ref="B706:B708"/>
    <mergeCell ref="AA656:AC657"/>
    <mergeCell ref="AA661:AD661"/>
    <mergeCell ref="E661:H661"/>
    <mergeCell ref="F658:H660"/>
    <mergeCell ref="B658:B660"/>
    <mergeCell ref="AJ727:AM727"/>
    <mergeCell ref="E725:G725"/>
    <mergeCell ref="AJ679:AM679"/>
    <mergeCell ref="E677:G677"/>
    <mergeCell ref="AC703:AE705"/>
    <mergeCell ref="AA709:AD709"/>
    <mergeCell ref="E709:H709"/>
    <mergeCell ref="B715:C715"/>
    <mergeCell ref="X715:Y715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34"/>
  <sheetViews>
    <sheetView topLeftCell="V565" zoomScale="82" zoomScaleNormal="82" workbookViewId="0">
      <selection activeCell="Y583" sqref="Y583"/>
    </sheetView>
  </sheetViews>
  <sheetFormatPr baseColWidth="10" defaultColWidth="11.42578125" defaultRowHeight="15" x14ac:dyDescent="0.2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 x14ac:dyDescent="0.25">
      <c r="V1" s="17"/>
    </row>
    <row r="2" spans="2:41" x14ac:dyDescent="0.25">
      <c r="V2" s="17"/>
      <c r="AC2" s="189" t="s">
        <v>29</v>
      </c>
      <c r="AD2" s="189"/>
      <c r="AE2" s="189"/>
    </row>
    <row r="3" spans="2:41" x14ac:dyDescent="0.25">
      <c r="H3" s="186" t="s">
        <v>28</v>
      </c>
      <c r="I3" s="186"/>
      <c r="J3" s="186"/>
      <c r="V3" s="17"/>
      <c r="AC3" s="189"/>
      <c r="AD3" s="189"/>
      <c r="AE3" s="189"/>
    </row>
    <row r="4" spans="2:41" x14ac:dyDescent="0.25">
      <c r="H4" s="186"/>
      <c r="I4" s="186"/>
      <c r="J4" s="186"/>
      <c r="V4" s="17"/>
      <c r="AC4" s="189"/>
      <c r="AD4" s="189"/>
      <c r="AE4" s="18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187" t="s">
        <v>83</v>
      </c>
      <c r="F8" s="187"/>
      <c r="G8" s="187"/>
      <c r="H8" s="187"/>
      <c r="V8" s="17"/>
      <c r="X8" s="23" t="s">
        <v>130</v>
      </c>
      <c r="Y8" s="20">
        <f>IF(B8="PAGADO",0,C13)</f>
        <v>0</v>
      </c>
      <c r="AA8" s="187" t="s">
        <v>20</v>
      </c>
      <c r="AB8" s="187"/>
      <c r="AC8" s="187"/>
      <c r="AD8" s="187"/>
      <c r="AK8" s="202" t="s">
        <v>10</v>
      </c>
      <c r="AL8" s="202"/>
      <c r="AM8" s="202"/>
    </row>
    <row r="9" spans="2:41" x14ac:dyDescent="0.25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 x14ac:dyDescent="0.25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190" t="str">
        <f>IF(C13&lt;0,"NO PAGAR","COBRAR")</f>
        <v>COBRAR</v>
      </c>
      <c r="C14" s="190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90" t="str">
        <f>IF(Y13&lt;0,"NO PAGAR","COBRAR")</f>
        <v>COBRAR</v>
      </c>
      <c r="Y14" s="190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181" t="s">
        <v>9</v>
      </c>
      <c r="C15" s="18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1" t="s">
        <v>9</v>
      </c>
      <c r="Y15" s="182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3" t="s">
        <v>7</v>
      </c>
      <c r="F24" s="184"/>
      <c r="G24" s="185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83" t="s">
        <v>7</v>
      </c>
      <c r="AB24" s="184"/>
      <c r="AC24" s="185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3" t="s">
        <v>7</v>
      </c>
      <c r="O26" s="184"/>
      <c r="P26" s="184"/>
      <c r="Q26" s="185"/>
      <c r="R26" s="18">
        <f>SUM(R10:R25)</f>
        <v>102.65</v>
      </c>
      <c r="S26" s="3"/>
      <c r="V26" s="17"/>
      <c r="X26" s="12"/>
      <c r="Y26" s="10"/>
      <c r="AJ26" s="183" t="s">
        <v>7</v>
      </c>
      <c r="AK26" s="184"/>
      <c r="AL26" s="184"/>
      <c r="AM26" s="185"/>
      <c r="AN26" s="18">
        <f>SUM(AN10:AN25)</f>
        <v>300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 x14ac:dyDescent="0.25">
      <c r="H49" s="186"/>
      <c r="I49" s="186"/>
      <c r="J49" s="186"/>
      <c r="V49" s="17"/>
      <c r="AA49" s="186"/>
      <c r="AB49" s="186"/>
      <c r="AC49" s="18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187" t="s">
        <v>197</v>
      </c>
      <c r="F53" s="187"/>
      <c r="G53" s="187"/>
      <c r="H53" s="187"/>
      <c r="V53" s="17"/>
      <c r="X53" s="23" t="s">
        <v>82</v>
      </c>
      <c r="Y53" s="20">
        <f>IF(B53="PAGADO",0,C58)</f>
        <v>0</v>
      </c>
      <c r="AA53" s="187" t="s">
        <v>83</v>
      </c>
      <c r="AB53" s="187"/>
      <c r="AC53" s="187"/>
      <c r="AD53" s="187"/>
    </row>
    <row r="54" spans="2:41" x14ac:dyDescent="0.25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88" t="str">
        <f>IF(Y58&lt;0,"NO PAGAR","COBRAR'")</f>
        <v>COBRAR'</v>
      </c>
      <c r="Y59" s="18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8" t="str">
        <f>IF(C58&lt;0,"NO PAGAR","COBRAR'")</f>
        <v>COBRAR'</v>
      </c>
      <c r="C60" s="188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1" t="s">
        <v>9</v>
      </c>
      <c r="C61" s="182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81" t="s">
        <v>9</v>
      </c>
      <c r="Y61" s="18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3" t="s">
        <v>7</v>
      </c>
      <c r="F69" s="184"/>
      <c r="G69" s="185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3" t="s">
        <v>7</v>
      </c>
      <c r="AB69" s="184"/>
      <c r="AC69" s="185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3" t="s">
        <v>7</v>
      </c>
      <c r="O71" s="184"/>
      <c r="P71" s="184"/>
      <c r="Q71" s="185"/>
      <c r="R71" s="18">
        <f>SUM(R55:R70)</f>
        <v>0</v>
      </c>
      <c r="S71" s="3"/>
      <c r="V71" s="17"/>
      <c r="X71" s="12"/>
      <c r="Y71" s="10"/>
      <c r="AJ71" s="183" t="s">
        <v>7</v>
      </c>
      <c r="AK71" s="184"/>
      <c r="AL71" s="184"/>
      <c r="AM71" s="18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 x14ac:dyDescent="0.25">
      <c r="E78" s="1" t="s">
        <v>19</v>
      </c>
      <c r="V78" s="17"/>
      <c r="AA78" s="1" t="s">
        <v>19</v>
      </c>
    </row>
    <row r="79" spans="2:41" x14ac:dyDescent="0.25">
      <c r="V79" s="17"/>
    </row>
    <row r="80" spans="2:41" x14ac:dyDescent="0.25">
      <c r="V80" s="17"/>
    </row>
    <row r="81" spans="22:31" x14ac:dyDescent="0.25">
      <c r="V81" s="17"/>
    </row>
    <row r="82" spans="22:31" x14ac:dyDescent="0.25">
      <c r="V82" s="17"/>
    </row>
    <row r="83" spans="22:31" x14ac:dyDescent="0.25">
      <c r="V83" s="17"/>
    </row>
    <row r="84" spans="22:31" x14ac:dyDescent="0.25">
      <c r="V84" s="17"/>
    </row>
    <row r="85" spans="22:31" x14ac:dyDescent="0.25">
      <c r="V85" s="17"/>
    </row>
    <row r="86" spans="22:31" x14ac:dyDescent="0.25">
      <c r="V86" s="17"/>
    </row>
    <row r="87" spans="22:31" x14ac:dyDescent="0.25">
      <c r="V87" s="17"/>
    </row>
    <row r="88" spans="22:31" x14ac:dyDescent="0.25">
      <c r="V88" s="17"/>
    </row>
    <row r="89" spans="22:31" x14ac:dyDescent="0.25">
      <c r="V89" s="17"/>
    </row>
    <row r="90" spans="22:31" x14ac:dyDescent="0.25">
      <c r="V90" s="17"/>
    </row>
    <row r="91" spans="22:31" x14ac:dyDescent="0.25">
      <c r="V91" s="17"/>
    </row>
    <row r="92" spans="22:31" x14ac:dyDescent="0.25">
      <c r="V92" s="17"/>
    </row>
    <row r="93" spans="22:31" x14ac:dyDescent="0.25">
      <c r="V93" s="17"/>
    </row>
    <row r="94" spans="22:31" x14ac:dyDescent="0.25">
      <c r="V94" s="17"/>
    </row>
    <row r="95" spans="22:31" x14ac:dyDescent="0.25">
      <c r="V95" s="17"/>
    </row>
    <row r="96" spans="22:31" x14ac:dyDescent="0.25">
      <c r="V96" s="17"/>
      <c r="AC96" s="189" t="s">
        <v>29</v>
      </c>
      <c r="AD96" s="189"/>
      <c r="AE96" s="189"/>
    </row>
    <row r="97" spans="2:41" x14ac:dyDescent="0.25">
      <c r="H97" s="186" t="s">
        <v>28</v>
      </c>
      <c r="I97" s="186"/>
      <c r="J97" s="186"/>
      <c r="V97" s="17"/>
      <c r="AC97" s="189"/>
      <c r="AD97" s="189"/>
      <c r="AE97" s="189"/>
    </row>
    <row r="98" spans="2:41" x14ac:dyDescent="0.25">
      <c r="H98" s="186"/>
      <c r="I98" s="186"/>
      <c r="J98" s="186"/>
      <c r="V98" s="17"/>
      <c r="AC98" s="189"/>
      <c r="AD98" s="189"/>
      <c r="AE98" s="189"/>
    </row>
    <row r="99" spans="2:41" x14ac:dyDescent="0.25">
      <c r="V99" s="17"/>
    </row>
    <row r="100" spans="2:41" x14ac:dyDescent="0.25">
      <c r="V100" s="17"/>
    </row>
    <row r="101" spans="2:41" ht="23.25" x14ac:dyDescent="0.35">
      <c r="B101" s="22" t="s">
        <v>33</v>
      </c>
      <c r="V101" s="17"/>
      <c r="X101" s="22" t="s">
        <v>33</v>
      </c>
    </row>
    <row r="102" spans="2:41" ht="23.25" x14ac:dyDescent="0.35">
      <c r="B102" s="23" t="s">
        <v>82</v>
      </c>
      <c r="C102" s="20">
        <f>IF(X53="PAGADO",0,Y58)</f>
        <v>0</v>
      </c>
      <c r="E102" s="187" t="s">
        <v>83</v>
      </c>
      <c r="F102" s="187"/>
      <c r="G102" s="187"/>
      <c r="H102" s="187"/>
      <c r="V102" s="17"/>
      <c r="X102" s="23" t="s">
        <v>32</v>
      </c>
      <c r="Y102" s="20">
        <f>IF(B102="PAGADO",0,C107)</f>
        <v>0</v>
      </c>
      <c r="AA102" s="187" t="s">
        <v>20</v>
      </c>
      <c r="AB102" s="187"/>
      <c r="AC102" s="187"/>
      <c r="AD102" s="187"/>
    </row>
    <row r="103" spans="2:41" x14ac:dyDescent="0.25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 x14ac:dyDescent="0.25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 x14ac:dyDescent="0.4">
      <c r="B108" s="190" t="str">
        <f>IF(C107&lt;0,"NO PAGAR","COBRAR")</f>
        <v>COBRAR</v>
      </c>
      <c r="C108" s="190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90" t="str">
        <f>IF(Y107&lt;0,"NO PAGAR","COBRAR")</f>
        <v>NO PAGAR</v>
      </c>
      <c r="Y108" s="19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81" t="s">
        <v>9</v>
      </c>
      <c r="C109" s="182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81" t="s">
        <v>9</v>
      </c>
      <c r="Y109" s="182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17</v>
      </c>
      <c r="C118" s="10"/>
      <c r="E118" s="183" t="s">
        <v>7</v>
      </c>
      <c r="F118" s="184"/>
      <c r="G118" s="185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83" t="s">
        <v>7</v>
      </c>
      <c r="AB118" s="184"/>
      <c r="AC118" s="185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N120" s="183" t="s">
        <v>7</v>
      </c>
      <c r="O120" s="184"/>
      <c r="P120" s="184"/>
      <c r="Q120" s="185"/>
      <c r="R120" s="18">
        <f>SUM(R104:R119)</f>
        <v>0</v>
      </c>
      <c r="S120" s="3"/>
      <c r="V120" s="17"/>
      <c r="X120" s="12"/>
      <c r="Y120" s="10"/>
      <c r="AJ120" s="183" t="s">
        <v>7</v>
      </c>
      <c r="AK120" s="184"/>
      <c r="AL120" s="184"/>
      <c r="AM120" s="185"/>
      <c r="AN120" s="18">
        <f>SUM(AN104:AN119)</f>
        <v>0</v>
      </c>
      <c r="AO120" s="3"/>
    </row>
    <row r="121" spans="1:43" x14ac:dyDescent="0.25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 x14ac:dyDescent="0.25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 x14ac:dyDescent="0.25">
      <c r="E123" s="1" t="s">
        <v>19</v>
      </c>
      <c r="V123" s="17"/>
      <c r="AA123" s="1" t="s">
        <v>19</v>
      </c>
    </row>
    <row r="124" spans="1:43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V127" s="17"/>
    </row>
    <row r="128" spans="1:43" x14ac:dyDescent="0.25">
      <c r="H128" s="186" t="s">
        <v>30</v>
      </c>
      <c r="I128" s="186"/>
      <c r="J128" s="186"/>
      <c r="V128" s="17"/>
      <c r="AA128" s="186" t="s">
        <v>31</v>
      </c>
      <c r="AB128" s="186"/>
      <c r="AC128" s="186"/>
    </row>
    <row r="129" spans="2:41" x14ac:dyDescent="0.25">
      <c r="H129" s="186"/>
      <c r="I129" s="186"/>
      <c r="J129" s="186"/>
      <c r="V129" s="17"/>
      <c r="AA129" s="186"/>
      <c r="AB129" s="186"/>
      <c r="AC129" s="186"/>
    </row>
    <row r="130" spans="2:41" x14ac:dyDescent="0.25">
      <c r="V130" s="17"/>
    </row>
    <row r="131" spans="2:41" x14ac:dyDescent="0.25">
      <c r="V131" s="17"/>
    </row>
    <row r="132" spans="2:41" ht="23.25" x14ac:dyDescent="0.35">
      <c r="B132" s="24" t="s">
        <v>33</v>
      </c>
      <c r="V132" s="17"/>
      <c r="X132" s="22" t="s">
        <v>33</v>
      </c>
    </row>
    <row r="133" spans="2:41" ht="23.25" x14ac:dyDescent="0.35">
      <c r="B133" s="23" t="s">
        <v>82</v>
      </c>
      <c r="C133" s="20">
        <f>IF(X102="PAGADO",0,Y107)</f>
        <v>-77.039999999999992</v>
      </c>
      <c r="E133" s="187" t="s">
        <v>20</v>
      </c>
      <c r="F133" s="187"/>
      <c r="G133" s="187"/>
      <c r="H133" s="187"/>
      <c r="V133" s="17"/>
      <c r="X133" s="23" t="s">
        <v>32</v>
      </c>
      <c r="Y133" s="20">
        <f>IF(B133="PAGADO",0,C138)</f>
        <v>0</v>
      </c>
      <c r="AA133" s="187" t="s">
        <v>20</v>
      </c>
      <c r="AB133" s="187"/>
      <c r="AC133" s="187"/>
      <c r="AD133" s="187"/>
      <c r="AK133" t="s">
        <v>10</v>
      </c>
    </row>
    <row r="134" spans="2:41" x14ac:dyDescent="0.25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 x14ac:dyDescent="0.25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352</v>
      </c>
      <c r="AC135" s="3" t="s">
        <v>97</v>
      </c>
      <c r="AD135" s="5">
        <v>315</v>
      </c>
      <c r="AJ135" s="25">
        <v>44973</v>
      </c>
      <c r="AK135" s="3" t="s">
        <v>338</v>
      </c>
      <c r="AL135" s="3"/>
      <c r="AM135" s="3"/>
      <c r="AN135" s="18">
        <v>573.16</v>
      </c>
      <c r="AO135" s="3"/>
    </row>
    <row r="136" spans="2:41" x14ac:dyDescent="0.25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 x14ac:dyDescent="0.25">
      <c r="B137" s="1" t="s">
        <v>9</v>
      </c>
      <c r="C137" s="20">
        <f>C151</f>
        <v>77.039999999999992</v>
      </c>
      <c r="E137" s="4">
        <v>44935</v>
      </c>
      <c r="F137" s="3" t="s">
        <v>333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 x14ac:dyDescent="0.25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 x14ac:dyDescent="0.3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88" t="str">
        <f>IF(Y138&lt;0,"NO PAGAR","COBRAR'")</f>
        <v>COBRAR'</v>
      </c>
      <c r="Y139" s="188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 x14ac:dyDescent="0.35">
      <c r="B140" s="188" t="str">
        <f>IF(C138&lt;0,"NO PAGAR","COBRAR'")</f>
        <v>COBRAR'</v>
      </c>
      <c r="C140" s="188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x14ac:dyDescent="0.25">
      <c r="B141" s="181" t="s">
        <v>9</v>
      </c>
      <c r="C141" s="182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81" t="s">
        <v>9</v>
      </c>
      <c r="Y141" s="182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16</v>
      </c>
      <c r="C149" s="10"/>
      <c r="E149" s="183" t="s">
        <v>7</v>
      </c>
      <c r="F149" s="184"/>
      <c r="G149" s="185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83" t="s">
        <v>7</v>
      </c>
      <c r="AB149" s="184"/>
      <c r="AC149" s="185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 x14ac:dyDescent="0.25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 x14ac:dyDescent="0.25">
      <c r="B151" s="15" t="s">
        <v>18</v>
      </c>
      <c r="C151" s="16">
        <f>SUM(C142:C150)</f>
        <v>77.039999999999992</v>
      </c>
      <c r="N151" s="183" t="s">
        <v>7</v>
      </c>
      <c r="O151" s="184"/>
      <c r="P151" s="184"/>
      <c r="Q151" s="185"/>
      <c r="R151" s="18">
        <f>SUM(R135:R150)</f>
        <v>0</v>
      </c>
      <c r="S151" s="3"/>
      <c r="V151" s="17"/>
      <c r="X151" s="12"/>
      <c r="Y151" s="10"/>
      <c r="AJ151" s="183" t="s">
        <v>7</v>
      </c>
      <c r="AK151" s="184"/>
      <c r="AL151" s="184"/>
      <c r="AM151" s="185"/>
      <c r="AN151" s="18">
        <f>SUM(AN135:AN150)</f>
        <v>573.16</v>
      </c>
      <c r="AO151" s="3"/>
    </row>
    <row r="152" spans="2:41" x14ac:dyDescent="0.25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 x14ac:dyDescent="0.25">
      <c r="E153" s="1" t="s">
        <v>19</v>
      </c>
      <c r="V153" s="17"/>
      <c r="AA153" s="1" t="s">
        <v>19</v>
      </c>
    </row>
    <row r="154" spans="2:41" x14ac:dyDescent="0.25">
      <c r="V154" s="17"/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  <c r="AC167" s="189" t="s">
        <v>29</v>
      </c>
      <c r="AD167" s="189"/>
      <c r="AE167" s="189"/>
    </row>
    <row r="168" spans="2:41" x14ac:dyDescent="0.25">
      <c r="H168" s="186" t="s">
        <v>28</v>
      </c>
      <c r="I168" s="186"/>
      <c r="J168" s="186"/>
      <c r="V168" s="17"/>
      <c r="AC168" s="189"/>
      <c r="AD168" s="189"/>
      <c r="AE168" s="189"/>
    </row>
    <row r="169" spans="2:41" x14ac:dyDescent="0.25">
      <c r="H169" s="186"/>
      <c r="I169" s="186"/>
      <c r="J169" s="186"/>
      <c r="V169" s="17"/>
      <c r="AC169" s="189"/>
      <c r="AD169" s="189"/>
      <c r="AE169" s="189"/>
    </row>
    <row r="170" spans="2:41" x14ac:dyDescent="0.25">
      <c r="V170" s="17"/>
    </row>
    <row r="171" spans="2:41" ht="23.25" x14ac:dyDescent="0.35">
      <c r="B171" s="22" t="s">
        <v>63</v>
      </c>
      <c r="V171" s="17"/>
    </row>
    <row r="172" spans="2:41" ht="23.25" x14ac:dyDescent="0.3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 x14ac:dyDescent="0.35">
      <c r="B173" s="1" t="s">
        <v>0</v>
      </c>
      <c r="C173" s="19">
        <f>H189</f>
        <v>170</v>
      </c>
      <c r="E173" s="187" t="s">
        <v>20</v>
      </c>
      <c r="F173" s="187"/>
      <c r="G173" s="187"/>
      <c r="H173" s="187"/>
      <c r="V173" s="17"/>
      <c r="X173" s="23" t="s">
        <v>32</v>
      </c>
      <c r="Y173" s="20">
        <f>IF(B172="PAGADO",0,C177)</f>
        <v>76.029999999999973</v>
      </c>
      <c r="AA173" s="187" t="s">
        <v>435</v>
      </c>
      <c r="AB173" s="187"/>
      <c r="AC173" s="187"/>
      <c r="AD173" s="187"/>
    </row>
    <row r="174" spans="2:41" x14ac:dyDescent="0.25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 x14ac:dyDescent="0.25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436</v>
      </c>
      <c r="AL175" s="3"/>
      <c r="AM175" s="3"/>
      <c r="AN175" s="18">
        <v>600</v>
      </c>
      <c r="AO175" s="3"/>
    </row>
    <row r="176" spans="2:41" x14ac:dyDescent="0.25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 x14ac:dyDescent="0.25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 x14ac:dyDescent="0.4">
      <c r="B178" s="190" t="str">
        <f>IF(C177&lt;0,"NO PAGAR","COBRAR")</f>
        <v>COBRAR</v>
      </c>
      <c r="C178" s="190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 x14ac:dyDescent="0.4">
      <c r="B179" s="181" t="s">
        <v>9</v>
      </c>
      <c r="C179" s="182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90" t="str">
        <f>IF(Y178&lt;0,"NO PAGAR","COBRAR")</f>
        <v>NO PAGAR</v>
      </c>
      <c r="Y179" s="190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x14ac:dyDescent="0.25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81" t="s">
        <v>9</v>
      </c>
      <c r="Y180" s="182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452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2"/>
      <c r="C189" s="10"/>
      <c r="E189" s="183" t="s">
        <v>7</v>
      </c>
      <c r="F189" s="184"/>
      <c r="G189" s="185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448</v>
      </c>
      <c r="Y189" s="10">
        <v>50</v>
      </c>
      <c r="AA189" s="183" t="s">
        <v>7</v>
      </c>
      <c r="AB189" s="184"/>
      <c r="AC189" s="185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484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N191" s="183" t="s">
        <v>7</v>
      </c>
      <c r="O191" s="184"/>
      <c r="P191" s="184"/>
      <c r="Q191" s="185"/>
      <c r="R191" s="18">
        <f>SUM(R175:R190)</f>
        <v>0</v>
      </c>
      <c r="S191" s="3"/>
      <c r="V191" s="17"/>
      <c r="X191" s="12"/>
      <c r="Y191" s="10"/>
      <c r="AJ191" s="183" t="s">
        <v>7</v>
      </c>
      <c r="AK191" s="184"/>
      <c r="AL191" s="184"/>
      <c r="AM191" s="185"/>
      <c r="AN191" s="18">
        <f>SUM(AN175:AN190)</f>
        <v>600</v>
      </c>
      <c r="AO191" s="3"/>
    </row>
    <row r="192" spans="2:41" x14ac:dyDescent="0.25">
      <c r="B192" s="12"/>
      <c r="C192" s="10"/>
      <c r="V192" s="17"/>
      <c r="X192" s="12"/>
      <c r="Y192" s="10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E194" s="14"/>
      <c r="V194" s="17"/>
      <c r="X194" s="12"/>
      <c r="Y194" s="10"/>
      <c r="AA194" s="14"/>
    </row>
    <row r="195" spans="2:27" x14ac:dyDescent="0.25">
      <c r="B195" s="12"/>
      <c r="C195" s="10"/>
      <c r="V195" s="17"/>
      <c r="X195" s="12"/>
      <c r="Y195" s="10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1"/>
      <c r="C198" s="10"/>
      <c r="V198" s="17"/>
      <c r="X198" s="12"/>
      <c r="Y198" s="10"/>
    </row>
    <row r="199" spans="2:27" x14ac:dyDescent="0.25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 x14ac:dyDescent="0.25">
      <c r="V200" s="17"/>
      <c r="X200" s="15" t="s">
        <v>18</v>
      </c>
      <c r="Y200" s="16">
        <f>SUM(Y181:Y199)</f>
        <v>772.75</v>
      </c>
    </row>
    <row r="201" spans="2:27" x14ac:dyDescent="0.25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 x14ac:dyDescent="0.25">
      <c r="E202" s="1" t="s">
        <v>19</v>
      </c>
      <c r="V202" s="17"/>
      <c r="AA202" s="1" t="s">
        <v>19</v>
      </c>
    </row>
    <row r="203" spans="2:27" x14ac:dyDescent="0.25">
      <c r="V203" s="17"/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B208" s="17"/>
      <c r="C208" s="17"/>
      <c r="V208" s="17"/>
    </row>
    <row r="209" spans="1:43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V212" s="17"/>
    </row>
    <row r="213" spans="1:43" x14ac:dyDescent="0.25">
      <c r="H213" s="186" t="s">
        <v>30</v>
      </c>
      <c r="I213" s="186"/>
      <c r="J213" s="186"/>
      <c r="V213" s="17"/>
      <c r="AA213" s="186" t="s">
        <v>31</v>
      </c>
      <c r="AB213" s="186"/>
      <c r="AC213" s="186"/>
    </row>
    <row r="214" spans="1:43" x14ac:dyDescent="0.25">
      <c r="H214" s="186"/>
      <c r="I214" s="186"/>
      <c r="J214" s="186"/>
      <c r="V214" s="17"/>
      <c r="AA214" s="186"/>
      <c r="AB214" s="186"/>
      <c r="AC214" s="186"/>
    </row>
    <row r="215" spans="1:43" x14ac:dyDescent="0.25">
      <c r="V215" s="17"/>
    </row>
    <row r="216" spans="1:43" ht="23.25" x14ac:dyDescent="0.35">
      <c r="B216" s="24" t="s">
        <v>63</v>
      </c>
      <c r="V216" s="17"/>
    </row>
    <row r="217" spans="1:43" ht="23.25" x14ac:dyDescent="0.3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 x14ac:dyDescent="0.35">
      <c r="B218" s="1" t="s">
        <v>0</v>
      </c>
      <c r="C218" s="19">
        <f>H234</f>
        <v>510</v>
      </c>
      <c r="E218" s="187" t="s">
        <v>495</v>
      </c>
      <c r="F218" s="187"/>
      <c r="G218" s="187"/>
      <c r="H218" s="187"/>
      <c r="V218" s="17"/>
      <c r="X218" s="23" t="s">
        <v>32</v>
      </c>
      <c r="Y218" s="20">
        <f>IF(B239="PAGADO",0,C222)</f>
        <v>293.27999999999997</v>
      </c>
      <c r="AA218" s="187" t="s">
        <v>532</v>
      </c>
      <c r="AB218" s="187"/>
      <c r="AC218" s="187"/>
      <c r="AD218" s="187"/>
    </row>
    <row r="219" spans="1:43" x14ac:dyDescent="0.25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 x14ac:dyDescent="0.25">
      <c r="B220" s="1" t="s">
        <v>24</v>
      </c>
      <c r="C220" s="19">
        <f>IF(C217&gt;0,C217+C218,C218)</f>
        <v>510</v>
      </c>
      <c r="E220" s="4">
        <v>44968</v>
      </c>
      <c r="F220" s="3" t="s">
        <v>330</v>
      </c>
      <c r="G220" s="3" t="s">
        <v>332</v>
      </c>
      <c r="H220" s="5">
        <v>300</v>
      </c>
      <c r="N220" s="25">
        <v>45001</v>
      </c>
      <c r="O220" s="3" t="s">
        <v>315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522</v>
      </c>
      <c r="AL220" s="3">
        <v>2000</v>
      </c>
      <c r="AM220" s="3">
        <v>1169</v>
      </c>
      <c r="AN220" s="18">
        <v>2000</v>
      </c>
      <c r="AO220" s="3"/>
    </row>
    <row r="221" spans="1:43" x14ac:dyDescent="0.25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444</v>
      </c>
      <c r="AD221" s="5">
        <v>170</v>
      </c>
      <c r="AJ221" s="3"/>
      <c r="AK221" s="3"/>
      <c r="AL221" s="3"/>
      <c r="AM221" s="3"/>
      <c r="AN221" s="18"/>
      <c r="AO221" s="3"/>
    </row>
    <row r="222" spans="1:43" x14ac:dyDescent="0.25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 x14ac:dyDescent="0.25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 x14ac:dyDescent="0.35">
      <c r="B224" s="188" t="str">
        <f>IF(C222&lt;0,"NO PAGAR","COBRAR'")</f>
        <v>COBRAR'</v>
      </c>
      <c r="C224" s="188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88" t="str">
        <f>IF(Y223&lt;0,"NO PAGAR","COBRAR'")</f>
        <v>NO PAGAR</v>
      </c>
      <c r="Y224" s="188"/>
      <c r="AA224" s="4">
        <v>44945</v>
      </c>
      <c r="AB224" s="3" t="s">
        <v>551</v>
      </c>
      <c r="AC224" s="3" t="s">
        <v>332</v>
      </c>
      <c r="AD224" s="5">
        <v>400</v>
      </c>
      <c r="AJ224" s="3"/>
      <c r="AK224" s="3"/>
      <c r="AL224" s="3"/>
      <c r="AM224" s="3"/>
      <c r="AN224" s="18"/>
      <c r="AO224" s="3"/>
    </row>
    <row r="225" spans="2:41" x14ac:dyDescent="0.25">
      <c r="B225" s="181" t="s">
        <v>9</v>
      </c>
      <c r="C225" s="182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81" t="s">
        <v>9</v>
      </c>
      <c r="Y226" s="182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17</v>
      </c>
      <c r="C234" s="10"/>
      <c r="E234" s="183" t="s">
        <v>7</v>
      </c>
      <c r="F234" s="184"/>
      <c r="G234" s="185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83" t="s">
        <v>7</v>
      </c>
      <c r="AB234" s="184"/>
      <c r="AC234" s="185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 x14ac:dyDescent="0.25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528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N236" s="183" t="s">
        <v>7</v>
      </c>
      <c r="O236" s="184"/>
      <c r="P236" s="184"/>
      <c r="Q236" s="185"/>
      <c r="R236" s="18">
        <f>SUM(R220:R235)</f>
        <v>100</v>
      </c>
      <c r="S236" s="3"/>
      <c r="V236" s="17"/>
      <c r="X236" s="12" t="s">
        <v>557</v>
      </c>
      <c r="Y236" s="10">
        <v>150.93</v>
      </c>
      <c r="AJ236" s="183" t="s">
        <v>7</v>
      </c>
      <c r="AK236" s="184"/>
      <c r="AL236" s="184"/>
      <c r="AM236" s="185"/>
      <c r="AN236" s="18">
        <f>SUM(AN220:AN235)</f>
        <v>2000</v>
      </c>
      <c r="AO236" s="3"/>
    </row>
    <row r="237" spans="2:41" x14ac:dyDescent="0.25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E239" s="14"/>
      <c r="V239" s="17"/>
      <c r="X239" s="12"/>
      <c r="Y239" s="10"/>
      <c r="AA239" s="14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1"/>
      <c r="C244" s="10"/>
      <c r="V244" s="17"/>
      <c r="X244" s="12"/>
      <c r="Y244" s="10"/>
    </row>
    <row r="245" spans="2:27" x14ac:dyDescent="0.25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 x14ac:dyDescent="0.25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 x14ac:dyDescent="0.25">
      <c r="E247" s="1" t="s">
        <v>19</v>
      </c>
      <c r="V247" s="17"/>
      <c r="AA247" s="1" t="s">
        <v>19</v>
      </c>
    </row>
    <row r="248" spans="2:27" x14ac:dyDescent="0.25">
      <c r="V248" s="17"/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  <c r="AC259" s="189" t="s">
        <v>29</v>
      </c>
      <c r="AD259" s="189"/>
      <c r="AE259" s="189"/>
    </row>
    <row r="260" spans="2:41" x14ac:dyDescent="0.25">
      <c r="H260" s="186" t="s">
        <v>28</v>
      </c>
      <c r="I260" s="186"/>
      <c r="J260" s="186"/>
      <c r="V260" s="17"/>
      <c r="AC260" s="189"/>
      <c r="AD260" s="189"/>
      <c r="AE260" s="189"/>
    </row>
    <row r="261" spans="2:41" x14ac:dyDescent="0.25">
      <c r="H261" s="186"/>
      <c r="I261" s="186"/>
      <c r="J261" s="186"/>
      <c r="V261" s="17"/>
      <c r="AC261" s="189"/>
      <c r="AD261" s="189"/>
      <c r="AE261" s="189"/>
    </row>
    <row r="262" spans="2:41" x14ac:dyDescent="0.25">
      <c r="V262" s="17"/>
    </row>
    <row r="263" spans="2:41" ht="23.25" x14ac:dyDescent="0.35">
      <c r="B263" s="22" t="s">
        <v>65</v>
      </c>
      <c r="V263" s="17"/>
    </row>
    <row r="264" spans="2:41" ht="23.25" x14ac:dyDescent="0.3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 x14ac:dyDescent="0.35">
      <c r="B265" s="1" t="s">
        <v>0</v>
      </c>
      <c r="C265" s="19">
        <f>H281</f>
        <v>1060</v>
      </c>
      <c r="E265" s="187" t="s">
        <v>592</v>
      </c>
      <c r="F265" s="187"/>
      <c r="G265" s="187"/>
      <c r="H265" s="187"/>
      <c r="V265" s="17"/>
      <c r="X265" s="23" t="s">
        <v>32</v>
      </c>
      <c r="Y265" s="20">
        <f>IF(B264="PAGADO",0,C269)</f>
        <v>205.25000000000011</v>
      </c>
      <c r="AA265" s="187" t="s">
        <v>435</v>
      </c>
      <c r="AB265" s="187"/>
      <c r="AC265" s="187"/>
      <c r="AD265" s="187"/>
    </row>
    <row r="266" spans="2:41" x14ac:dyDescent="0.25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 x14ac:dyDescent="0.25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570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379</v>
      </c>
      <c r="AD267" s="5">
        <v>220</v>
      </c>
      <c r="AJ267" s="3"/>
      <c r="AK267" s="3"/>
      <c r="AL267" s="3"/>
      <c r="AM267" s="3"/>
      <c r="AN267" s="18"/>
      <c r="AO267" s="3"/>
    </row>
    <row r="268" spans="2:41" x14ac:dyDescent="0.25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595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 x14ac:dyDescent="0.25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 x14ac:dyDescent="0.4">
      <c r="B270" s="190" t="str">
        <f>IF(C269&lt;0,"NO PAGAR","COBRAR")</f>
        <v>COBRAR</v>
      </c>
      <c r="C270" s="19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181" t="s">
        <v>9</v>
      </c>
      <c r="C271" s="182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90" t="str">
        <f>IF(Y270&lt;0,"NO PAGAR","COBRAR")</f>
        <v>COBRAR</v>
      </c>
      <c r="Y271" s="19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81" t="s">
        <v>9</v>
      </c>
      <c r="Y272" s="182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628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572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2"/>
      <c r="C281" s="10"/>
      <c r="E281" s="183" t="s">
        <v>7</v>
      </c>
      <c r="F281" s="184"/>
      <c r="G281" s="185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83" t="s">
        <v>7</v>
      </c>
      <c r="AB281" s="184"/>
      <c r="AC281" s="185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N283" s="183" t="s">
        <v>7</v>
      </c>
      <c r="O283" s="184"/>
      <c r="P283" s="184"/>
      <c r="Q283" s="185"/>
      <c r="R283" s="18">
        <f>SUM(R267:R282)</f>
        <v>40</v>
      </c>
      <c r="S283" s="3"/>
      <c r="V283" s="17"/>
      <c r="X283" s="12"/>
      <c r="Y283" s="10"/>
      <c r="AJ283" s="183" t="s">
        <v>7</v>
      </c>
      <c r="AK283" s="184"/>
      <c r="AL283" s="184"/>
      <c r="AM283" s="185"/>
      <c r="AN283" s="18">
        <f>SUM(AN267:AN282)</f>
        <v>0</v>
      </c>
      <c r="AO283" s="3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1"/>
      <c r="C290" s="10"/>
      <c r="V290" s="17"/>
      <c r="X290" s="12"/>
      <c r="Y290" s="10"/>
    </row>
    <row r="291" spans="1:43" x14ac:dyDescent="0.25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 x14ac:dyDescent="0.25">
      <c r="V292" s="17"/>
      <c r="X292" s="15" t="s">
        <v>18</v>
      </c>
      <c r="Y292" s="16">
        <f>SUM(Y273:Y291)</f>
        <v>124.25</v>
      </c>
    </row>
    <row r="293" spans="1:43" x14ac:dyDescent="0.25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 x14ac:dyDescent="0.25">
      <c r="E294" s="1" t="s">
        <v>19</v>
      </c>
      <c r="V294" s="17"/>
      <c r="AA294" s="1" t="s">
        <v>19</v>
      </c>
    </row>
    <row r="295" spans="1:43" x14ac:dyDescent="0.25">
      <c r="V295" s="17"/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V304" s="17"/>
    </row>
    <row r="305" spans="2:41" x14ac:dyDescent="0.25">
      <c r="H305" s="186" t="s">
        <v>30</v>
      </c>
      <c r="I305" s="186"/>
      <c r="J305" s="186"/>
      <c r="V305" s="17"/>
      <c r="AA305" s="186" t="s">
        <v>31</v>
      </c>
      <c r="AB305" s="186"/>
      <c r="AC305" s="186"/>
    </row>
    <row r="306" spans="2:41" x14ac:dyDescent="0.25">
      <c r="H306" s="186"/>
      <c r="I306" s="186"/>
      <c r="J306" s="186"/>
      <c r="V306" s="17"/>
      <c r="AA306" s="186"/>
      <c r="AB306" s="186"/>
      <c r="AC306" s="186"/>
    </row>
    <row r="307" spans="2:41" x14ac:dyDescent="0.25">
      <c r="V307" s="17"/>
    </row>
    <row r="308" spans="2:41" x14ac:dyDescent="0.25">
      <c r="V308" s="17"/>
    </row>
    <row r="309" spans="2:41" ht="23.25" x14ac:dyDescent="0.35">
      <c r="B309" s="24" t="s">
        <v>65</v>
      </c>
      <c r="V309" s="17"/>
      <c r="X309" s="22" t="s">
        <v>65</v>
      </c>
    </row>
    <row r="310" spans="2:41" ht="23.25" x14ac:dyDescent="0.35">
      <c r="B310" s="23" t="s">
        <v>32</v>
      </c>
      <c r="C310" s="20">
        <f>IF(X265="PAGADO",0,Y270)</f>
        <v>651.00000000000011</v>
      </c>
      <c r="E310" s="187" t="s">
        <v>435</v>
      </c>
      <c r="F310" s="187"/>
      <c r="G310" s="187"/>
      <c r="H310" s="187"/>
      <c r="V310" s="17"/>
      <c r="X310" s="23" t="s">
        <v>32</v>
      </c>
      <c r="Y310" s="20">
        <f>IF(B1034="PAGADO",0,C315)</f>
        <v>-647.71</v>
      </c>
      <c r="AA310" s="187" t="s">
        <v>702</v>
      </c>
      <c r="AB310" s="187"/>
      <c r="AC310" s="187"/>
      <c r="AD310" s="187"/>
    </row>
    <row r="311" spans="2:41" x14ac:dyDescent="0.25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 x14ac:dyDescent="0.25">
      <c r="C312" s="20"/>
      <c r="E312" s="4">
        <v>44999</v>
      </c>
      <c r="F312" s="3" t="s">
        <v>643</v>
      </c>
      <c r="G312" s="3" t="s">
        <v>644</v>
      </c>
      <c r="H312" s="5">
        <v>150</v>
      </c>
      <c r="N312" s="25">
        <v>45033</v>
      </c>
      <c r="O312" s="3" t="s">
        <v>433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 x14ac:dyDescent="0.25">
      <c r="B313" s="1" t="s">
        <v>24</v>
      </c>
      <c r="C313" s="19">
        <f>IF(C310&gt;0,C310+C311,C311)</f>
        <v>2321</v>
      </c>
      <c r="E313" s="4">
        <v>45001</v>
      </c>
      <c r="F313" s="3" t="s">
        <v>330</v>
      </c>
      <c r="G313" s="3" t="s">
        <v>645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" t="s">
        <v>9</v>
      </c>
      <c r="C314" s="20">
        <f>C338</f>
        <v>2968.71</v>
      </c>
      <c r="E314" s="4">
        <v>45005</v>
      </c>
      <c r="F314" s="3" t="s">
        <v>330</v>
      </c>
      <c r="G314" s="3" t="s">
        <v>332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-647.71</v>
      </c>
      <c r="E315" s="4">
        <v>45011</v>
      </c>
      <c r="F315" s="3" t="s">
        <v>330</v>
      </c>
      <c r="G315" s="3" t="s">
        <v>645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 x14ac:dyDescent="0.3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88" t="str">
        <f>IF(Y315&lt;0,"NO PAGAR","COBRAR'")</f>
        <v>NO PAGAR</v>
      </c>
      <c r="Y316" s="188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188" t="str">
        <f>IF(C315&lt;0,"NO PAGAR","COBRAR'")</f>
        <v>NO PAGAR</v>
      </c>
      <c r="C317" s="188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81" t="s">
        <v>9</v>
      </c>
      <c r="C318" s="182"/>
      <c r="E318" s="4">
        <v>44985</v>
      </c>
      <c r="F318" s="3" t="s">
        <v>666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81" t="s">
        <v>9</v>
      </c>
      <c r="Y318" s="182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670</v>
      </c>
      <c r="C326" s="10">
        <v>47.05</v>
      </c>
      <c r="E326" s="183" t="s">
        <v>7</v>
      </c>
      <c r="F326" s="184"/>
      <c r="G326" s="185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83" t="s">
        <v>7</v>
      </c>
      <c r="AB326" s="184"/>
      <c r="AC326" s="185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 x14ac:dyDescent="0.25">
      <c r="B327" s="11" t="s">
        <v>672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696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N328" s="183" t="s">
        <v>7</v>
      </c>
      <c r="O328" s="184"/>
      <c r="P328" s="184"/>
      <c r="Q328" s="185"/>
      <c r="R328" s="18">
        <f>SUM(R312:R327)</f>
        <v>2600</v>
      </c>
      <c r="S328" s="3"/>
      <c r="V328" s="17"/>
      <c r="X328" s="12"/>
      <c r="Y328" s="10"/>
      <c r="AJ328" s="183" t="s">
        <v>7</v>
      </c>
      <c r="AK328" s="184"/>
      <c r="AL328" s="184"/>
      <c r="AM328" s="185"/>
      <c r="AN328" s="18">
        <f>SUM(AN312:AN327)</f>
        <v>0</v>
      </c>
      <c r="AO328" s="3"/>
    </row>
    <row r="329" spans="2:41" x14ac:dyDescent="0.25">
      <c r="B329" s="12"/>
      <c r="C329" s="10"/>
      <c r="V329" s="17"/>
      <c r="X329" s="12"/>
      <c r="Y329" s="10"/>
    </row>
    <row r="330" spans="2:41" ht="15.75" customHeight="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E331" s="14"/>
      <c r="V331" s="17"/>
      <c r="X331" s="12"/>
      <c r="Y331" s="10"/>
    </row>
    <row r="332" spans="2:41" x14ac:dyDescent="0.25">
      <c r="B332" s="12"/>
      <c r="C332" s="10"/>
      <c r="V332" s="17"/>
      <c r="X332" s="11"/>
      <c r="Y332" s="10"/>
    </row>
    <row r="333" spans="2:41" x14ac:dyDescent="0.25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 x14ac:dyDescent="0.25">
      <c r="B334" s="12"/>
      <c r="C334" s="10"/>
      <c r="V334" s="17"/>
      <c r="AA334" s="1" t="s">
        <v>19</v>
      </c>
    </row>
    <row r="335" spans="2:41" x14ac:dyDescent="0.25">
      <c r="B335" s="12"/>
      <c r="C335" s="10"/>
      <c r="V335" s="17"/>
    </row>
    <row r="336" spans="2:41" x14ac:dyDescent="0.25">
      <c r="B336" s="12"/>
      <c r="C336" s="10"/>
      <c r="V336" s="17"/>
    </row>
    <row r="337" spans="2:41" x14ac:dyDescent="0.25">
      <c r="B337" s="11"/>
      <c r="C337" s="10"/>
      <c r="V337" s="17"/>
    </row>
    <row r="338" spans="2:41" x14ac:dyDescent="0.25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 x14ac:dyDescent="0.25">
      <c r="E339" s="1" t="s">
        <v>19</v>
      </c>
      <c r="V339" s="17"/>
    </row>
    <row r="340" spans="2:41" x14ac:dyDescent="0.25">
      <c r="V340" s="17"/>
    </row>
    <row r="341" spans="2:41" x14ac:dyDescent="0.25">
      <c r="V341" s="17"/>
    </row>
    <row r="342" spans="2:41" x14ac:dyDescent="0.25">
      <c r="V342" s="17"/>
    </row>
    <row r="343" spans="2:41" x14ac:dyDescent="0.25">
      <c r="V343" s="17"/>
    </row>
    <row r="344" spans="2:41" x14ac:dyDescent="0.25">
      <c r="V344" s="17"/>
    </row>
    <row r="345" spans="2:41" x14ac:dyDescent="0.25">
      <c r="H345" s="186" t="s">
        <v>28</v>
      </c>
      <c r="I345" s="186"/>
      <c r="J345" s="186"/>
      <c r="V345" s="17"/>
    </row>
    <row r="346" spans="2:41" x14ac:dyDescent="0.25">
      <c r="H346" s="186"/>
      <c r="I346" s="186"/>
      <c r="J346" s="186"/>
      <c r="V346" s="17"/>
    </row>
    <row r="347" spans="2:41" x14ac:dyDescent="0.25">
      <c r="V347" s="17"/>
      <c r="X347" s="200" t="s">
        <v>64</v>
      </c>
      <c r="AB347" s="197" t="s">
        <v>29</v>
      </c>
      <c r="AC347" s="197"/>
      <c r="AD347" s="197"/>
    </row>
    <row r="348" spans="2:41" x14ac:dyDescent="0.25">
      <c r="V348" s="17"/>
      <c r="X348" s="200"/>
      <c r="AB348" s="197"/>
      <c r="AC348" s="197"/>
      <c r="AD348" s="197"/>
    </row>
    <row r="349" spans="2:41" ht="23.25" x14ac:dyDescent="0.35">
      <c r="B349" s="22" t="s">
        <v>64</v>
      </c>
      <c r="V349" s="17"/>
      <c r="X349" s="200"/>
      <c r="AB349" s="197"/>
      <c r="AC349" s="197"/>
      <c r="AD349" s="197"/>
    </row>
    <row r="350" spans="2:41" ht="23.25" x14ac:dyDescent="0.35">
      <c r="B350" s="23" t="s">
        <v>32</v>
      </c>
      <c r="C350" s="20">
        <f>IF(X310="PAGADO",0,Y315)</f>
        <v>-785.77</v>
      </c>
      <c r="E350" s="187" t="s">
        <v>435</v>
      </c>
      <c r="F350" s="187"/>
      <c r="G350" s="187"/>
      <c r="H350" s="187"/>
      <c r="V350" s="17"/>
      <c r="X350" s="23" t="s">
        <v>32</v>
      </c>
      <c r="Y350" s="20">
        <f>IF(B350="PAGADO",0,C355)</f>
        <v>-215.76999999999998</v>
      </c>
      <c r="AA350" s="187" t="s">
        <v>702</v>
      </c>
      <c r="AB350" s="187"/>
      <c r="AC350" s="187"/>
      <c r="AD350" s="187"/>
    </row>
    <row r="351" spans="2:41" x14ac:dyDescent="0.25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 x14ac:dyDescent="0.25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631</v>
      </c>
      <c r="AD352" s="5">
        <v>200</v>
      </c>
      <c r="AJ352" s="3"/>
      <c r="AK352" s="3"/>
      <c r="AL352" s="3"/>
      <c r="AM352" s="3"/>
      <c r="AN352" s="18"/>
      <c r="AO352" s="3"/>
    </row>
    <row r="353" spans="2:45" x14ac:dyDescent="0.2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 x14ac:dyDescent="0.2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 x14ac:dyDescent="0.25">
      <c r="B355" s="6" t="s">
        <v>25</v>
      </c>
      <c r="C355" s="21">
        <f>C353-C354</f>
        <v>-215.76999999999998</v>
      </c>
      <c r="E355" s="4">
        <v>44967</v>
      </c>
      <c r="F355" s="3" t="s">
        <v>710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759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 x14ac:dyDescent="0.4">
      <c r="B356" s="190" t="str">
        <f>IF(C355&lt;0,"NO PAGAR","COBRAR")</f>
        <v>NO PAGAR</v>
      </c>
      <c r="C356" s="190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90" t="str">
        <f>IF(Y355&lt;0,"NO PAGAR","COBRAR")</f>
        <v>COBRAR</v>
      </c>
      <c r="Y356" s="190"/>
      <c r="AA356" s="4">
        <v>45007</v>
      </c>
      <c r="AB356" s="3" t="s">
        <v>759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 x14ac:dyDescent="0.25">
      <c r="B357" s="181" t="s">
        <v>9</v>
      </c>
      <c r="C357" s="182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81" t="s">
        <v>9</v>
      </c>
      <c r="Y357" s="182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 x14ac:dyDescent="0.2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 x14ac:dyDescent="0.2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 x14ac:dyDescent="0.2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 x14ac:dyDescent="0.2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83" t="s">
        <v>7</v>
      </c>
      <c r="AK361" s="184"/>
      <c r="AL361" s="184"/>
      <c r="AM361" s="185"/>
      <c r="AN361" s="18">
        <f>SUM(AN352:AN360)</f>
        <v>0</v>
      </c>
      <c r="AO361" s="3"/>
    </row>
    <row r="362" spans="2:45" x14ac:dyDescent="0.2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 x14ac:dyDescent="0.2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765</v>
      </c>
      <c r="Y363" s="10">
        <v>58.92</v>
      </c>
      <c r="AA363" s="4"/>
      <c r="AB363" s="3"/>
      <c r="AC363" s="3"/>
      <c r="AD363" s="5"/>
      <c r="AH363" s="66" t="s">
        <v>470</v>
      </c>
      <c r="AI363" s="101">
        <v>24422</v>
      </c>
      <c r="AJ363" s="68" t="s">
        <v>473</v>
      </c>
      <c r="AK363" s="69">
        <v>45036</v>
      </c>
      <c r="AL363" s="66">
        <v>1716325822</v>
      </c>
      <c r="AM363" s="66" t="s">
        <v>20</v>
      </c>
      <c r="AN363" s="108" t="s">
        <v>476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 x14ac:dyDescent="0.2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470</v>
      </c>
      <c r="AI364" s="100">
        <v>24520</v>
      </c>
      <c r="AJ364" s="63" t="s">
        <v>473</v>
      </c>
      <c r="AK364" s="64">
        <v>45040</v>
      </c>
      <c r="AL364" s="61">
        <v>1716325822</v>
      </c>
      <c r="AM364" s="61" t="s">
        <v>745</v>
      </c>
      <c r="AN364" s="107" t="s">
        <v>476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 x14ac:dyDescent="0.2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470</v>
      </c>
      <c r="AI365" s="101">
        <v>24604</v>
      </c>
      <c r="AJ365" s="68" t="s">
        <v>473</v>
      </c>
      <c r="AK365" s="69">
        <v>45042</v>
      </c>
      <c r="AL365" s="66">
        <v>1716325822</v>
      </c>
      <c r="AM365" s="66" t="s">
        <v>20</v>
      </c>
      <c r="AN365" s="108" t="s">
        <v>476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 x14ac:dyDescent="0.25">
      <c r="B366" s="11" t="s">
        <v>17</v>
      </c>
      <c r="C366" s="10"/>
      <c r="E366" s="183" t="s">
        <v>7</v>
      </c>
      <c r="F366" s="184"/>
      <c r="G366" s="185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83" t="s">
        <v>7</v>
      </c>
      <c r="AB366" s="184"/>
      <c r="AC366" s="185"/>
      <c r="AD366" s="5">
        <f>SUM(AD352:AD365)</f>
        <v>1340</v>
      </c>
      <c r="AR366">
        <f>SUM(AQ363:AQ365)</f>
        <v>192.69</v>
      </c>
    </row>
    <row r="367" spans="2:45" x14ac:dyDescent="0.2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 x14ac:dyDescent="0.25">
      <c r="B368" s="12"/>
      <c r="C368" s="10"/>
      <c r="N368" s="183" t="s">
        <v>7</v>
      </c>
      <c r="O368" s="184"/>
      <c r="P368" s="184"/>
      <c r="Q368" s="185"/>
      <c r="R368" s="18">
        <f>SUM(R352:R367)</f>
        <v>0</v>
      </c>
      <c r="S368" s="3"/>
      <c r="V368" s="17"/>
      <c r="X368" s="12"/>
      <c r="Y368" s="10"/>
    </row>
    <row r="369" spans="1:43" x14ac:dyDescent="0.25">
      <c r="B369" s="12"/>
      <c r="C369" s="10"/>
      <c r="V369" s="17"/>
      <c r="X369" s="12"/>
      <c r="Y369" s="10"/>
    </row>
    <row r="370" spans="1:43" x14ac:dyDescent="0.25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 x14ac:dyDescent="0.25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 x14ac:dyDescent="0.25">
      <c r="D372" t="s">
        <v>22</v>
      </c>
      <c r="E372" t="s">
        <v>21</v>
      </c>
      <c r="V372" s="17"/>
    </row>
    <row r="373" spans="1:43" x14ac:dyDescent="0.25">
      <c r="E373" s="1" t="s">
        <v>19</v>
      </c>
      <c r="V373" s="17"/>
    </row>
    <row r="374" spans="1:43" x14ac:dyDescent="0.25">
      <c r="V374" s="17"/>
    </row>
    <row r="375" spans="1:43" x14ac:dyDescent="0.25">
      <c r="V375" s="17"/>
    </row>
    <row r="376" spans="1:43" x14ac:dyDescent="0.25">
      <c r="V376" s="17"/>
    </row>
    <row r="377" spans="1:43" x14ac:dyDescent="0.25">
      <c r="V377" s="17"/>
    </row>
    <row r="378" spans="1:43" x14ac:dyDescent="0.25">
      <c r="V378" s="17"/>
    </row>
    <row r="379" spans="1:43" x14ac:dyDescent="0.25">
      <c r="V379" s="17"/>
    </row>
    <row r="380" spans="1:43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 x14ac:dyDescent="0.25">
      <c r="V383" s="17"/>
    </row>
    <row r="384" spans="1:43" x14ac:dyDescent="0.25">
      <c r="H384" s="186" t="s">
        <v>30</v>
      </c>
      <c r="I384" s="186"/>
      <c r="J384" s="186"/>
      <c r="V384" s="17"/>
      <c r="AA384" s="186" t="s">
        <v>31</v>
      </c>
      <c r="AB384" s="186"/>
      <c r="AC384" s="186"/>
    </row>
    <row r="385" spans="2:41" x14ac:dyDescent="0.25">
      <c r="H385" s="186"/>
      <c r="I385" s="186"/>
      <c r="J385" s="186"/>
      <c r="V385" s="17"/>
      <c r="AA385" s="186"/>
      <c r="AB385" s="186"/>
      <c r="AC385" s="186"/>
    </row>
    <row r="386" spans="2:41" x14ac:dyDescent="0.25">
      <c r="V386" s="17"/>
    </row>
    <row r="387" spans="2:41" x14ac:dyDescent="0.25">
      <c r="V387" s="17"/>
    </row>
    <row r="388" spans="2:41" ht="23.25" x14ac:dyDescent="0.35">
      <c r="B388" s="24" t="s">
        <v>64</v>
      </c>
      <c r="V388" s="17"/>
      <c r="X388" s="22" t="s">
        <v>64</v>
      </c>
    </row>
    <row r="389" spans="2:41" ht="23.25" x14ac:dyDescent="0.35">
      <c r="B389" s="23" t="s">
        <v>32</v>
      </c>
      <c r="C389" s="20">
        <f>IF(X350="PAGADO",0,Y355)</f>
        <v>807.62</v>
      </c>
      <c r="E389" s="187" t="s">
        <v>778</v>
      </c>
      <c r="F389" s="187"/>
      <c r="G389" s="187"/>
      <c r="H389" s="187"/>
      <c r="V389" s="17"/>
      <c r="X389" s="23" t="s">
        <v>32</v>
      </c>
      <c r="Y389" s="20">
        <f>IF(B1127="PAGADO",0,C394)</f>
        <v>-132.38000000000011</v>
      </c>
      <c r="AA389" s="187" t="s">
        <v>842</v>
      </c>
      <c r="AB389" s="187"/>
      <c r="AC389" s="187"/>
      <c r="AD389" s="187"/>
    </row>
    <row r="390" spans="2:41" x14ac:dyDescent="0.25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 x14ac:dyDescent="0.25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777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857</v>
      </c>
      <c r="AL391" s="3"/>
      <c r="AM391" s="3"/>
      <c r="AN391" s="18">
        <v>20</v>
      </c>
      <c r="AO391" s="3"/>
    </row>
    <row r="392" spans="2:41" x14ac:dyDescent="0.25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 x14ac:dyDescent="0.25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 x14ac:dyDescent="0.25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789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 x14ac:dyDescent="0.3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88" t="str">
        <f>IF(Y394&lt;0,"NO PAGAR","COBRAR'")</f>
        <v>COBRAR'</v>
      </c>
      <c r="Y395" s="188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 x14ac:dyDescent="0.35">
      <c r="B396" s="188" t="str">
        <f>IF(C394&lt;0,"NO PAGAR","COBRAR'")</f>
        <v>NO PAGAR</v>
      </c>
      <c r="C396" s="188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81" t="s">
        <v>9</v>
      </c>
      <c r="C397" s="182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81" t="s">
        <v>9</v>
      </c>
      <c r="Y397" s="182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83" t="s">
        <v>7</v>
      </c>
      <c r="AK399" s="184"/>
      <c r="AL399" s="184"/>
      <c r="AM399" s="185"/>
      <c r="AN399" s="18">
        <f>SUM(AN391:AN398)</f>
        <v>20</v>
      </c>
      <c r="AO399" s="3"/>
    </row>
    <row r="400" spans="2:41" x14ac:dyDescent="0.25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 x14ac:dyDescent="0.25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8" t="s">
        <v>835</v>
      </c>
      <c r="AK401" s="118" t="s">
        <v>473</v>
      </c>
      <c r="AL401" s="118" t="s">
        <v>476</v>
      </c>
      <c r="AM401" s="119">
        <v>79.12</v>
      </c>
      <c r="AN401" s="120">
        <v>45.21</v>
      </c>
      <c r="AO401" s="120">
        <v>84571</v>
      </c>
    </row>
    <row r="402" spans="2:41" x14ac:dyDescent="0.25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8" t="s">
        <v>836</v>
      </c>
      <c r="AK402" s="118" t="s">
        <v>473</v>
      </c>
      <c r="AL402" s="118" t="s">
        <v>476</v>
      </c>
      <c r="AM402" s="119">
        <v>74.650000000000006</v>
      </c>
      <c r="AN402" s="120">
        <v>42.656999999999996</v>
      </c>
      <c r="AO402" s="120">
        <v>5555</v>
      </c>
    </row>
    <row r="403" spans="2:41" x14ac:dyDescent="0.25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8" t="s">
        <v>831</v>
      </c>
      <c r="AK403" s="118" t="s">
        <v>473</v>
      </c>
      <c r="AL403" s="118" t="s">
        <v>476</v>
      </c>
      <c r="AM403" s="119">
        <v>41.28</v>
      </c>
      <c r="AN403" s="120">
        <v>23.591000000000001</v>
      </c>
      <c r="AO403" s="120">
        <v>0</v>
      </c>
    </row>
    <row r="404" spans="2:41" x14ac:dyDescent="0.25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 x14ac:dyDescent="0.25">
      <c r="B405" s="11" t="s">
        <v>16</v>
      </c>
      <c r="C405" s="10"/>
      <c r="E405" s="183" t="s">
        <v>7</v>
      </c>
      <c r="F405" s="184"/>
      <c r="G405" s="185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83" t="s">
        <v>7</v>
      </c>
      <c r="AB405" s="184"/>
      <c r="AC405" s="185"/>
      <c r="AD405" s="5">
        <f>SUM(AD391:AD404)</f>
        <v>890</v>
      </c>
    </row>
    <row r="406" spans="2:41" x14ac:dyDescent="0.25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840</v>
      </c>
      <c r="Y406" s="10">
        <v>195.05</v>
      </c>
      <c r="AA406" s="13"/>
      <c r="AB406" s="13"/>
      <c r="AC406" s="13"/>
    </row>
    <row r="407" spans="2:41" x14ac:dyDescent="0.25">
      <c r="B407" s="12"/>
      <c r="C407" s="10"/>
      <c r="N407" s="183" t="s">
        <v>7</v>
      </c>
      <c r="O407" s="184"/>
      <c r="P407" s="184"/>
      <c r="Q407" s="185"/>
      <c r="R407" s="18">
        <f>SUM(R391:R406)</f>
        <v>1600</v>
      </c>
      <c r="S407" s="3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E410" s="14"/>
      <c r="V410" s="17"/>
      <c r="X410" s="12"/>
      <c r="Y410" s="10"/>
      <c r="AA410" s="14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 x14ac:dyDescent="0.25">
      <c r="E413" s="1" t="s">
        <v>19</v>
      </c>
      <c r="V413" s="17"/>
      <c r="AA413" s="1" t="s">
        <v>19</v>
      </c>
    </row>
    <row r="414" spans="2:41" x14ac:dyDescent="0.25">
      <c r="V414" s="17"/>
    </row>
    <row r="415" spans="2:41" x14ac:dyDescent="0.25">
      <c r="V415" s="17"/>
    </row>
    <row r="416" spans="2:41" x14ac:dyDescent="0.25">
      <c r="V416" s="17"/>
    </row>
    <row r="417" spans="2:41" x14ac:dyDescent="0.25">
      <c r="V417" s="17"/>
    </row>
    <row r="418" spans="2:41" ht="15" customHeight="1" x14ac:dyDescent="0.35">
      <c r="V418" s="17"/>
      <c r="AC418" s="24"/>
      <c r="AD418" s="24"/>
      <c r="AE418" s="24"/>
    </row>
    <row r="419" spans="2:41" ht="15" customHeight="1" x14ac:dyDescent="0.35">
      <c r="H419" s="186" t="s">
        <v>28</v>
      </c>
      <c r="I419" s="186"/>
      <c r="J419" s="186"/>
      <c r="V419" s="17"/>
      <c r="AC419" s="24"/>
      <c r="AD419" s="24"/>
      <c r="AE419" s="24"/>
    </row>
    <row r="420" spans="2:41" ht="15" customHeight="1" x14ac:dyDescent="0.35">
      <c r="H420" s="186"/>
      <c r="I420" s="186"/>
      <c r="J420" s="186"/>
      <c r="V420" s="17"/>
      <c r="AC420" s="24"/>
      <c r="AD420" s="24"/>
      <c r="AE420" s="24"/>
    </row>
    <row r="421" spans="2:41" ht="23.25" x14ac:dyDescent="0.35">
      <c r="V421" s="17"/>
      <c r="AB421" s="189" t="s">
        <v>29</v>
      </c>
      <c r="AC421" s="189"/>
    </row>
    <row r="422" spans="2:41" x14ac:dyDescent="0.25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 x14ac:dyDescent="0.35">
      <c r="B423" s="22" t="s">
        <v>66</v>
      </c>
      <c r="V423" s="17"/>
      <c r="X423" s="22" t="s">
        <v>66</v>
      </c>
      <c r="AJ423" s="25">
        <v>45085</v>
      </c>
      <c r="AK423" s="3" t="s">
        <v>916</v>
      </c>
      <c r="AL423" s="3"/>
      <c r="AM423" s="3"/>
      <c r="AN423" s="18">
        <v>100</v>
      </c>
      <c r="AO423" s="3"/>
    </row>
    <row r="424" spans="2:41" ht="23.25" x14ac:dyDescent="0.35">
      <c r="B424" s="23" t="s">
        <v>32</v>
      </c>
      <c r="C424" s="20">
        <f>IF(X389="PAGADO",0,Y394)</f>
        <v>542.56999999999994</v>
      </c>
      <c r="E424" s="187" t="s">
        <v>778</v>
      </c>
      <c r="F424" s="187"/>
      <c r="G424" s="187"/>
      <c r="H424" s="187"/>
      <c r="V424" s="17"/>
      <c r="X424" s="23" t="s">
        <v>32</v>
      </c>
      <c r="Y424" s="20">
        <f>IF(B424="PAGADO",0,C429)</f>
        <v>233.90999999999997</v>
      </c>
      <c r="AA424" s="187" t="s">
        <v>435</v>
      </c>
      <c r="AB424" s="187"/>
      <c r="AC424" s="187"/>
      <c r="AD424" s="187"/>
      <c r="AJ424" s="3"/>
      <c r="AK424" s="3"/>
      <c r="AL424" s="3"/>
      <c r="AM424" s="3"/>
      <c r="AN424" s="18"/>
      <c r="AO424" s="3"/>
    </row>
    <row r="425" spans="2:41" x14ac:dyDescent="0.25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 x14ac:dyDescent="0.25">
      <c r="C426" s="20"/>
      <c r="E426" s="4">
        <v>44972</v>
      </c>
      <c r="F426" s="3" t="s">
        <v>870</v>
      </c>
      <c r="G426" s="3" t="s">
        <v>871</v>
      </c>
      <c r="H426" s="5">
        <v>170</v>
      </c>
      <c r="N426" s="25">
        <v>45078</v>
      </c>
      <c r="O426" s="3" t="s">
        <v>875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 x14ac:dyDescent="0.25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876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 x14ac:dyDescent="0.25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 x14ac:dyDescent="0.4">
      <c r="B430" s="190" t="str">
        <f>IF(C429&lt;0,"NO PAGAR","COBRAR")</f>
        <v>COBRAR</v>
      </c>
      <c r="C430" s="19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90" t="str">
        <f>IF(Y429&lt;0,"NO PAGAR","COBRAR")</f>
        <v>COBRAR</v>
      </c>
      <c r="Y430" s="19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81" t="s">
        <v>9</v>
      </c>
      <c r="C431" s="182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81" t="s">
        <v>9</v>
      </c>
      <c r="Y431" s="182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 x14ac:dyDescent="0.25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 x14ac:dyDescent="0.25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 x14ac:dyDescent="0.25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 x14ac:dyDescent="0.25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 x14ac:dyDescent="0.25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885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 x14ac:dyDescent="0.25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 x14ac:dyDescent="0.25">
      <c r="B439" s="11" t="s">
        <v>866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83" t="s">
        <v>7</v>
      </c>
      <c r="AK439" s="184"/>
      <c r="AL439" s="184"/>
      <c r="AM439" s="185"/>
      <c r="AN439" s="18">
        <f>SUM(AN423:AN438)</f>
        <v>100</v>
      </c>
      <c r="AO439" s="3"/>
    </row>
    <row r="440" spans="2:42" ht="45" x14ac:dyDescent="0.25">
      <c r="B440" s="11" t="s">
        <v>17</v>
      </c>
      <c r="C440" s="10"/>
      <c r="E440" s="183" t="s">
        <v>7</v>
      </c>
      <c r="F440" s="184"/>
      <c r="G440" s="185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914</v>
      </c>
      <c r="Y440" s="10">
        <f>AN444</f>
        <v>122.46</v>
      </c>
      <c r="AA440" s="183" t="s">
        <v>7</v>
      </c>
      <c r="AB440" s="184"/>
      <c r="AC440" s="185"/>
      <c r="AD440" s="5">
        <f>SUM(AD426:AD439)</f>
        <v>350</v>
      </c>
      <c r="AJ440" s="130" t="s">
        <v>893</v>
      </c>
      <c r="AK440" s="130" t="s">
        <v>894</v>
      </c>
      <c r="AL440" s="130" t="s">
        <v>895</v>
      </c>
      <c r="AM440" s="130" t="s">
        <v>896</v>
      </c>
      <c r="AN440" s="130" t="s">
        <v>897</v>
      </c>
      <c r="AO440" s="130" t="s">
        <v>898</v>
      </c>
      <c r="AP440" s="130" t="s">
        <v>899</v>
      </c>
    </row>
    <row r="441" spans="2:42" x14ac:dyDescent="0.25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6" t="s">
        <v>473</v>
      </c>
      <c r="AK441" s="127">
        <v>45066.275972219999</v>
      </c>
      <c r="AL441" s="126" t="s">
        <v>476</v>
      </c>
      <c r="AM441" s="128">
        <v>40.000999999999998</v>
      </c>
      <c r="AN441" s="128">
        <v>70</v>
      </c>
      <c r="AO441" s="128">
        <v>999</v>
      </c>
      <c r="AP441" s="129" t="s">
        <v>745</v>
      </c>
    </row>
    <row r="442" spans="2:42" x14ac:dyDescent="0.25">
      <c r="B442" s="12"/>
      <c r="C442" s="10"/>
      <c r="N442" s="183" t="s">
        <v>7</v>
      </c>
      <c r="O442" s="184"/>
      <c r="P442" s="184"/>
      <c r="Q442" s="185"/>
      <c r="R442" s="18">
        <f>SUM(R426:R441)</f>
        <v>700</v>
      </c>
      <c r="S442" s="3"/>
      <c r="V442" s="17"/>
      <c r="X442" s="12"/>
      <c r="Y442" s="10"/>
      <c r="AJ442" s="126" t="s">
        <v>473</v>
      </c>
      <c r="AK442" s="127">
        <v>45072.749189820002</v>
      </c>
      <c r="AL442" s="126" t="s">
        <v>476</v>
      </c>
      <c r="AM442" s="128">
        <v>26.283000000000001</v>
      </c>
      <c r="AN442" s="128">
        <v>46</v>
      </c>
      <c r="AO442" s="128">
        <v>68802</v>
      </c>
      <c r="AP442" s="129" t="s">
        <v>20</v>
      </c>
    </row>
    <row r="443" spans="2:42" x14ac:dyDescent="0.25">
      <c r="B443" s="12"/>
      <c r="C443" s="10"/>
      <c r="V443" s="17"/>
      <c r="X443" s="12"/>
      <c r="Y443" s="10"/>
      <c r="AJ443" s="126" t="s">
        <v>473</v>
      </c>
      <c r="AK443" s="127">
        <v>45075.4955787</v>
      </c>
      <c r="AL443" s="126" t="s">
        <v>476</v>
      </c>
      <c r="AM443" s="128">
        <v>3.694</v>
      </c>
      <c r="AN443" s="128">
        <v>6.46</v>
      </c>
      <c r="AO443" s="128">
        <v>5555</v>
      </c>
      <c r="AP443" s="129" t="s">
        <v>912</v>
      </c>
    </row>
    <row r="444" spans="2:42" x14ac:dyDescent="0.25">
      <c r="B444" s="12"/>
      <c r="C444" s="10"/>
      <c r="V444" s="17"/>
      <c r="X444" s="12"/>
      <c r="Y444" s="10"/>
      <c r="AN444" s="132">
        <f>SUM(AN441:AN443)</f>
        <v>122.46</v>
      </c>
    </row>
    <row r="445" spans="2:42" x14ac:dyDescent="0.25">
      <c r="B445" s="11"/>
      <c r="C445" s="10"/>
      <c r="V445" s="17"/>
      <c r="X445" s="11"/>
      <c r="Y445" s="10"/>
    </row>
    <row r="446" spans="2:42" x14ac:dyDescent="0.25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 x14ac:dyDescent="0.25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 x14ac:dyDescent="0.25">
      <c r="E448" s="1" t="s">
        <v>19</v>
      </c>
      <c r="V448" s="17"/>
      <c r="AA448" s="1" t="s">
        <v>19</v>
      </c>
    </row>
    <row r="449" spans="1:43" x14ac:dyDescent="0.25">
      <c r="V449" s="17"/>
    </row>
    <row r="450" spans="1:43" x14ac:dyDescent="0.25">
      <c r="V450" s="17"/>
    </row>
    <row r="451" spans="1:43" x14ac:dyDescent="0.25">
      <c r="V451" s="17"/>
    </row>
    <row r="452" spans="1:43" x14ac:dyDescent="0.25">
      <c r="V452" s="17"/>
    </row>
    <row r="453" spans="1:43" x14ac:dyDescent="0.25">
      <c r="V453" s="17"/>
    </row>
    <row r="454" spans="1:43" x14ac:dyDescent="0.25">
      <c r="V454" s="17"/>
    </row>
    <row r="455" spans="1:43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 x14ac:dyDescent="0.25">
      <c r="V458" s="17"/>
    </row>
    <row r="459" spans="1:43" x14ac:dyDescent="0.25">
      <c r="H459" s="186" t="s">
        <v>30</v>
      </c>
      <c r="I459" s="186"/>
      <c r="J459" s="186"/>
      <c r="V459" s="17"/>
      <c r="AA459" s="186" t="s">
        <v>31</v>
      </c>
      <c r="AB459" s="186"/>
      <c r="AC459" s="186"/>
    </row>
    <row r="460" spans="1:43" x14ac:dyDescent="0.25">
      <c r="H460" s="186"/>
      <c r="I460" s="186"/>
      <c r="J460" s="186"/>
      <c r="V460" s="17"/>
      <c r="AA460" s="186"/>
      <c r="AB460" s="186"/>
      <c r="AC460" s="186"/>
    </row>
    <row r="461" spans="1:43" x14ac:dyDescent="0.25">
      <c r="V461" s="17"/>
    </row>
    <row r="462" spans="1:43" x14ac:dyDescent="0.25">
      <c r="V462" s="17"/>
    </row>
    <row r="463" spans="1:43" ht="23.25" x14ac:dyDescent="0.35">
      <c r="B463" s="24" t="s">
        <v>66</v>
      </c>
      <c r="V463" s="17"/>
      <c r="X463" s="22" t="s">
        <v>66</v>
      </c>
    </row>
    <row r="464" spans="1:43" ht="23.25" x14ac:dyDescent="0.35">
      <c r="B464" s="23" t="s">
        <v>82</v>
      </c>
      <c r="C464" s="20">
        <f>IF(X424="PAGADO",0,Y429)</f>
        <v>302.32</v>
      </c>
      <c r="E464" s="187" t="s">
        <v>778</v>
      </c>
      <c r="F464" s="187"/>
      <c r="G464" s="187"/>
      <c r="H464" s="187"/>
      <c r="V464" s="17"/>
      <c r="X464" s="23" t="s">
        <v>32</v>
      </c>
      <c r="Y464" s="20">
        <f>IF(B464="PAGADO",0,C469)</f>
        <v>0</v>
      </c>
      <c r="AA464" s="187" t="s">
        <v>435</v>
      </c>
      <c r="AB464" s="187"/>
      <c r="AC464" s="187"/>
      <c r="AD464" s="187"/>
    </row>
    <row r="465" spans="2:41" x14ac:dyDescent="0.25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932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379</v>
      </c>
      <c r="AC466" s="3" t="s">
        <v>971</v>
      </c>
      <c r="AD466" s="5">
        <v>140</v>
      </c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996</v>
      </c>
      <c r="AD468" s="5">
        <v>170</v>
      </c>
      <c r="AJ468" s="3"/>
      <c r="AK468" s="3"/>
      <c r="AL468" s="3"/>
      <c r="AM468" s="3"/>
      <c r="AN468" s="18"/>
      <c r="AO468" s="3"/>
    </row>
    <row r="469" spans="2:41" x14ac:dyDescent="0.25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 x14ac:dyDescent="0.3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188" t="str">
        <f>IF(Y469&lt;0,"NO PAGAR","COBRAR'")</f>
        <v>COBRAR'</v>
      </c>
      <c r="Y470" s="188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 x14ac:dyDescent="0.35">
      <c r="B471" s="188" t="str">
        <f>IF(C469&lt;0,"NO PAGAR","COBRAR'")</f>
        <v>COBRAR'</v>
      </c>
      <c r="C471" s="188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 x14ac:dyDescent="0.25">
      <c r="B472" s="181" t="s">
        <v>9</v>
      </c>
      <c r="C472" s="182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81" t="s">
        <v>9</v>
      </c>
      <c r="Y472" s="182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 x14ac:dyDescent="0.25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 x14ac:dyDescent="0.25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11</v>
      </c>
      <c r="C475" s="10"/>
      <c r="E475" s="4">
        <v>45071</v>
      </c>
      <c r="F475" s="3" t="s">
        <v>496</v>
      </c>
      <c r="G475" s="3" t="s">
        <v>954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959</v>
      </c>
      <c r="C480" s="10">
        <v>48.66</v>
      </c>
      <c r="E480" s="183" t="s">
        <v>7</v>
      </c>
      <c r="F480" s="184"/>
      <c r="G480" s="185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83" t="s">
        <v>7</v>
      </c>
      <c r="AB480" s="184"/>
      <c r="AC480" s="185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 x14ac:dyDescent="0.25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978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 x14ac:dyDescent="0.3">
      <c r="B482" s="12"/>
      <c r="C482" s="10"/>
      <c r="N482" s="183" t="s">
        <v>7</v>
      </c>
      <c r="O482" s="184"/>
      <c r="P482" s="184"/>
      <c r="Q482" s="185"/>
      <c r="R482" s="18">
        <f>SUM(R466:R481)</f>
        <v>25</v>
      </c>
      <c r="S482" s="3"/>
      <c r="V482" s="17"/>
      <c r="X482" s="12"/>
      <c r="Y482" s="10"/>
      <c r="AJ482" s="183" t="s">
        <v>7</v>
      </c>
      <c r="AK482" s="184"/>
      <c r="AL482" s="184"/>
      <c r="AM482" s="185"/>
      <c r="AN482" s="18">
        <f>SUM(AN466:AN481)</f>
        <v>0</v>
      </c>
      <c r="AO482" s="3"/>
    </row>
    <row r="483" spans="2:42" ht="27" thickBot="1" x14ac:dyDescent="0.3">
      <c r="B483" s="12"/>
      <c r="C483" s="10"/>
      <c r="V483" s="17"/>
      <c r="X483" s="12"/>
      <c r="Y483" s="10"/>
      <c r="AJ483" s="152">
        <v>20230607</v>
      </c>
      <c r="AK483" s="152" t="s">
        <v>473</v>
      </c>
      <c r="AL483" s="152" t="s">
        <v>975</v>
      </c>
      <c r="AM483" s="152" t="s">
        <v>476</v>
      </c>
      <c r="AN483" s="154">
        <v>64.17</v>
      </c>
      <c r="AO483" s="153">
        <v>36669</v>
      </c>
      <c r="AP483" s="152">
        <v>0</v>
      </c>
    </row>
    <row r="484" spans="2:42" ht="27" thickBot="1" x14ac:dyDescent="0.3">
      <c r="B484" s="12"/>
      <c r="C484" s="10"/>
      <c r="V484" s="17"/>
      <c r="X484" s="12"/>
      <c r="Y484" s="10"/>
      <c r="AJ484" s="152">
        <v>20230610</v>
      </c>
      <c r="AK484" s="152" t="s">
        <v>473</v>
      </c>
      <c r="AL484" s="152" t="s">
        <v>975</v>
      </c>
      <c r="AM484" s="152" t="s">
        <v>476</v>
      </c>
      <c r="AN484" s="154">
        <v>69</v>
      </c>
      <c r="AO484" s="153">
        <v>39429</v>
      </c>
      <c r="AP484" s="152">
        <v>0</v>
      </c>
    </row>
    <row r="485" spans="2:42" x14ac:dyDescent="0.25">
      <c r="B485" s="12"/>
      <c r="C485" s="10"/>
      <c r="E485" s="14"/>
      <c r="V485" s="17"/>
      <c r="X485" s="12"/>
      <c r="Y485" s="10"/>
      <c r="AA485" s="14"/>
      <c r="AN485" s="155">
        <f>SUM(AN483:AN484)</f>
        <v>133.17000000000002</v>
      </c>
    </row>
    <row r="486" spans="2:42" x14ac:dyDescent="0.25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 x14ac:dyDescent="0.25">
      <c r="E487" s="1" t="s">
        <v>19</v>
      </c>
      <c r="V487" s="17"/>
      <c r="AA487" s="1" t="s">
        <v>19</v>
      </c>
    </row>
    <row r="488" spans="2:42" x14ac:dyDescent="0.25">
      <c r="V488" s="17"/>
    </row>
    <row r="489" spans="2:42" x14ac:dyDescent="0.25">
      <c r="V489" s="17"/>
    </row>
    <row r="490" spans="2:42" x14ac:dyDescent="0.25">
      <c r="V490" s="17"/>
    </row>
    <row r="491" spans="2:42" x14ac:dyDescent="0.25">
      <c r="V491" s="17"/>
      <c r="AC491" s="189" t="s">
        <v>29</v>
      </c>
      <c r="AD491" s="189"/>
      <c r="AE491" s="189"/>
    </row>
    <row r="492" spans="2:42" x14ac:dyDescent="0.25">
      <c r="H492" s="186" t="s">
        <v>28</v>
      </c>
      <c r="I492" s="186"/>
      <c r="J492" s="186"/>
      <c r="V492" s="17"/>
      <c r="AC492" s="189"/>
      <c r="AD492" s="189"/>
      <c r="AE492" s="189"/>
    </row>
    <row r="493" spans="2:42" x14ac:dyDescent="0.25">
      <c r="H493" s="186"/>
      <c r="I493" s="186"/>
      <c r="J493" s="186"/>
      <c r="V493" s="17"/>
      <c r="AC493" s="189"/>
      <c r="AD493" s="189"/>
      <c r="AE493" s="189"/>
    </row>
    <row r="494" spans="2:42" x14ac:dyDescent="0.25">
      <c r="V494" s="17"/>
    </row>
    <row r="495" spans="2:42" x14ac:dyDescent="0.25">
      <c r="V495" s="17"/>
    </row>
    <row r="496" spans="2:42" ht="23.25" x14ac:dyDescent="0.35">
      <c r="B496" s="22" t="s">
        <v>67</v>
      </c>
      <c r="V496" s="17"/>
      <c r="X496" s="22" t="s">
        <v>67</v>
      </c>
    </row>
    <row r="497" spans="2:41" ht="23.25" x14ac:dyDescent="0.35">
      <c r="B497" s="23" t="s">
        <v>32</v>
      </c>
      <c r="C497" s="20">
        <f>IF(X464="PAGADO",0,Y469)</f>
        <v>1266.83</v>
      </c>
      <c r="E497" s="187" t="s">
        <v>778</v>
      </c>
      <c r="F497" s="187"/>
      <c r="G497" s="187"/>
      <c r="H497" s="187"/>
      <c r="V497" s="17"/>
      <c r="X497" s="23" t="s">
        <v>32</v>
      </c>
      <c r="Y497" s="20">
        <f>IF(B497="PAGADO",0,C502)</f>
        <v>-76.500000000000227</v>
      </c>
      <c r="AA497" s="187" t="s">
        <v>532</v>
      </c>
      <c r="AB497" s="187"/>
      <c r="AC497" s="187"/>
      <c r="AD497" s="187"/>
    </row>
    <row r="498" spans="2:41" x14ac:dyDescent="0.25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 x14ac:dyDescent="0.25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1035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1057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 x14ac:dyDescent="0.25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1044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 x14ac:dyDescent="0.25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 x14ac:dyDescent="0.25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591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 x14ac:dyDescent="0.4">
      <c r="B503" s="190" t="str">
        <f>IF(C502&lt;0,"NO PAGAR","COBRAR")</f>
        <v>NO PAGAR</v>
      </c>
      <c r="C503" s="19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90" t="str">
        <f>IF(Y502&lt;0,"NO PAGAR","COBRAR")</f>
        <v>COBRAR</v>
      </c>
      <c r="Y503" s="19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 x14ac:dyDescent="0.25">
      <c r="B504" s="181" t="s">
        <v>9</v>
      </c>
      <c r="C504" s="182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81" t="s">
        <v>9</v>
      </c>
      <c r="Y504" s="182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 x14ac:dyDescent="0.25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 x14ac:dyDescent="0.25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 x14ac:dyDescent="0.25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 x14ac:dyDescent="0.25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x14ac:dyDescent="0.25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 x14ac:dyDescent="0.25">
      <c r="B510" s="11" t="s">
        <v>1032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 x14ac:dyDescent="0.25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 x14ac:dyDescent="0.25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11" t="s">
        <v>1027</v>
      </c>
      <c r="C513" s="10">
        <v>183.51</v>
      </c>
      <c r="E513" s="183" t="s">
        <v>7</v>
      </c>
      <c r="F513" s="184"/>
      <c r="G513" s="185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83" t="s">
        <v>7</v>
      </c>
      <c r="AB513" s="184"/>
      <c r="AC513" s="185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 x14ac:dyDescent="0.25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 x14ac:dyDescent="0.3">
      <c r="B515" s="12"/>
      <c r="C515" s="10"/>
      <c r="N515" s="183" t="s">
        <v>7</v>
      </c>
      <c r="O515" s="184"/>
      <c r="P515" s="184"/>
      <c r="Q515" s="185"/>
      <c r="R515" s="18">
        <f>SUM(R499:R514)</f>
        <v>1250.68</v>
      </c>
      <c r="S515" s="3"/>
      <c r="V515" s="17"/>
      <c r="X515" s="12"/>
      <c r="Y515" s="10"/>
      <c r="AJ515" s="183" t="s">
        <v>7</v>
      </c>
      <c r="AK515" s="184"/>
      <c r="AL515" s="184"/>
      <c r="AM515" s="185"/>
      <c r="AN515" s="18">
        <f>SUM(AN499:AN514)</f>
        <v>0</v>
      </c>
      <c r="AO515" s="3"/>
    </row>
    <row r="516" spans="2:41" ht="16.5" customHeight="1" thickBot="1" x14ac:dyDescent="0.3">
      <c r="B516" s="12"/>
      <c r="C516" s="10"/>
      <c r="N516" s="152">
        <v>20230620</v>
      </c>
      <c r="O516" s="152" t="s">
        <v>473</v>
      </c>
      <c r="P516" s="152" t="s">
        <v>476</v>
      </c>
      <c r="Q516" s="154">
        <v>72</v>
      </c>
      <c r="R516" s="152">
        <v>41.14</v>
      </c>
      <c r="S516" s="152">
        <v>236547</v>
      </c>
      <c r="V516" s="17"/>
      <c r="X516" s="12"/>
      <c r="Y516" s="10"/>
    </row>
    <row r="517" spans="2:41" ht="16.5" customHeight="1" thickBot="1" x14ac:dyDescent="0.3">
      <c r="B517" s="12"/>
      <c r="C517" s="10"/>
      <c r="N517" s="152">
        <v>20230629</v>
      </c>
      <c r="O517" s="152" t="s">
        <v>473</v>
      </c>
      <c r="P517" s="152" t="s">
        <v>476</v>
      </c>
      <c r="Q517" s="154">
        <v>57.5</v>
      </c>
      <c r="R517" s="152">
        <v>32.856999999999999</v>
      </c>
      <c r="S517" s="152">
        <v>9999999</v>
      </c>
      <c r="V517" s="17"/>
      <c r="X517" s="12"/>
      <c r="Y517" s="10"/>
    </row>
    <row r="518" spans="2:41" ht="15.75" customHeight="1" thickBot="1" x14ac:dyDescent="0.3">
      <c r="B518" s="12"/>
      <c r="C518" s="10"/>
      <c r="E518" s="14"/>
      <c r="N518" s="152">
        <v>20230630</v>
      </c>
      <c r="O518" s="152" t="s">
        <v>473</v>
      </c>
      <c r="P518" s="152" t="s">
        <v>476</v>
      </c>
      <c r="Q518" s="154">
        <v>54.01</v>
      </c>
      <c r="R518" s="152">
        <v>30.861000000000001</v>
      </c>
      <c r="S518" s="152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 x14ac:dyDescent="0.25">
      <c r="B519" s="12"/>
      <c r="C519" s="10"/>
      <c r="Q519" s="167">
        <f>SUM(Q516:Q518)</f>
        <v>183.51</v>
      </c>
      <c r="V519" s="17"/>
      <c r="X519" s="12"/>
      <c r="Y519" s="10"/>
      <c r="AC519" s="1" t="s">
        <v>19</v>
      </c>
    </row>
    <row r="520" spans="2:41" x14ac:dyDescent="0.25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 x14ac:dyDescent="0.25">
      <c r="D521" t="s">
        <v>22</v>
      </c>
      <c r="E521" t="s">
        <v>21</v>
      </c>
      <c r="V521" s="17"/>
    </row>
    <row r="522" spans="2:41" x14ac:dyDescent="0.25">
      <c r="E522" s="1" t="s">
        <v>19</v>
      </c>
      <c r="V522" s="17"/>
    </row>
    <row r="523" spans="2:41" x14ac:dyDescent="0.25">
      <c r="V523" s="17"/>
    </row>
    <row r="524" spans="2:41" x14ac:dyDescent="0.25">
      <c r="V524" s="17"/>
    </row>
    <row r="525" spans="2:41" x14ac:dyDescent="0.25">
      <c r="V525" s="17"/>
    </row>
    <row r="526" spans="2:41" x14ac:dyDescent="0.25">
      <c r="V526" s="17"/>
    </row>
    <row r="527" spans="2:41" x14ac:dyDescent="0.25">
      <c r="V527" s="17"/>
    </row>
    <row r="528" spans="2:41" x14ac:dyDescent="0.25">
      <c r="V528" s="17"/>
    </row>
    <row r="529" spans="1:43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 x14ac:dyDescent="0.25">
      <c r="V532" s="17"/>
    </row>
    <row r="533" spans="1:43" x14ac:dyDescent="0.25">
      <c r="H533" s="186" t="s">
        <v>30</v>
      </c>
      <c r="I533" s="186"/>
      <c r="J533" s="186"/>
      <c r="V533" s="17"/>
      <c r="AA533" s="186" t="s">
        <v>31</v>
      </c>
      <c r="AB533" s="186"/>
      <c r="AC533" s="186"/>
    </row>
    <row r="534" spans="1:43" x14ac:dyDescent="0.25">
      <c r="H534" s="186"/>
      <c r="I534" s="186"/>
      <c r="J534" s="186"/>
      <c r="V534" s="17"/>
      <c r="AA534" s="186"/>
      <c r="AB534" s="186"/>
      <c r="AC534" s="186"/>
    </row>
    <row r="535" spans="1:43" x14ac:dyDescent="0.25">
      <c r="V535" s="17"/>
    </row>
    <row r="536" spans="1:43" x14ac:dyDescent="0.25">
      <c r="V536" s="17"/>
    </row>
    <row r="537" spans="1:43" ht="23.25" x14ac:dyDescent="0.35">
      <c r="B537" s="24" t="s">
        <v>67</v>
      </c>
      <c r="V537" s="17"/>
      <c r="X537" s="22" t="s">
        <v>67</v>
      </c>
    </row>
    <row r="538" spans="1:43" ht="23.25" x14ac:dyDescent="0.35">
      <c r="B538" s="23" t="s">
        <v>82</v>
      </c>
      <c r="C538" s="20">
        <f>IF(X497="PAGADO",0,Y502)</f>
        <v>443.49999999999977</v>
      </c>
      <c r="E538" s="187" t="s">
        <v>435</v>
      </c>
      <c r="F538" s="187"/>
      <c r="G538" s="187"/>
      <c r="H538" s="187"/>
      <c r="V538" s="17"/>
      <c r="X538" s="23" t="s">
        <v>32</v>
      </c>
      <c r="Y538" s="20">
        <f>IF(B538="PAGADO",0,C543)</f>
        <v>0</v>
      </c>
      <c r="AA538" s="187" t="s">
        <v>435</v>
      </c>
      <c r="AB538" s="187"/>
      <c r="AC538" s="187"/>
      <c r="AD538" s="187"/>
    </row>
    <row r="539" spans="1:43" x14ac:dyDescent="0.25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 x14ac:dyDescent="0.25">
      <c r="C540" s="20"/>
      <c r="E540" s="4">
        <v>45106</v>
      </c>
      <c r="F540" s="3" t="s">
        <v>1067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814</v>
      </c>
      <c r="AC540" s="3" t="s">
        <v>1101</v>
      </c>
      <c r="AD540" s="5">
        <v>240</v>
      </c>
      <c r="AJ540" s="3"/>
      <c r="AK540" s="3"/>
      <c r="AL540" s="3"/>
      <c r="AM540" s="3"/>
      <c r="AN540" s="18"/>
      <c r="AO540" s="3"/>
    </row>
    <row r="541" spans="1:43" x14ac:dyDescent="0.25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 x14ac:dyDescent="0.25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 x14ac:dyDescent="0.25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 x14ac:dyDescent="0.3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88" t="str">
        <f>IF(Y543&lt;0,"NO PAGAR","COBRAR'")</f>
        <v>COBRAR'</v>
      </c>
      <c r="Y544" s="188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 x14ac:dyDescent="0.35">
      <c r="B545" s="188" t="str">
        <f>IF(C543&lt;0,"NO PAGAR","COBRAR'")</f>
        <v>COBRAR'</v>
      </c>
      <c r="C545" s="188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181" t="s">
        <v>9</v>
      </c>
      <c r="C546" s="182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81" t="s">
        <v>9</v>
      </c>
      <c r="Y546" s="182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11" t="s">
        <v>16</v>
      </c>
      <c r="C554" s="10"/>
      <c r="E554" s="183" t="s">
        <v>7</v>
      </c>
      <c r="F554" s="184"/>
      <c r="G554" s="185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183" t="s">
        <v>7</v>
      </c>
      <c r="AB554" s="184"/>
      <c r="AC554" s="185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 x14ac:dyDescent="0.25">
      <c r="B555" s="11" t="s">
        <v>1081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 x14ac:dyDescent="0.3">
      <c r="B556" s="12"/>
      <c r="C556" s="10"/>
      <c r="N556" s="183" t="s">
        <v>7</v>
      </c>
      <c r="O556" s="184"/>
      <c r="P556" s="184"/>
      <c r="Q556" s="185"/>
      <c r="R556" s="18">
        <f>SUM(R540:R555)</f>
        <v>0</v>
      </c>
      <c r="S556" s="3"/>
      <c r="V556" s="17"/>
      <c r="X556" s="12"/>
      <c r="Y556" s="10"/>
      <c r="AJ556" s="183" t="s">
        <v>7</v>
      </c>
      <c r="AK556" s="184"/>
      <c r="AL556" s="184"/>
      <c r="AM556" s="185"/>
      <c r="AN556" s="18">
        <f>SUM(AN540:AN555)</f>
        <v>0</v>
      </c>
      <c r="AO556" s="3"/>
    </row>
    <row r="557" spans="2:41" ht="15.75" thickBot="1" x14ac:dyDescent="0.3">
      <c r="B557" s="12"/>
      <c r="C557" s="10"/>
      <c r="N557" t="s">
        <v>1080</v>
      </c>
      <c r="O557" s="170">
        <v>0.28120370370370368</v>
      </c>
      <c r="P557">
        <v>20230707</v>
      </c>
      <c r="Q557" t="s">
        <v>473</v>
      </c>
      <c r="R557" t="s">
        <v>975</v>
      </c>
      <c r="S557" t="s">
        <v>476</v>
      </c>
      <c r="T557" s="166">
        <v>73</v>
      </c>
      <c r="U557" s="166">
        <v>41.715000000000003</v>
      </c>
      <c r="V557" s="17"/>
      <c r="X557" s="12"/>
      <c r="Y557" s="10"/>
    </row>
    <row r="558" spans="2:41" ht="15.75" thickBot="1" x14ac:dyDescent="0.3">
      <c r="B558" s="12"/>
      <c r="C558" s="10"/>
      <c r="N558" t="s">
        <v>1080</v>
      </c>
      <c r="O558" s="170">
        <v>0.47872685185185188</v>
      </c>
      <c r="P558">
        <v>20230710</v>
      </c>
      <c r="Q558" t="s">
        <v>473</v>
      </c>
      <c r="R558" t="s">
        <v>975</v>
      </c>
      <c r="S558" t="s">
        <v>476</v>
      </c>
      <c r="T558" s="166">
        <v>50.01</v>
      </c>
      <c r="U558" s="166">
        <v>28.574999999999999</v>
      </c>
      <c r="V558" s="17"/>
      <c r="X558" s="12"/>
      <c r="Y558" s="10"/>
    </row>
    <row r="559" spans="2:41" ht="15.75" thickBot="1" x14ac:dyDescent="0.3">
      <c r="B559" s="12"/>
      <c r="C559" s="10"/>
      <c r="E559" s="14"/>
      <c r="O559" s="170"/>
      <c r="T559" s="172">
        <f>SUM(T557:T558)</f>
        <v>123.00999999999999</v>
      </c>
      <c r="U559" s="166"/>
      <c r="V559" s="17"/>
      <c r="X559" s="12"/>
      <c r="Y559" s="10"/>
      <c r="AA559" s="14"/>
    </row>
    <row r="560" spans="2:41" x14ac:dyDescent="0.25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 x14ac:dyDescent="0.25">
      <c r="E561" s="1" t="s">
        <v>19</v>
      </c>
      <c r="V561" s="17"/>
      <c r="AA561" s="1" t="s">
        <v>19</v>
      </c>
    </row>
    <row r="562" spans="2:41" x14ac:dyDescent="0.25">
      <c r="V562" s="17"/>
    </row>
    <row r="563" spans="2:41" x14ac:dyDescent="0.25">
      <c r="V563" s="17"/>
    </row>
    <row r="564" spans="2:41" x14ac:dyDescent="0.25">
      <c r="V564" s="17"/>
    </row>
    <row r="565" spans="2:41" x14ac:dyDescent="0.25">
      <c r="V565" s="17"/>
      <c r="AC565" s="189" t="s">
        <v>29</v>
      </c>
      <c r="AD565" s="189"/>
      <c r="AE565" s="189"/>
    </row>
    <row r="566" spans="2:41" x14ac:dyDescent="0.25">
      <c r="H566" s="186" t="s">
        <v>28</v>
      </c>
      <c r="I566" s="186"/>
      <c r="J566" s="186"/>
      <c r="V566" s="17"/>
      <c r="AC566" s="189"/>
      <c r="AD566" s="189"/>
      <c r="AE566" s="189"/>
    </row>
    <row r="567" spans="2:41" x14ac:dyDescent="0.25">
      <c r="H567" s="186"/>
      <c r="I567" s="186"/>
      <c r="J567" s="186"/>
      <c r="V567" s="17"/>
      <c r="AC567" s="189"/>
      <c r="AD567" s="189"/>
      <c r="AE567" s="189"/>
    </row>
    <row r="568" spans="2:41" x14ac:dyDescent="0.25">
      <c r="V568" s="17"/>
    </row>
    <row r="569" spans="2:41" x14ac:dyDescent="0.25">
      <c r="V569" s="17"/>
    </row>
    <row r="570" spans="2:41" ht="23.25" x14ac:dyDescent="0.35">
      <c r="B570" s="22" t="s">
        <v>68</v>
      </c>
      <c r="V570" s="17"/>
      <c r="X570" s="22" t="s">
        <v>68</v>
      </c>
    </row>
    <row r="571" spans="2:41" ht="23.25" x14ac:dyDescent="0.35">
      <c r="B571" s="23" t="s">
        <v>130</v>
      </c>
      <c r="C571" s="20">
        <f>IF(X538="PAGADO",0,Y543)</f>
        <v>240</v>
      </c>
      <c r="E571" s="187" t="s">
        <v>20</v>
      </c>
      <c r="F571" s="187"/>
      <c r="G571" s="187"/>
      <c r="H571" s="187"/>
      <c r="V571" s="17"/>
      <c r="X571" s="23" t="s">
        <v>32</v>
      </c>
      <c r="Y571" s="20">
        <f>IF(B571="PAGADO",0,C576)</f>
        <v>0</v>
      </c>
      <c r="AA571" s="187" t="s">
        <v>1176</v>
      </c>
      <c r="AB571" s="187"/>
      <c r="AC571" s="187"/>
      <c r="AD571" s="187"/>
    </row>
    <row r="572" spans="2:41" x14ac:dyDescent="0.25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 x14ac:dyDescent="0.25">
      <c r="C573" s="20"/>
      <c r="E573" s="4">
        <v>45093</v>
      </c>
      <c r="F573" s="3" t="s">
        <v>597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1190</v>
      </c>
      <c r="AL573" s="3"/>
      <c r="AM573" s="3"/>
      <c r="AN573" s="18">
        <v>49.17</v>
      </c>
      <c r="AO573" s="3"/>
    </row>
    <row r="574" spans="2:41" x14ac:dyDescent="0.25">
      <c r="B574" s="1" t="s">
        <v>24</v>
      </c>
      <c r="C574" s="19">
        <f>IF(C571&gt;0,C571+C572,C572)</f>
        <v>1835</v>
      </c>
      <c r="E574" s="4">
        <v>45057</v>
      </c>
      <c r="F574" s="3" t="s">
        <v>1133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 x14ac:dyDescent="0.4">
      <c r="B577" s="190" t="str">
        <f>IF(C576&lt;0,"NO PAGAR","COBRAR")</f>
        <v>COBRAR</v>
      </c>
      <c r="C577" s="190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0" t="str">
        <f>IF(Y576&lt;0,"NO PAGAR","COBRAR")</f>
        <v>NO PAGAR</v>
      </c>
      <c r="Y577" s="19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81" t="s">
        <v>9</v>
      </c>
      <c r="C578" s="182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181" t="s">
        <v>9</v>
      </c>
      <c r="Y578" s="182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1189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17</v>
      </c>
      <c r="C587" s="10">
        <f>R592</f>
        <v>101.34</v>
      </c>
      <c r="E587" s="183" t="s">
        <v>7</v>
      </c>
      <c r="F587" s="184"/>
      <c r="G587" s="185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183" t="s">
        <v>7</v>
      </c>
      <c r="AB587" s="184"/>
      <c r="AC587" s="185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 x14ac:dyDescent="0.25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 x14ac:dyDescent="0.25">
      <c r="B589" s="12"/>
      <c r="C589" s="10"/>
      <c r="N589" s="183" t="s">
        <v>7</v>
      </c>
      <c r="O589" s="184"/>
      <c r="P589" s="184"/>
      <c r="Q589" s="185"/>
      <c r="R589" s="18">
        <f>SUM(R573:R588)</f>
        <v>0</v>
      </c>
      <c r="S589" s="3"/>
      <c r="V589" s="17"/>
      <c r="X589" s="12"/>
      <c r="Y589" s="10"/>
      <c r="AJ589" s="183" t="s">
        <v>7</v>
      </c>
      <c r="AK589" s="184"/>
      <c r="AL589" s="184"/>
      <c r="AM589" s="185"/>
      <c r="AN589" s="18">
        <f>SUM(AN573:AN588)</f>
        <v>49.17</v>
      </c>
      <c r="AO589" s="3"/>
    </row>
    <row r="590" spans="2:41" x14ac:dyDescent="0.25">
      <c r="B590" s="12"/>
      <c r="C590" s="10"/>
      <c r="N590" s="126" t="s">
        <v>473</v>
      </c>
      <c r="O590" s="127">
        <v>45126.72502315</v>
      </c>
      <c r="P590" s="126" t="s">
        <v>476</v>
      </c>
      <c r="Q590" s="128">
        <v>36</v>
      </c>
      <c r="R590" s="128">
        <v>63</v>
      </c>
      <c r="S590" s="129" t="s">
        <v>20</v>
      </c>
      <c r="V590" s="17"/>
      <c r="X590" s="12"/>
      <c r="Y590" s="10"/>
    </row>
    <row r="591" spans="2:41" x14ac:dyDescent="0.25">
      <c r="B591" s="12"/>
      <c r="C591" s="10"/>
      <c r="N591" s="126" t="s">
        <v>473</v>
      </c>
      <c r="O591" s="127">
        <v>45134.80516204</v>
      </c>
      <c r="P591" s="126" t="s">
        <v>476</v>
      </c>
      <c r="Q591" s="128">
        <v>21.911000000000001</v>
      </c>
      <c r="R591" s="128">
        <v>38.340000000000003</v>
      </c>
      <c r="S591" s="129" t="s">
        <v>20</v>
      </c>
      <c r="V591" s="17"/>
      <c r="X591" s="12"/>
      <c r="Y591" s="10"/>
    </row>
    <row r="592" spans="2:41" x14ac:dyDescent="0.25">
      <c r="B592" s="12"/>
      <c r="C592" s="10"/>
      <c r="E592" s="14"/>
      <c r="R592" s="176">
        <f>SUM(R590:R591)</f>
        <v>101.34</v>
      </c>
      <c r="V592" s="17"/>
      <c r="X592" s="12"/>
      <c r="Y592" s="10"/>
      <c r="AA592" s="14"/>
    </row>
    <row r="593" spans="1:43" x14ac:dyDescent="0.25">
      <c r="B593" s="12"/>
      <c r="C593" s="10"/>
      <c r="V593" s="17"/>
      <c r="X593" s="12"/>
      <c r="Y593" s="10"/>
    </row>
    <row r="594" spans="1:43" x14ac:dyDescent="0.25">
      <c r="B594" s="12"/>
      <c r="C594" s="10"/>
      <c r="V594" s="17"/>
      <c r="X594" s="12"/>
      <c r="Y594" s="10"/>
    </row>
    <row r="595" spans="1:43" x14ac:dyDescent="0.25">
      <c r="B595" s="12"/>
      <c r="C595" s="10"/>
      <c r="V595" s="17"/>
      <c r="X595" s="12"/>
      <c r="Y595" s="10"/>
    </row>
    <row r="596" spans="1:43" x14ac:dyDescent="0.25">
      <c r="B596" s="12"/>
      <c r="C596" s="10"/>
      <c r="V596" s="17"/>
      <c r="X596" s="12"/>
      <c r="Y596" s="10"/>
    </row>
    <row r="597" spans="1:43" x14ac:dyDescent="0.25">
      <c r="B597" s="11"/>
      <c r="C597" s="10"/>
      <c r="V597" s="17"/>
      <c r="X597" s="11"/>
      <c r="Y597" s="10"/>
    </row>
    <row r="598" spans="1:43" x14ac:dyDescent="0.25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 x14ac:dyDescent="0.25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 x14ac:dyDescent="0.25">
      <c r="E600" s="1" t="s">
        <v>19</v>
      </c>
      <c r="V600" s="17"/>
      <c r="AA600" s="1" t="s">
        <v>19</v>
      </c>
    </row>
    <row r="601" spans="1:43" x14ac:dyDescent="0.25">
      <c r="V601" s="17"/>
    </row>
    <row r="602" spans="1:43" x14ac:dyDescent="0.25">
      <c r="V602" s="17"/>
    </row>
    <row r="603" spans="1:43" x14ac:dyDescent="0.25">
      <c r="V603" s="17"/>
    </row>
    <row r="604" spans="1:43" x14ac:dyDescent="0.25">
      <c r="V604" s="17"/>
    </row>
    <row r="605" spans="1:43" x14ac:dyDescent="0.25">
      <c r="V605" s="17"/>
    </row>
    <row r="606" spans="1:43" x14ac:dyDescent="0.25">
      <c r="V606" s="17"/>
    </row>
    <row r="607" spans="1:43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5">
      <c r="V610" s="17"/>
    </row>
    <row r="611" spans="1:43" x14ac:dyDescent="0.25">
      <c r="H611" s="186" t="s">
        <v>30</v>
      </c>
      <c r="I611" s="186"/>
      <c r="J611" s="186"/>
      <c r="V611" s="17"/>
      <c r="AA611" s="186" t="s">
        <v>31</v>
      </c>
      <c r="AB611" s="186"/>
      <c r="AC611" s="186"/>
    </row>
    <row r="612" spans="1:43" x14ac:dyDescent="0.25">
      <c r="H612" s="186"/>
      <c r="I612" s="186"/>
      <c r="J612" s="186"/>
      <c r="V612" s="17"/>
      <c r="AA612" s="186"/>
      <c r="AB612" s="186"/>
      <c r="AC612" s="186"/>
    </row>
    <row r="613" spans="1:43" x14ac:dyDescent="0.25">
      <c r="V613" s="17"/>
    </row>
    <row r="614" spans="1:43" x14ac:dyDescent="0.25">
      <c r="V614" s="17"/>
    </row>
    <row r="615" spans="1:43" ht="23.25" x14ac:dyDescent="0.35">
      <c r="B615" s="24" t="s">
        <v>68</v>
      </c>
      <c r="V615" s="17"/>
      <c r="X615" s="22" t="s">
        <v>68</v>
      </c>
    </row>
    <row r="616" spans="1:43" ht="23.25" x14ac:dyDescent="0.35">
      <c r="B616" s="23" t="s">
        <v>32</v>
      </c>
      <c r="C616" s="20">
        <f>IF(X571="PAGADO",0,C576)</f>
        <v>1683.66</v>
      </c>
      <c r="E616" s="187" t="s">
        <v>20</v>
      </c>
      <c r="F616" s="187"/>
      <c r="G616" s="187"/>
      <c r="H616" s="187"/>
      <c r="V616" s="17"/>
      <c r="X616" s="23" t="s">
        <v>32</v>
      </c>
      <c r="Y616" s="20">
        <f>IF(B1416="PAGADO",0,C621)</f>
        <v>1545.4</v>
      </c>
      <c r="AA616" s="187" t="s">
        <v>20</v>
      </c>
      <c r="AB616" s="187"/>
      <c r="AC616" s="187"/>
      <c r="AD616" s="187"/>
    </row>
    <row r="617" spans="1:43" x14ac:dyDescent="0.25">
      <c r="B617" s="1" t="s">
        <v>0</v>
      </c>
      <c r="C617" s="19">
        <f>H632</f>
        <v>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 x14ac:dyDescent="0.25">
      <c r="C618" s="2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Y618" s="2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1:43" x14ac:dyDescent="0.25">
      <c r="B619" s="1" t="s">
        <v>24</v>
      </c>
      <c r="C619" s="19">
        <f>IF(C616&gt;0,C616+C617,C617)</f>
        <v>1683.66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1545.4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1:43" x14ac:dyDescent="0.25">
      <c r="B620" s="1" t="s">
        <v>9</v>
      </c>
      <c r="C620" s="20">
        <f>C644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Y644</f>
        <v>0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 x14ac:dyDescent="0.25">
      <c r="B621" s="6" t="s">
        <v>26</v>
      </c>
      <c r="C621" s="21">
        <f>C619-C620</f>
        <v>1545.4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1545.4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 ht="23.25" x14ac:dyDescent="0.3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88" t="str">
        <f>IF(Y621&lt;0,"NO PAGAR","COBRAR'")</f>
        <v>COBRAR'</v>
      </c>
      <c r="Y622" s="188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 x14ac:dyDescent="0.35">
      <c r="B623" s="188" t="str">
        <f>IF(C621&lt;0,"NO PAGAR","COBRAR'")</f>
        <v>COBRAR'</v>
      </c>
      <c r="C623" s="188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x14ac:dyDescent="0.25">
      <c r="B624" s="181" t="s">
        <v>9</v>
      </c>
      <c r="C624" s="182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81" t="s">
        <v>9</v>
      </c>
      <c r="Y624" s="182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0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16</v>
      </c>
      <c r="C632" s="10"/>
      <c r="E632" s="183" t="s">
        <v>7</v>
      </c>
      <c r="F632" s="184"/>
      <c r="G632" s="185"/>
      <c r="H632" s="5">
        <f>SUM(H618:H631)</f>
        <v>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183" t="s">
        <v>7</v>
      </c>
      <c r="AB632" s="184"/>
      <c r="AC632" s="185"/>
      <c r="AD632" s="5">
        <f>SUM(AD618:AD631)</f>
        <v>0</v>
      </c>
      <c r="AJ632" s="3"/>
      <c r="AK632" s="3"/>
      <c r="AL632" s="3"/>
      <c r="AM632" s="3"/>
      <c r="AN632" s="18"/>
      <c r="AO632" s="3"/>
    </row>
    <row r="633" spans="2:41" x14ac:dyDescent="0.25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17</v>
      </c>
      <c r="Y633" s="10"/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1" x14ac:dyDescent="0.25">
      <c r="B634" s="12"/>
      <c r="C634" s="10"/>
      <c r="N634" s="183" t="s">
        <v>7</v>
      </c>
      <c r="O634" s="184"/>
      <c r="P634" s="184"/>
      <c r="Q634" s="185"/>
      <c r="R634" s="18">
        <f>SUM(R618:R633)</f>
        <v>0</v>
      </c>
      <c r="S634" s="3"/>
      <c r="V634" s="17"/>
      <c r="X634" s="12"/>
      <c r="Y634" s="10"/>
      <c r="AJ634" s="183" t="s">
        <v>7</v>
      </c>
      <c r="AK634" s="184"/>
      <c r="AL634" s="184"/>
      <c r="AM634" s="185"/>
      <c r="AN634" s="18">
        <f>SUM(AN618:AN633)</f>
        <v>0</v>
      </c>
      <c r="AO634" s="3"/>
    </row>
    <row r="635" spans="2:41" x14ac:dyDescent="0.25">
      <c r="B635" s="12"/>
      <c r="C635" s="10"/>
      <c r="V635" s="17"/>
      <c r="X635" s="12"/>
      <c r="Y635" s="10"/>
    </row>
    <row r="636" spans="2:41" x14ac:dyDescent="0.25">
      <c r="B636" s="12"/>
      <c r="C636" s="10"/>
      <c r="V636" s="17"/>
      <c r="X636" s="12"/>
      <c r="Y636" s="10"/>
    </row>
    <row r="637" spans="2:41" x14ac:dyDescent="0.25">
      <c r="B637" s="12"/>
      <c r="C637" s="10"/>
      <c r="E637" s="14"/>
      <c r="V637" s="17"/>
      <c r="X637" s="12"/>
      <c r="Y637" s="10"/>
      <c r="AA637" s="14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V639" s="17"/>
      <c r="X639" s="12"/>
      <c r="Y639" s="10"/>
    </row>
    <row r="640" spans="2:41" x14ac:dyDescent="0.25">
      <c r="B640" s="12"/>
      <c r="C640" s="10"/>
      <c r="V640" s="17"/>
      <c r="X640" s="12"/>
      <c r="Y640" s="10"/>
    </row>
    <row r="641" spans="2:27" x14ac:dyDescent="0.25">
      <c r="B641" s="12"/>
      <c r="C641" s="10"/>
      <c r="V641" s="17"/>
      <c r="X641" s="12"/>
      <c r="Y641" s="10"/>
    </row>
    <row r="642" spans="2:27" x14ac:dyDescent="0.25">
      <c r="B642" s="12"/>
      <c r="C642" s="10"/>
      <c r="V642" s="17"/>
      <c r="X642" s="12"/>
      <c r="Y642" s="10"/>
    </row>
    <row r="643" spans="2:27" x14ac:dyDescent="0.25">
      <c r="B643" s="11"/>
      <c r="C643" s="10"/>
      <c r="V643" s="17"/>
      <c r="X643" s="11"/>
      <c r="Y643" s="10"/>
    </row>
    <row r="644" spans="2:27" x14ac:dyDescent="0.25">
      <c r="B644" s="15" t="s">
        <v>18</v>
      </c>
      <c r="C644" s="16">
        <f>SUM(C625:C643)</f>
        <v>138.26</v>
      </c>
      <c r="D644" t="s">
        <v>22</v>
      </c>
      <c r="E644" t="s">
        <v>21</v>
      </c>
      <c r="V644" s="17"/>
      <c r="X644" s="15" t="s">
        <v>18</v>
      </c>
      <c r="Y644" s="16">
        <f>SUM(Y625:Y643)</f>
        <v>0</v>
      </c>
      <c r="Z644" t="s">
        <v>22</v>
      </c>
      <c r="AA644" t="s">
        <v>21</v>
      </c>
    </row>
    <row r="645" spans="2:27" x14ac:dyDescent="0.25">
      <c r="E645" s="1" t="s">
        <v>19</v>
      </c>
      <c r="V645" s="17"/>
      <c r="AA645" s="1" t="s">
        <v>19</v>
      </c>
    </row>
    <row r="646" spans="2:27" x14ac:dyDescent="0.25">
      <c r="V646" s="17"/>
    </row>
    <row r="647" spans="2:27" x14ac:dyDescent="0.25">
      <c r="V647" s="17"/>
    </row>
    <row r="648" spans="2:27" x14ac:dyDescent="0.25">
      <c r="V648" s="17"/>
    </row>
    <row r="649" spans="2:27" x14ac:dyDescent="0.25">
      <c r="V649" s="17"/>
    </row>
    <row r="650" spans="2:27" x14ac:dyDescent="0.25">
      <c r="V650" s="17"/>
    </row>
    <row r="651" spans="2:27" x14ac:dyDescent="0.25">
      <c r="V651" s="17"/>
    </row>
    <row r="652" spans="2:27" x14ac:dyDescent="0.25">
      <c r="V652" s="17"/>
    </row>
    <row r="653" spans="2:27" x14ac:dyDescent="0.25">
      <c r="V653" s="17"/>
    </row>
    <row r="654" spans="2:27" x14ac:dyDescent="0.25">
      <c r="V654" s="17"/>
    </row>
    <row r="655" spans="2:27" x14ac:dyDescent="0.25">
      <c r="V655" s="17"/>
    </row>
    <row r="656" spans="2:27" x14ac:dyDescent="0.25">
      <c r="V656" s="17"/>
    </row>
    <row r="657" spans="2:41" x14ac:dyDescent="0.25">
      <c r="V657" s="17"/>
    </row>
    <row r="658" spans="2:41" x14ac:dyDescent="0.25">
      <c r="V658" s="17"/>
      <c r="AC658" s="189" t="s">
        <v>29</v>
      </c>
      <c r="AD658" s="189"/>
      <c r="AE658" s="189"/>
    </row>
    <row r="659" spans="2:41" x14ac:dyDescent="0.25">
      <c r="H659" s="186" t="s">
        <v>28</v>
      </c>
      <c r="I659" s="186"/>
      <c r="J659" s="186"/>
      <c r="V659" s="17"/>
      <c r="AC659" s="189"/>
      <c r="AD659" s="189"/>
      <c r="AE659" s="189"/>
    </row>
    <row r="660" spans="2:41" x14ac:dyDescent="0.25">
      <c r="H660" s="186"/>
      <c r="I660" s="186"/>
      <c r="J660" s="186"/>
      <c r="V660" s="17"/>
      <c r="AC660" s="189"/>
      <c r="AD660" s="189"/>
      <c r="AE660" s="189"/>
    </row>
    <row r="661" spans="2:41" x14ac:dyDescent="0.25">
      <c r="V661" s="17"/>
    </row>
    <row r="662" spans="2:41" x14ac:dyDescent="0.25">
      <c r="V662" s="17"/>
    </row>
    <row r="663" spans="2:41" ht="23.25" x14ac:dyDescent="0.35">
      <c r="B663" s="22" t="s">
        <v>69</v>
      </c>
      <c r="V663" s="17"/>
      <c r="X663" s="22" t="s">
        <v>69</v>
      </c>
    </row>
    <row r="664" spans="2:41" ht="23.25" x14ac:dyDescent="0.35">
      <c r="B664" s="23" t="s">
        <v>32</v>
      </c>
      <c r="C664" s="20">
        <f>IF(X616="PAGADO",0,Y621)</f>
        <v>1545.4</v>
      </c>
      <c r="E664" s="187" t="s">
        <v>20</v>
      </c>
      <c r="F664" s="187"/>
      <c r="G664" s="187"/>
      <c r="H664" s="187"/>
      <c r="V664" s="17"/>
      <c r="X664" s="23" t="s">
        <v>32</v>
      </c>
      <c r="Y664" s="20">
        <f>IF(B664="PAGADO",0,C669)</f>
        <v>1545.4</v>
      </c>
      <c r="AA664" s="187" t="s">
        <v>20</v>
      </c>
      <c r="AB664" s="187"/>
      <c r="AC664" s="187"/>
      <c r="AD664" s="187"/>
    </row>
    <row r="665" spans="2:41" x14ac:dyDescent="0.25">
      <c r="B665" s="1" t="s">
        <v>0</v>
      </c>
      <c r="C665" s="19">
        <f>H680</f>
        <v>0</v>
      </c>
      <c r="E665" s="2" t="s">
        <v>1</v>
      </c>
      <c r="F665" s="2" t="s">
        <v>2</v>
      </c>
      <c r="G665" s="2" t="s">
        <v>3</v>
      </c>
      <c r="H665" s="2" t="s">
        <v>4</v>
      </c>
      <c r="N665" s="2" t="s">
        <v>1</v>
      </c>
      <c r="O665" s="2" t="s">
        <v>5</v>
      </c>
      <c r="P665" s="2" t="s">
        <v>4</v>
      </c>
      <c r="Q665" s="2" t="s">
        <v>6</v>
      </c>
      <c r="R665" s="2" t="s">
        <v>7</v>
      </c>
      <c r="S665" s="3"/>
      <c r="V665" s="17"/>
      <c r="X665" s="1" t="s">
        <v>0</v>
      </c>
      <c r="Y665" s="19">
        <f>AD680</f>
        <v>0</v>
      </c>
      <c r="AA665" s="2" t="s">
        <v>1</v>
      </c>
      <c r="AB665" s="2" t="s">
        <v>2</v>
      </c>
      <c r="AC665" s="2" t="s">
        <v>3</v>
      </c>
      <c r="AD665" s="2" t="s">
        <v>4</v>
      </c>
      <c r="AJ665" s="2" t="s">
        <v>1</v>
      </c>
      <c r="AK665" s="2" t="s">
        <v>5</v>
      </c>
      <c r="AL665" s="2" t="s">
        <v>4</v>
      </c>
      <c r="AM665" s="2" t="s">
        <v>6</v>
      </c>
      <c r="AN665" s="2" t="s">
        <v>7</v>
      </c>
      <c r="AO665" s="3"/>
    </row>
    <row r="666" spans="2:41" x14ac:dyDescent="0.25">
      <c r="C666" s="2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Y666" s="2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" t="s">
        <v>24</v>
      </c>
      <c r="C667" s="19">
        <f>IF(C664&gt;0,C664+C665,C665)</f>
        <v>1545.4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" t="s">
        <v>24</v>
      </c>
      <c r="Y667" s="19">
        <f>IF(Y664&gt;0,Y664+Y665,Y665)</f>
        <v>1545.4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" t="s">
        <v>9</v>
      </c>
      <c r="C668" s="20">
        <f>C691</f>
        <v>0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" t="s">
        <v>9</v>
      </c>
      <c r="Y668" s="20">
        <f>Y691</f>
        <v>0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6" t="s">
        <v>25</v>
      </c>
      <c r="C669" s="21">
        <f>C667-C668</f>
        <v>1545.4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6" t="s">
        <v>8</v>
      </c>
      <c r="Y669" s="21">
        <f>Y667-Y668</f>
        <v>1545.4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ht="26.25" x14ac:dyDescent="0.4">
      <c r="B670" s="190" t="str">
        <f>IF(C669&lt;0,"NO PAGAR","COBRAR")</f>
        <v>COBRAR</v>
      </c>
      <c r="C670" s="19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90" t="str">
        <f>IF(Y669&lt;0,"NO PAGAR","COBRAR")</f>
        <v>COBRAR</v>
      </c>
      <c r="Y670" s="19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81" t="s">
        <v>9</v>
      </c>
      <c r="C671" s="182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81" t="s">
        <v>9</v>
      </c>
      <c r="Y671" s="182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9" t="str">
        <f>IF(C705&lt;0,"SALDO A FAVOR","SALDO ADELANTAD0'")</f>
        <v>SALDO ADELANTAD0'</v>
      </c>
      <c r="C672" s="10" t="b">
        <f>IF(Y616&lt;=0,Y616*-1)</f>
        <v>0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9" t="str">
        <f>IF(C669&lt;0,"SALDO ADELANTADO","SALDO A FAVOR'")</f>
        <v>SALDO A FAVOR'</v>
      </c>
      <c r="Y672" s="10" t="b">
        <f>IF(C669&lt;=0,C669*-1)</f>
        <v>0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10</v>
      </c>
      <c r="C673" s="10">
        <f>R682</f>
        <v>0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10</v>
      </c>
      <c r="Y673" s="10">
        <f>AN682</f>
        <v>0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11" t="s">
        <v>11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11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12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12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13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13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14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14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1" t="s">
        <v>15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15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11" t="s">
        <v>16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16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1" t="s">
        <v>17</v>
      </c>
      <c r="C680" s="10"/>
      <c r="E680" s="183" t="s">
        <v>7</v>
      </c>
      <c r="F680" s="184"/>
      <c r="G680" s="185"/>
      <c r="H680" s="5">
        <f>SUM(H666:H679)</f>
        <v>0</v>
      </c>
      <c r="N680" s="3"/>
      <c r="O680" s="3"/>
      <c r="P680" s="3"/>
      <c r="Q680" s="3"/>
      <c r="R680" s="18"/>
      <c r="S680" s="3"/>
      <c r="V680" s="17"/>
      <c r="X680" s="11" t="s">
        <v>17</v>
      </c>
      <c r="Y680" s="10"/>
      <c r="AA680" s="183" t="s">
        <v>7</v>
      </c>
      <c r="AB680" s="184"/>
      <c r="AC680" s="185"/>
      <c r="AD680" s="5">
        <f>SUM(AD666:AD679)</f>
        <v>0</v>
      </c>
      <c r="AJ680" s="3"/>
      <c r="AK680" s="3"/>
      <c r="AL680" s="3"/>
      <c r="AM680" s="3"/>
      <c r="AN680" s="18"/>
      <c r="AO680" s="3"/>
    </row>
    <row r="681" spans="2:41" x14ac:dyDescent="0.25">
      <c r="B681" s="12"/>
      <c r="C681" s="10"/>
      <c r="E681" s="13"/>
      <c r="F681" s="13"/>
      <c r="G681" s="13"/>
      <c r="N681" s="3"/>
      <c r="O681" s="3"/>
      <c r="P681" s="3"/>
      <c r="Q681" s="3"/>
      <c r="R681" s="18"/>
      <c r="S681" s="3"/>
      <c r="V681" s="17"/>
      <c r="X681" s="12"/>
      <c r="Y681" s="10"/>
      <c r="AA681" s="13"/>
      <c r="AB681" s="13"/>
      <c r="AC681" s="13"/>
      <c r="AJ681" s="3"/>
      <c r="AK681" s="3"/>
      <c r="AL681" s="3"/>
      <c r="AM681" s="3"/>
      <c r="AN681" s="18"/>
      <c r="AO681" s="3"/>
    </row>
    <row r="682" spans="2:41" x14ac:dyDescent="0.25">
      <c r="B682" s="12"/>
      <c r="C682" s="10"/>
      <c r="N682" s="183" t="s">
        <v>7</v>
      </c>
      <c r="O682" s="184"/>
      <c r="P682" s="184"/>
      <c r="Q682" s="185"/>
      <c r="R682" s="18">
        <f>SUM(R666:R681)</f>
        <v>0</v>
      </c>
      <c r="S682" s="3"/>
      <c r="V682" s="17"/>
      <c r="X682" s="12"/>
      <c r="Y682" s="10"/>
      <c r="AJ682" s="183" t="s">
        <v>7</v>
      </c>
      <c r="AK682" s="184"/>
      <c r="AL682" s="184"/>
      <c r="AM682" s="185"/>
      <c r="AN682" s="18">
        <f>SUM(AN666:AN681)</f>
        <v>0</v>
      </c>
      <c r="AO682" s="3"/>
    </row>
    <row r="683" spans="2:41" x14ac:dyDescent="0.25">
      <c r="B683" s="12"/>
      <c r="C683" s="10"/>
      <c r="V683" s="17"/>
      <c r="X683" s="12"/>
      <c r="Y683" s="10"/>
    </row>
    <row r="684" spans="2:41" x14ac:dyDescent="0.25">
      <c r="B684" s="12"/>
      <c r="C684" s="10"/>
      <c r="V684" s="17"/>
      <c r="X684" s="12"/>
      <c r="Y684" s="10"/>
    </row>
    <row r="685" spans="2:41" x14ac:dyDescent="0.25">
      <c r="B685" s="12"/>
      <c r="C685" s="10"/>
      <c r="E685" s="14"/>
      <c r="V685" s="17"/>
      <c r="X685" s="12"/>
      <c r="Y685" s="10"/>
      <c r="AA685" s="14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2"/>
      <c r="C687" s="10"/>
      <c r="V687" s="17"/>
      <c r="X687" s="12"/>
      <c r="Y687" s="10"/>
    </row>
    <row r="688" spans="2:41" x14ac:dyDescent="0.25">
      <c r="B688" s="12"/>
      <c r="C688" s="10"/>
      <c r="V688" s="17"/>
      <c r="X688" s="12"/>
      <c r="Y688" s="10"/>
    </row>
    <row r="689" spans="1:43" x14ac:dyDescent="0.25">
      <c r="B689" s="12"/>
      <c r="C689" s="10"/>
      <c r="V689" s="17"/>
      <c r="X689" s="12"/>
      <c r="Y689" s="10"/>
    </row>
    <row r="690" spans="1:43" x14ac:dyDescent="0.25">
      <c r="B690" s="11"/>
      <c r="C690" s="10"/>
      <c r="V690" s="17"/>
      <c r="X690" s="11"/>
      <c r="Y690" s="10"/>
    </row>
    <row r="691" spans="1:43" x14ac:dyDescent="0.25">
      <c r="B691" s="15" t="s">
        <v>18</v>
      </c>
      <c r="C691" s="16">
        <f>SUM(C672:C690)</f>
        <v>0</v>
      </c>
      <c r="V691" s="17"/>
      <c r="X691" s="15" t="s">
        <v>18</v>
      </c>
      <c r="Y691" s="16">
        <f>SUM(Y672:Y690)</f>
        <v>0</v>
      </c>
    </row>
    <row r="692" spans="1:43" x14ac:dyDescent="0.25">
      <c r="D692" t="s">
        <v>22</v>
      </c>
      <c r="E692" t="s">
        <v>21</v>
      </c>
      <c r="V692" s="17"/>
      <c r="Z692" t="s">
        <v>22</v>
      </c>
      <c r="AA692" t="s">
        <v>21</v>
      </c>
    </row>
    <row r="693" spans="1:43" x14ac:dyDescent="0.25">
      <c r="E693" s="1" t="s">
        <v>19</v>
      </c>
      <c r="V693" s="17"/>
      <c r="AA693" s="1" t="s">
        <v>19</v>
      </c>
    </row>
    <row r="694" spans="1:43" x14ac:dyDescent="0.25">
      <c r="V694" s="17"/>
    </row>
    <row r="695" spans="1:43" x14ac:dyDescent="0.25">
      <c r="V695" s="17"/>
    </row>
    <row r="696" spans="1:43" x14ac:dyDescent="0.25">
      <c r="V696" s="17"/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</row>
    <row r="701" spans="1:43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</row>
    <row r="702" spans="1:43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 x14ac:dyDescent="0.25">
      <c r="V703" s="17"/>
    </row>
    <row r="704" spans="1:43" x14ac:dyDescent="0.25">
      <c r="H704" s="186" t="s">
        <v>30</v>
      </c>
      <c r="I704" s="186"/>
      <c r="J704" s="186"/>
      <c r="V704" s="17"/>
      <c r="AA704" s="186" t="s">
        <v>31</v>
      </c>
      <c r="AB704" s="186"/>
      <c r="AC704" s="186"/>
    </row>
    <row r="705" spans="2:41" x14ac:dyDescent="0.25">
      <c r="H705" s="186"/>
      <c r="I705" s="186"/>
      <c r="J705" s="186"/>
      <c r="V705" s="17"/>
      <c r="AA705" s="186"/>
      <c r="AB705" s="186"/>
      <c r="AC705" s="186"/>
    </row>
    <row r="706" spans="2:41" x14ac:dyDescent="0.25">
      <c r="V706" s="17"/>
    </row>
    <row r="707" spans="2:41" x14ac:dyDescent="0.25">
      <c r="V707" s="17"/>
    </row>
    <row r="708" spans="2:41" ht="23.25" x14ac:dyDescent="0.35">
      <c r="B708" s="24" t="s">
        <v>69</v>
      </c>
      <c r="V708" s="17"/>
      <c r="X708" s="22" t="s">
        <v>69</v>
      </c>
    </row>
    <row r="709" spans="2:41" ht="23.25" x14ac:dyDescent="0.35">
      <c r="B709" s="23" t="s">
        <v>32</v>
      </c>
      <c r="C709" s="20">
        <f>IF(X664="PAGADO",0,C669)</f>
        <v>1545.4</v>
      </c>
      <c r="E709" s="187" t="s">
        <v>20</v>
      </c>
      <c r="F709" s="187"/>
      <c r="G709" s="187"/>
      <c r="H709" s="187"/>
      <c r="V709" s="17"/>
      <c r="X709" s="23" t="s">
        <v>32</v>
      </c>
      <c r="Y709" s="20">
        <f>IF(B1509="PAGADO",0,C714)</f>
        <v>1545.4</v>
      </c>
      <c r="AA709" s="187" t="s">
        <v>20</v>
      </c>
      <c r="AB709" s="187"/>
      <c r="AC709" s="187"/>
      <c r="AD709" s="187"/>
    </row>
    <row r="710" spans="2:41" x14ac:dyDescent="0.25">
      <c r="B710" s="1" t="s">
        <v>0</v>
      </c>
      <c r="C710" s="19">
        <f>H725</f>
        <v>0</v>
      </c>
      <c r="E710" s="2" t="s">
        <v>1</v>
      </c>
      <c r="F710" s="2" t="s">
        <v>2</v>
      </c>
      <c r="G710" s="2" t="s">
        <v>3</v>
      </c>
      <c r="H710" s="2" t="s">
        <v>4</v>
      </c>
      <c r="N710" s="2" t="s">
        <v>1</v>
      </c>
      <c r="O710" s="2" t="s">
        <v>5</v>
      </c>
      <c r="P710" s="2" t="s">
        <v>4</v>
      </c>
      <c r="Q710" s="2" t="s">
        <v>6</v>
      </c>
      <c r="R710" s="2" t="s">
        <v>7</v>
      </c>
      <c r="S710" s="3"/>
      <c r="V710" s="17"/>
      <c r="X710" s="1" t="s">
        <v>0</v>
      </c>
      <c r="Y710" s="19">
        <f>AD725</f>
        <v>0</v>
      </c>
      <c r="AA710" s="2" t="s">
        <v>1</v>
      </c>
      <c r="AB710" s="2" t="s">
        <v>2</v>
      </c>
      <c r="AC710" s="2" t="s">
        <v>3</v>
      </c>
      <c r="AD710" s="2" t="s">
        <v>4</v>
      </c>
      <c r="AJ710" s="2" t="s">
        <v>1</v>
      </c>
      <c r="AK710" s="2" t="s">
        <v>5</v>
      </c>
      <c r="AL710" s="2" t="s">
        <v>4</v>
      </c>
      <c r="AM710" s="2" t="s">
        <v>6</v>
      </c>
      <c r="AN710" s="2" t="s">
        <v>7</v>
      </c>
      <c r="AO710" s="3"/>
    </row>
    <row r="711" spans="2:41" x14ac:dyDescent="0.25">
      <c r="C711" s="2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Y711" s="2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" t="s">
        <v>24</v>
      </c>
      <c r="C712" s="19">
        <f>IF(C709&gt;0,C709+C710,C710)</f>
        <v>1545.4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" t="s">
        <v>24</v>
      </c>
      <c r="Y712" s="19">
        <f>IF(Y709&gt;0,Y709+Y710,Y710)</f>
        <v>1545.4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" t="s">
        <v>9</v>
      </c>
      <c r="C713" s="20">
        <f>C737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" t="s">
        <v>9</v>
      </c>
      <c r="Y713" s="20">
        <f>Y737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6" t="s">
        <v>26</v>
      </c>
      <c r="C714" s="21">
        <f>C712-C713</f>
        <v>1545.4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6" t="s">
        <v>27</v>
      </c>
      <c r="Y714" s="21">
        <f>Y712-Y713</f>
        <v>1545.4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ht="23.25" x14ac:dyDescent="0.35">
      <c r="B715" s="6"/>
      <c r="C715" s="7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88" t="str">
        <f>IF(Y714&lt;0,"NO PAGAR","COBRAR'")</f>
        <v>COBRAR'</v>
      </c>
      <c r="Y715" s="188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ht="23.25" x14ac:dyDescent="0.35">
      <c r="B716" s="188" t="str">
        <f>IF(C714&lt;0,"NO PAGAR","COBRAR'")</f>
        <v>COBRAR'</v>
      </c>
      <c r="C716" s="188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/>
      <c r="Y716" s="8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81" t="s">
        <v>9</v>
      </c>
      <c r="C717" s="182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81" t="s">
        <v>9</v>
      </c>
      <c r="Y717" s="182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9" t="str">
        <f>IF(Y669&lt;0,"SALDO ADELANTADO","SALDO A FAVOR '")</f>
        <v>SALDO A FAVOR '</v>
      </c>
      <c r="C718" s="10" t="b">
        <f>IF(Y669&lt;=0,Y669*-1)</f>
        <v>0</v>
      </c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9" t="str">
        <f>IF(C714&lt;0,"SALDO ADELANTADO","SALDO A FAVOR'")</f>
        <v>SALDO A FAVOR'</v>
      </c>
      <c r="Y718" s="10" t="b">
        <f>IF(C714&lt;=0,C714*-1)</f>
        <v>0</v>
      </c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10</v>
      </c>
      <c r="C719" s="10">
        <f>R727</f>
        <v>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10</v>
      </c>
      <c r="Y719" s="10">
        <f>AN727</f>
        <v>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11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11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12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12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13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13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14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14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15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15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16</v>
      </c>
      <c r="C725" s="10"/>
      <c r="E725" s="183" t="s">
        <v>7</v>
      </c>
      <c r="F725" s="184"/>
      <c r="G725" s="185"/>
      <c r="H725" s="5">
        <f>SUM(H711:H724)</f>
        <v>0</v>
      </c>
      <c r="N725" s="3"/>
      <c r="O725" s="3"/>
      <c r="P725" s="3"/>
      <c r="Q725" s="3"/>
      <c r="R725" s="18"/>
      <c r="S725" s="3"/>
      <c r="V725" s="17"/>
      <c r="X725" s="11" t="s">
        <v>16</v>
      </c>
      <c r="Y725" s="10"/>
      <c r="AA725" s="183" t="s">
        <v>7</v>
      </c>
      <c r="AB725" s="184"/>
      <c r="AC725" s="185"/>
      <c r="AD725" s="5">
        <f>SUM(AD711:AD724)</f>
        <v>0</v>
      </c>
      <c r="AJ725" s="3"/>
      <c r="AK725" s="3"/>
      <c r="AL725" s="3"/>
      <c r="AM725" s="3"/>
      <c r="AN725" s="18"/>
      <c r="AO725" s="3"/>
    </row>
    <row r="726" spans="2:41" x14ac:dyDescent="0.25">
      <c r="B726" s="11" t="s">
        <v>17</v>
      </c>
      <c r="C726" s="10"/>
      <c r="E726" s="13"/>
      <c r="F726" s="13"/>
      <c r="G726" s="13"/>
      <c r="N726" s="3"/>
      <c r="O726" s="3"/>
      <c r="P726" s="3"/>
      <c r="Q726" s="3"/>
      <c r="R726" s="18"/>
      <c r="S726" s="3"/>
      <c r="V726" s="17"/>
      <c r="X726" s="11" t="s">
        <v>17</v>
      </c>
      <c r="Y726" s="10"/>
      <c r="AA726" s="13"/>
      <c r="AB726" s="13"/>
      <c r="AC726" s="13"/>
      <c r="AJ726" s="3"/>
      <c r="AK726" s="3"/>
      <c r="AL726" s="3"/>
      <c r="AM726" s="3"/>
      <c r="AN726" s="18"/>
      <c r="AO726" s="3"/>
    </row>
    <row r="727" spans="2:41" x14ac:dyDescent="0.25">
      <c r="B727" s="12"/>
      <c r="C727" s="10"/>
      <c r="N727" s="183" t="s">
        <v>7</v>
      </c>
      <c r="O727" s="184"/>
      <c r="P727" s="184"/>
      <c r="Q727" s="185"/>
      <c r="R727" s="18">
        <f>SUM(R711:R726)</f>
        <v>0</v>
      </c>
      <c r="S727" s="3"/>
      <c r="V727" s="17"/>
      <c r="X727" s="12"/>
      <c r="Y727" s="10"/>
      <c r="AJ727" s="183" t="s">
        <v>7</v>
      </c>
      <c r="AK727" s="184"/>
      <c r="AL727" s="184"/>
      <c r="AM727" s="185"/>
      <c r="AN727" s="18">
        <f>SUM(AN711:AN726)</f>
        <v>0</v>
      </c>
      <c r="AO727" s="3"/>
    </row>
    <row r="728" spans="2:41" x14ac:dyDescent="0.25">
      <c r="B728" s="12"/>
      <c r="C728" s="10"/>
      <c r="V728" s="17"/>
      <c r="X728" s="12"/>
      <c r="Y728" s="10"/>
    </row>
    <row r="729" spans="2:41" x14ac:dyDescent="0.25">
      <c r="B729" s="12"/>
      <c r="C729" s="10"/>
      <c r="V729" s="17"/>
      <c r="X729" s="12"/>
      <c r="Y729" s="10"/>
    </row>
    <row r="730" spans="2:41" x14ac:dyDescent="0.25">
      <c r="B730" s="12"/>
      <c r="C730" s="10"/>
      <c r="E730" s="14"/>
      <c r="V730" s="17"/>
      <c r="X730" s="12"/>
      <c r="Y730" s="10"/>
      <c r="AA730" s="14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2"/>
      <c r="C733" s="10"/>
      <c r="V733" s="17"/>
      <c r="X733" s="12"/>
      <c r="Y733" s="10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1"/>
      <c r="C736" s="10"/>
      <c r="V736" s="17"/>
      <c r="X736" s="11"/>
      <c r="Y736" s="10"/>
    </row>
    <row r="737" spans="2:31" x14ac:dyDescent="0.25">
      <c r="B737" s="15" t="s">
        <v>18</v>
      </c>
      <c r="C737" s="16">
        <f>SUM(C718:C736)</f>
        <v>0</v>
      </c>
      <c r="D737" t="s">
        <v>22</v>
      </c>
      <c r="E737" t="s">
        <v>21</v>
      </c>
      <c r="V737" s="17"/>
      <c r="X737" s="15" t="s">
        <v>18</v>
      </c>
      <c r="Y737" s="16">
        <f>SUM(Y718:Y736)</f>
        <v>0</v>
      </c>
      <c r="Z737" t="s">
        <v>22</v>
      </c>
      <c r="AA737" t="s">
        <v>21</v>
      </c>
    </row>
    <row r="738" spans="2:31" x14ac:dyDescent="0.25">
      <c r="E738" s="1" t="s">
        <v>19</v>
      </c>
      <c r="V738" s="17"/>
      <c r="AA738" s="1" t="s">
        <v>19</v>
      </c>
    </row>
    <row r="739" spans="2:31" x14ac:dyDescent="0.25">
      <c r="V739" s="17"/>
    </row>
    <row r="740" spans="2:31" x14ac:dyDescent="0.25">
      <c r="V740" s="17"/>
    </row>
    <row r="741" spans="2:31" x14ac:dyDescent="0.25">
      <c r="V741" s="17"/>
    </row>
    <row r="742" spans="2:31" x14ac:dyDescent="0.25">
      <c r="V742" s="17"/>
    </row>
    <row r="743" spans="2:31" x14ac:dyDescent="0.25">
      <c r="V743" s="17"/>
    </row>
    <row r="744" spans="2:31" x14ac:dyDescent="0.25">
      <c r="V744" s="17"/>
    </row>
    <row r="745" spans="2:31" x14ac:dyDescent="0.25">
      <c r="V745" s="17"/>
    </row>
    <row r="746" spans="2:31" x14ac:dyDescent="0.25">
      <c r="V746" s="17"/>
    </row>
    <row r="747" spans="2:31" x14ac:dyDescent="0.25">
      <c r="V747" s="17"/>
    </row>
    <row r="748" spans="2:31" x14ac:dyDescent="0.25">
      <c r="V748" s="17"/>
    </row>
    <row r="749" spans="2:31" x14ac:dyDescent="0.25">
      <c r="V749" s="17"/>
    </row>
    <row r="750" spans="2:31" x14ac:dyDescent="0.25">
      <c r="V750" s="17"/>
    </row>
    <row r="751" spans="2:31" x14ac:dyDescent="0.25">
      <c r="V751" s="17"/>
      <c r="AC751" s="189" t="s">
        <v>29</v>
      </c>
      <c r="AD751" s="189"/>
      <c r="AE751" s="189"/>
    </row>
    <row r="752" spans="2:31" x14ac:dyDescent="0.25">
      <c r="H752" s="186" t="s">
        <v>28</v>
      </c>
      <c r="I752" s="186"/>
      <c r="J752" s="186"/>
      <c r="V752" s="17"/>
      <c r="AC752" s="189"/>
      <c r="AD752" s="189"/>
      <c r="AE752" s="189"/>
    </row>
    <row r="753" spans="2:41" x14ac:dyDescent="0.25">
      <c r="H753" s="186"/>
      <c r="I753" s="186"/>
      <c r="J753" s="186"/>
      <c r="V753" s="17"/>
      <c r="AC753" s="189"/>
      <c r="AD753" s="189"/>
      <c r="AE753" s="189"/>
    </row>
    <row r="754" spans="2:41" x14ac:dyDescent="0.25">
      <c r="V754" s="17"/>
    </row>
    <row r="755" spans="2:41" x14ac:dyDescent="0.25">
      <c r="V755" s="17"/>
    </row>
    <row r="756" spans="2:41" ht="23.25" x14ac:dyDescent="0.35">
      <c r="B756" s="22" t="s">
        <v>70</v>
      </c>
      <c r="V756" s="17"/>
      <c r="X756" s="22" t="s">
        <v>70</v>
      </c>
    </row>
    <row r="757" spans="2:41" ht="23.25" x14ac:dyDescent="0.35">
      <c r="B757" s="23" t="s">
        <v>32</v>
      </c>
      <c r="C757" s="20">
        <f>IF(X709="PAGADO",0,Y714)</f>
        <v>1545.4</v>
      </c>
      <c r="E757" s="187" t="s">
        <v>20</v>
      </c>
      <c r="F757" s="187"/>
      <c r="G757" s="187"/>
      <c r="H757" s="187"/>
      <c r="V757" s="17"/>
      <c r="X757" s="23" t="s">
        <v>32</v>
      </c>
      <c r="Y757" s="20">
        <f>IF(B757="PAGADO",0,C762)</f>
        <v>1545.4</v>
      </c>
      <c r="AA757" s="187" t="s">
        <v>20</v>
      </c>
      <c r="AB757" s="187"/>
      <c r="AC757" s="187"/>
      <c r="AD757" s="187"/>
    </row>
    <row r="758" spans="2:41" x14ac:dyDescent="0.25">
      <c r="B758" s="1" t="s">
        <v>0</v>
      </c>
      <c r="C758" s="19">
        <f>H773</f>
        <v>0</v>
      </c>
      <c r="E758" s="2" t="s">
        <v>1</v>
      </c>
      <c r="F758" s="2" t="s">
        <v>2</v>
      </c>
      <c r="G758" s="2" t="s">
        <v>3</v>
      </c>
      <c r="H758" s="2" t="s">
        <v>4</v>
      </c>
      <c r="N758" s="2" t="s">
        <v>1</v>
      </c>
      <c r="O758" s="2" t="s">
        <v>5</v>
      </c>
      <c r="P758" s="2" t="s">
        <v>4</v>
      </c>
      <c r="Q758" s="2" t="s">
        <v>6</v>
      </c>
      <c r="R758" s="2" t="s">
        <v>7</v>
      </c>
      <c r="S758" s="3"/>
      <c r="V758" s="17"/>
      <c r="X758" s="1" t="s">
        <v>0</v>
      </c>
      <c r="Y758" s="19">
        <f>AD773</f>
        <v>0</v>
      </c>
      <c r="AA758" s="2" t="s">
        <v>1</v>
      </c>
      <c r="AB758" s="2" t="s">
        <v>2</v>
      </c>
      <c r="AC758" s="2" t="s">
        <v>3</v>
      </c>
      <c r="AD758" s="2" t="s">
        <v>4</v>
      </c>
      <c r="AJ758" s="2" t="s">
        <v>1</v>
      </c>
      <c r="AK758" s="2" t="s">
        <v>5</v>
      </c>
      <c r="AL758" s="2" t="s">
        <v>4</v>
      </c>
      <c r="AM758" s="2" t="s">
        <v>6</v>
      </c>
      <c r="AN758" s="2" t="s">
        <v>7</v>
      </c>
      <c r="AO758" s="3"/>
    </row>
    <row r="759" spans="2:41" x14ac:dyDescent="0.25">
      <c r="C759" s="2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Y759" s="2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" t="s">
        <v>24</v>
      </c>
      <c r="C760" s="19">
        <f>IF(C757&gt;0,C757+C758,C758)</f>
        <v>1545.4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" t="s">
        <v>24</v>
      </c>
      <c r="Y760" s="19">
        <f>IF(Y757&gt;0,Y758+Y757,Y758)</f>
        <v>1545.4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" t="s">
        <v>9</v>
      </c>
      <c r="C761" s="20">
        <f>C784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" t="s">
        <v>9</v>
      </c>
      <c r="Y761" s="20">
        <f>Y784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6" t="s">
        <v>25</v>
      </c>
      <c r="C762" s="21">
        <f>C760-C761</f>
        <v>1545.4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6" t="s">
        <v>8</v>
      </c>
      <c r="Y762" s="21">
        <f>Y760-Y761</f>
        <v>1545.4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ht="26.25" x14ac:dyDescent="0.4">
      <c r="B763" s="190" t="str">
        <f>IF(C762&lt;0,"NO PAGAR","COBRAR")</f>
        <v>COBRAR</v>
      </c>
      <c r="C763" s="19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90" t="str">
        <f>IF(Y762&lt;0,"NO PAGAR","COBRAR")</f>
        <v>COBRAR</v>
      </c>
      <c r="Y763" s="19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81" t="s">
        <v>9</v>
      </c>
      <c r="C764" s="182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81" t="s">
        <v>9</v>
      </c>
      <c r="Y764" s="182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9" t="str">
        <f>IF(C798&lt;0,"SALDO A FAVOR","SALDO ADELANTAD0'")</f>
        <v>SALDO ADELANTAD0'</v>
      </c>
      <c r="C765" s="10" t="b">
        <f>IF(Y709&lt;=0,Y709*-1)</f>
        <v>0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9" t="str">
        <f>IF(C762&lt;0,"SALDO ADELANTADO","SALDO A FAVOR'")</f>
        <v>SALDO A FAVOR'</v>
      </c>
      <c r="Y765" s="10" t="b">
        <f>IF(C762&lt;=0,C762*-1)</f>
        <v>0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1" t="s">
        <v>10</v>
      </c>
      <c r="C766" s="10">
        <f>R775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10</v>
      </c>
      <c r="Y766" s="10">
        <f>AN775</f>
        <v>0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1" t="s">
        <v>11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11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12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12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13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13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14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14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15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15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16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16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17</v>
      </c>
      <c r="C773" s="10"/>
      <c r="E773" s="183" t="s">
        <v>7</v>
      </c>
      <c r="F773" s="184"/>
      <c r="G773" s="185"/>
      <c r="H773" s="5">
        <f>SUM(H759:H772)</f>
        <v>0</v>
      </c>
      <c r="N773" s="3"/>
      <c r="O773" s="3"/>
      <c r="P773" s="3"/>
      <c r="Q773" s="3"/>
      <c r="R773" s="18"/>
      <c r="S773" s="3"/>
      <c r="V773" s="17"/>
      <c r="X773" s="11" t="s">
        <v>17</v>
      </c>
      <c r="Y773" s="10"/>
      <c r="AA773" s="183" t="s">
        <v>7</v>
      </c>
      <c r="AB773" s="184"/>
      <c r="AC773" s="185"/>
      <c r="AD773" s="5">
        <f>SUM(AD759:AD772)</f>
        <v>0</v>
      </c>
      <c r="AJ773" s="3"/>
      <c r="AK773" s="3"/>
      <c r="AL773" s="3"/>
      <c r="AM773" s="3"/>
      <c r="AN773" s="18"/>
      <c r="AO773" s="3"/>
    </row>
    <row r="774" spans="2:41" x14ac:dyDescent="0.25">
      <c r="B774" s="12"/>
      <c r="C774" s="10"/>
      <c r="E774" s="13"/>
      <c r="F774" s="13"/>
      <c r="G774" s="13"/>
      <c r="N774" s="3"/>
      <c r="O774" s="3"/>
      <c r="P774" s="3"/>
      <c r="Q774" s="3"/>
      <c r="R774" s="18"/>
      <c r="S774" s="3"/>
      <c r="V774" s="17"/>
      <c r="X774" s="12"/>
      <c r="Y774" s="10"/>
      <c r="AA774" s="13"/>
      <c r="AB774" s="13"/>
      <c r="AC774" s="13"/>
      <c r="AJ774" s="3"/>
      <c r="AK774" s="3"/>
      <c r="AL774" s="3"/>
      <c r="AM774" s="3"/>
      <c r="AN774" s="18"/>
      <c r="AO774" s="3"/>
    </row>
    <row r="775" spans="2:41" x14ac:dyDescent="0.25">
      <c r="B775" s="12"/>
      <c r="C775" s="10"/>
      <c r="N775" s="183" t="s">
        <v>7</v>
      </c>
      <c r="O775" s="184"/>
      <c r="P775" s="184"/>
      <c r="Q775" s="185"/>
      <c r="R775" s="18">
        <f>SUM(R759:R774)</f>
        <v>0</v>
      </c>
      <c r="S775" s="3"/>
      <c r="V775" s="17"/>
      <c r="X775" s="12"/>
      <c r="Y775" s="10"/>
      <c r="AJ775" s="183" t="s">
        <v>7</v>
      </c>
      <c r="AK775" s="184"/>
      <c r="AL775" s="184"/>
      <c r="AM775" s="185"/>
      <c r="AN775" s="18">
        <f>SUM(AN759:AN774)</f>
        <v>0</v>
      </c>
      <c r="AO775" s="3"/>
    </row>
    <row r="776" spans="2:41" x14ac:dyDescent="0.25">
      <c r="B776" s="12"/>
      <c r="C776" s="10"/>
      <c r="V776" s="17"/>
      <c r="X776" s="12"/>
      <c r="Y776" s="10"/>
    </row>
    <row r="777" spans="2:41" x14ac:dyDescent="0.25">
      <c r="B777" s="12"/>
      <c r="C777" s="10"/>
      <c r="V777" s="17"/>
      <c r="X777" s="12"/>
      <c r="Y777" s="10"/>
    </row>
    <row r="778" spans="2:41" x14ac:dyDescent="0.25">
      <c r="B778" s="12"/>
      <c r="C778" s="10"/>
      <c r="E778" s="14"/>
      <c r="V778" s="17"/>
      <c r="X778" s="12"/>
      <c r="Y778" s="10"/>
      <c r="AA778" s="14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V780" s="17"/>
      <c r="X780" s="12"/>
      <c r="Y780" s="10"/>
    </row>
    <row r="781" spans="2:41" x14ac:dyDescent="0.25">
      <c r="B781" s="12"/>
      <c r="C781" s="10"/>
      <c r="V781" s="17"/>
      <c r="X781" s="12"/>
      <c r="Y781" s="10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1"/>
      <c r="C783" s="10"/>
      <c r="V783" s="17"/>
      <c r="X783" s="11"/>
      <c r="Y783" s="10"/>
    </row>
    <row r="784" spans="2:41" x14ac:dyDescent="0.25">
      <c r="B784" s="15" t="s">
        <v>18</v>
      </c>
      <c r="C784" s="16">
        <f>SUM(C765:C783)</f>
        <v>0</v>
      </c>
      <c r="V784" s="17"/>
      <c r="X784" s="15" t="s">
        <v>18</v>
      </c>
      <c r="Y784" s="16">
        <f>SUM(Y765:Y783)</f>
        <v>0</v>
      </c>
    </row>
    <row r="785" spans="1:43" x14ac:dyDescent="0.25">
      <c r="D785" t="s">
        <v>22</v>
      </c>
      <c r="E785" t="s">
        <v>21</v>
      </c>
      <c r="V785" s="17"/>
      <c r="Z785" t="s">
        <v>22</v>
      </c>
      <c r="AA785" t="s">
        <v>21</v>
      </c>
    </row>
    <row r="786" spans="1:43" x14ac:dyDescent="0.25">
      <c r="E786" s="1" t="s">
        <v>19</v>
      </c>
      <c r="V786" s="17"/>
      <c r="AA786" s="1" t="s">
        <v>19</v>
      </c>
    </row>
    <row r="787" spans="1:43" x14ac:dyDescent="0.25">
      <c r="V787" s="17"/>
    </row>
    <row r="788" spans="1:43" x14ac:dyDescent="0.25">
      <c r="V788" s="17"/>
    </row>
    <row r="789" spans="1:43" x14ac:dyDescent="0.25">
      <c r="V789" s="17"/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</row>
    <row r="794" spans="1:43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</row>
    <row r="795" spans="1:43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 x14ac:dyDescent="0.25">
      <c r="V796" s="17"/>
    </row>
    <row r="797" spans="1:43" x14ac:dyDescent="0.25">
      <c r="H797" s="186" t="s">
        <v>30</v>
      </c>
      <c r="I797" s="186"/>
      <c r="J797" s="186"/>
      <c r="V797" s="17"/>
      <c r="AA797" s="186" t="s">
        <v>31</v>
      </c>
      <c r="AB797" s="186"/>
      <c r="AC797" s="186"/>
    </row>
    <row r="798" spans="1:43" x14ac:dyDescent="0.25">
      <c r="H798" s="186"/>
      <c r="I798" s="186"/>
      <c r="J798" s="186"/>
      <c r="V798" s="17"/>
      <c r="AA798" s="186"/>
      <c r="AB798" s="186"/>
      <c r="AC798" s="186"/>
    </row>
    <row r="799" spans="1:43" x14ac:dyDescent="0.25">
      <c r="V799" s="17"/>
    </row>
    <row r="800" spans="1:43" x14ac:dyDescent="0.25">
      <c r="V800" s="17"/>
    </row>
    <row r="801" spans="2:41" ht="23.25" x14ac:dyDescent="0.35">
      <c r="B801" s="24" t="s">
        <v>70</v>
      </c>
      <c r="V801" s="17"/>
      <c r="X801" s="22" t="s">
        <v>70</v>
      </c>
    </row>
    <row r="802" spans="2:41" ht="23.25" x14ac:dyDescent="0.35">
      <c r="B802" s="23" t="s">
        <v>32</v>
      </c>
      <c r="C802" s="20">
        <f>IF(X757="PAGADO",0,C762)</f>
        <v>1545.4</v>
      </c>
      <c r="E802" s="187" t="s">
        <v>20</v>
      </c>
      <c r="F802" s="187"/>
      <c r="G802" s="187"/>
      <c r="H802" s="187"/>
      <c r="V802" s="17"/>
      <c r="X802" s="23" t="s">
        <v>32</v>
      </c>
      <c r="Y802" s="20">
        <f>IF(B1602="PAGADO",0,C807)</f>
        <v>1545.4</v>
      </c>
      <c r="AA802" s="187" t="s">
        <v>20</v>
      </c>
      <c r="AB802" s="187"/>
      <c r="AC802" s="187"/>
      <c r="AD802" s="187"/>
    </row>
    <row r="803" spans="2:41" x14ac:dyDescent="0.25">
      <c r="B803" s="1" t="s">
        <v>0</v>
      </c>
      <c r="C803" s="19">
        <f>H818</f>
        <v>0</v>
      </c>
      <c r="E803" s="2" t="s">
        <v>1</v>
      </c>
      <c r="F803" s="2" t="s">
        <v>2</v>
      </c>
      <c r="G803" s="2" t="s">
        <v>3</v>
      </c>
      <c r="H803" s="2" t="s">
        <v>4</v>
      </c>
      <c r="N803" s="2" t="s">
        <v>1</v>
      </c>
      <c r="O803" s="2" t="s">
        <v>5</v>
      </c>
      <c r="P803" s="2" t="s">
        <v>4</v>
      </c>
      <c r="Q803" s="2" t="s">
        <v>6</v>
      </c>
      <c r="R803" s="2" t="s">
        <v>7</v>
      </c>
      <c r="S803" s="3"/>
      <c r="V803" s="17"/>
      <c r="X803" s="1" t="s">
        <v>0</v>
      </c>
      <c r="Y803" s="19">
        <f>AD818</f>
        <v>0</v>
      </c>
      <c r="AA803" s="2" t="s">
        <v>1</v>
      </c>
      <c r="AB803" s="2" t="s">
        <v>2</v>
      </c>
      <c r="AC803" s="2" t="s">
        <v>3</v>
      </c>
      <c r="AD803" s="2" t="s">
        <v>4</v>
      </c>
      <c r="AJ803" s="2" t="s">
        <v>1</v>
      </c>
      <c r="AK803" s="2" t="s">
        <v>5</v>
      </c>
      <c r="AL803" s="2" t="s">
        <v>4</v>
      </c>
      <c r="AM803" s="2" t="s">
        <v>6</v>
      </c>
      <c r="AN803" s="2" t="s">
        <v>7</v>
      </c>
      <c r="AO803" s="3"/>
    </row>
    <row r="804" spans="2:41" x14ac:dyDescent="0.25">
      <c r="C804" s="2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Y804" s="2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1" t="s">
        <v>24</v>
      </c>
      <c r="C805" s="19">
        <f>IF(C802&gt;0,C802+C803,C803)</f>
        <v>1545.4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" t="s">
        <v>24</v>
      </c>
      <c r="Y805" s="19">
        <f>IF(Y802&gt;0,Y802+Y803,Y803)</f>
        <v>1545.4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x14ac:dyDescent="0.25">
      <c r="B806" s="1" t="s">
        <v>9</v>
      </c>
      <c r="C806" s="20">
        <f>C830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" t="s">
        <v>9</v>
      </c>
      <c r="Y806" s="20">
        <f>Y830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6" t="s">
        <v>26</v>
      </c>
      <c r="C807" s="21">
        <f>C805-C806</f>
        <v>1545.4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6" t="s">
        <v>27</v>
      </c>
      <c r="Y807" s="21">
        <f>Y805-Y806</f>
        <v>1545.4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ht="23.25" x14ac:dyDescent="0.35">
      <c r="B808" s="6"/>
      <c r="C808" s="7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88" t="str">
        <f>IF(Y807&lt;0,"NO PAGAR","COBRAR'")</f>
        <v>COBRAR'</v>
      </c>
      <c r="Y808" s="188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ht="23.25" x14ac:dyDescent="0.35">
      <c r="B809" s="188" t="str">
        <f>IF(C807&lt;0,"NO PAGAR","COBRAR'")</f>
        <v>COBRAR'</v>
      </c>
      <c r="C809" s="188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/>
      <c r="Y809" s="8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81" t="s">
        <v>9</v>
      </c>
      <c r="C810" s="182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81" t="s">
        <v>9</v>
      </c>
      <c r="Y810" s="182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9" t="str">
        <f>IF(Y762&lt;0,"SALDO ADELANTADO","SALDO A FAVOR '")</f>
        <v>SALDO A FAVOR '</v>
      </c>
      <c r="C811" s="10" t="b">
        <f>IF(Y762&lt;=0,Y762*-1)</f>
        <v>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9" t="str">
        <f>IF(C807&lt;0,"SALDO ADELANTADO","SALDO A FAVOR'")</f>
        <v>SALDO A FAVOR'</v>
      </c>
      <c r="Y811" s="10" t="b">
        <f>IF(C807&lt;=0,C807*-1)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10</v>
      </c>
      <c r="C812" s="10">
        <f>R820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10</v>
      </c>
      <c r="Y812" s="10">
        <f>AN820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11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11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12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12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13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13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14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14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15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15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16</v>
      </c>
      <c r="C818" s="10"/>
      <c r="E818" s="183" t="s">
        <v>7</v>
      </c>
      <c r="F818" s="184"/>
      <c r="G818" s="185"/>
      <c r="H818" s="5">
        <f>SUM(H804:H817)</f>
        <v>0</v>
      </c>
      <c r="N818" s="3"/>
      <c r="O818" s="3"/>
      <c r="P818" s="3"/>
      <c r="Q818" s="3"/>
      <c r="R818" s="18"/>
      <c r="S818" s="3"/>
      <c r="V818" s="17"/>
      <c r="X818" s="11" t="s">
        <v>16</v>
      </c>
      <c r="Y818" s="10"/>
      <c r="AA818" s="183" t="s">
        <v>7</v>
      </c>
      <c r="AB818" s="184"/>
      <c r="AC818" s="185"/>
      <c r="AD818" s="5">
        <f>SUM(AD804:AD817)</f>
        <v>0</v>
      </c>
      <c r="AJ818" s="3"/>
      <c r="AK818" s="3"/>
      <c r="AL818" s="3"/>
      <c r="AM818" s="3"/>
      <c r="AN818" s="18"/>
      <c r="AO818" s="3"/>
    </row>
    <row r="819" spans="2:41" x14ac:dyDescent="0.25">
      <c r="B819" s="11" t="s">
        <v>17</v>
      </c>
      <c r="C819" s="10"/>
      <c r="E819" s="13"/>
      <c r="F819" s="13"/>
      <c r="G819" s="13"/>
      <c r="N819" s="3"/>
      <c r="O819" s="3"/>
      <c r="P819" s="3"/>
      <c r="Q819" s="3"/>
      <c r="R819" s="18"/>
      <c r="S819" s="3"/>
      <c r="V819" s="17"/>
      <c r="X819" s="11" t="s">
        <v>17</v>
      </c>
      <c r="Y819" s="10"/>
      <c r="AA819" s="13"/>
      <c r="AB819" s="13"/>
      <c r="AC819" s="13"/>
      <c r="AJ819" s="3"/>
      <c r="AK819" s="3"/>
      <c r="AL819" s="3"/>
      <c r="AM819" s="3"/>
      <c r="AN819" s="18"/>
      <c r="AO819" s="3"/>
    </row>
    <row r="820" spans="2:41" x14ac:dyDescent="0.25">
      <c r="B820" s="12"/>
      <c r="C820" s="10"/>
      <c r="N820" s="183" t="s">
        <v>7</v>
      </c>
      <c r="O820" s="184"/>
      <c r="P820" s="184"/>
      <c r="Q820" s="185"/>
      <c r="R820" s="18">
        <f>SUM(R804:R819)</f>
        <v>0</v>
      </c>
      <c r="S820" s="3"/>
      <c r="V820" s="17"/>
      <c r="X820" s="12"/>
      <c r="Y820" s="10"/>
      <c r="AJ820" s="183" t="s">
        <v>7</v>
      </c>
      <c r="AK820" s="184"/>
      <c r="AL820" s="184"/>
      <c r="AM820" s="185"/>
      <c r="AN820" s="18">
        <f>SUM(AN804:AN819)</f>
        <v>0</v>
      </c>
      <c r="AO820" s="3"/>
    </row>
    <row r="821" spans="2:41" x14ac:dyDescent="0.25">
      <c r="B821" s="12"/>
      <c r="C821" s="10"/>
      <c r="V821" s="17"/>
      <c r="X821" s="12"/>
      <c r="Y821" s="10"/>
    </row>
    <row r="822" spans="2:41" x14ac:dyDescent="0.25">
      <c r="B822" s="12"/>
      <c r="C822" s="10"/>
      <c r="V822" s="17"/>
      <c r="X822" s="12"/>
      <c r="Y822" s="10"/>
    </row>
    <row r="823" spans="2:41" x14ac:dyDescent="0.25">
      <c r="B823" s="12"/>
      <c r="C823" s="10"/>
      <c r="E823" s="14"/>
      <c r="V823" s="17"/>
      <c r="X823" s="12"/>
      <c r="Y823" s="10"/>
      <c r="AA823" s="14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1"/>
      <c r="C829" s="10"/>
      <c r="V829" s="17"/>
      <c r="X829" s="11"/>
      <c r="Y829" s="10"/>
    </row>
    <row r="830" spans="2:41" x14ac:dyDescent="0.25">
      <c r="B830" s="15" t="s">
        <v>18</v>
      </c>
      <c r="C830" s="16">
        <f>SUM(C811:C829)</f>
        <v>0</v>
      </c>
      <c r="D830" t="s">
        <v>22</v>
      </c>
      <c r="E830" t="s">
        <v>21</v>
      </c>
      <c r="V830" s="17"/>
      <c r="X830" s="15" t="s">
        <v>18</v>
      </c>
      <c r="Y830" s="16">
        <f>SUM(Y811:Y829)</f>
        <v>0</v>
      </c>
      <c r="Z830" t="s">
        <v>22</v>
      </c>
      <c r="AA830" t="s">
        <v>21</v>
      </c>
    </row>
    <row r="831" spans="2:41" x14ac:dyDescent="0.25">
      <c r="E831" s="1" t="s">
        <v>19</v>
      </c>
      <c r="V831" s="17"/>
      <c r="AA831" s="1" t="s">
        <v>19</v>
      </c>
    </row>
    <row r="832" spans="2:41" x14ac:dyDescent="0.25">
      <c r="V832" s="17"/>
    </row>
    <row r="833" spans="8:31" x14ac:dyDescent="0.25">
      <c r="V833" s="17"/>
    </row>
    <row r="834" spans="8:31" x14ac:dyDescent="0.25">
      <c r="V834" s="17"/>
    </row>
    <row r="835" spans="8:31" x14ac:dyDescent="0.25">
      <c r="V835" s="17"/>
    </row>
    <row r="836" spans="8:31" x14ac:dyDescent="0.25">
      <c r="V836" s="17"/>
    </row>
    <row r="837" spans="8:31" x14ac:dyDescent="0.25">
      <c r="V837" s="17"/>
    </row>
    <row r="838" spans="8:31" x14ac:dyDescent="0.25">
      <c r="V838" s="17"/>
    </row>
    <row r="839" spans="8:31" x14ac:dyDescent="0.25">
      <c r="V839" s="17"/>
    </row>
    <row r="840" spans="8:31" x14ac:dyDescent="0.25">
      <c r="V840" s="17"/>
    </row>
    <row r="841" spans="8:31" x14ac:dyDescent="0.25">
      <c r="V841" s="17"/>
    </row>
    <row r="842" spans="8:31" x14ac:dyDescent="0.25">
      <c r="V842" s="17"/>
    </row>
    <row r="843" spans="8:31" x14ac:dyDescent="0.25">
      <c r="V843" s="17"/>
    </row>
    <row r="844" spans="8:31" x14ac:dyDescent="0.25">
      <c r="V844" s="17"/>
    </row>
    <row r="845" spans="8:31" x14ac:dyDescent="0.25">
      <c r="V845" s="17"/>
      <c r="AC845" s="189" t="s">
        <v>29</v>
      </c>
      <c r="AD845" s="189"/>
      <c r="AE845" s="189"/>
    </row>
    <row r="846" spans="8:31" x14ac:dyDescent="0.25">
      <c r="H846" s="186" t="s">
        <v>28</v>
      </c>
      <c r="I846" s="186"/>
      <c r="J846" s="186"/>
      <c r="V846" s="17"/>
      <c r="AC846" s="189"/>
      <c r="AD846" s="189"/>
      <c r="AE846" s="189"/>
    </row>
    <row r="847" spans="8:31" x14ac:dyDescent="0.25">
      <c r="H847" s="186"/>
      <c r="I847" s="186"/>
      <c r="J847" s="186"/>
      <c r="V847" s="17"/>
      <c r="AC847" s="189"/>
      <c r="AD847" s="189"/>
      <c r="AE847" s="189"/>
    </row>
    <row r="848" spans="8:31" x14ac:dyDescent="0.25">
      <c r="V848" s="17"/>
    </row>
    <row r="849" spans="2:41" x14ac:dyDescent="0.25">
      <c r="V849" s="17"/>
    </row>
    <row r="850" spans="2:41" ht="23.25" x14ac:dyDescent="0.35">
      <c r="B850" s="22" t="s">
        <v>71</v>
      </c>
      <c r="V850" s="17"/>
      <c r="X850" s="22" t="s">
        <v>71</v>
      </c>
    </row>
    <row r="851" spans="2:41" ht="23.25" x14ac:dyDescent="0.35">
      <c r="B851" s="23" t="s">
        <v>32</v>
      </c>
      <c r="C851" s="20">
        <f>IF(X802="PAGADO",0,Y807)</f>
        <v>1545.4</v>
      </c>
      <c r="E851" s="187" t="s">
        <v>20</v>
      </c>
      <c r="F851" s="187"/>
      <c r="G851" s="187"/>
      <c r="H851" s="187"/>
      <c r="V851" s="17"/>
      <c r="X851" s="23" t="s">
        <v>32</v>
      </c>
      <c r="Y851" s="20">
        <f>IF(B851="PAGADO",0,C856)</f>
        <v>1545.4</v>
      </c>
      <c r="AA851" s="187" t="s">
        <v>20</v>
      </c>
      <c r="AB851" s="187"/>
      <c r="AC851" s="187"/>
      <c r="AD851" s="187"/>
    </row>
    <row r="852" spans="2:41" x14ac:dyDescent="0.25">
      <c r="B852" s="1" t="s">
        <v>0</v>
      </c>
      <c r="C852" s="19">
        <f>H867</f>
        <v>0</v>
      </c>
      <c r="E852" s="2" t="s">
        <v>1</v>
      </c>
      <c r="F852" s="2" t="s">
        <v>2</v>
      </c>
      <c r="G852" s="2" t="s">
        <v>3</v>
      </c>
      <c r="H852" s="2" t="s">
        <v>4</v>
      </c>
      <c r="N852" s="2" t="s">
        <v>1</v>
      </c>
      <c r="O852" s="2" t="s">
        <v>5</v>
      </c>
      <c r="P852" s="2" t="s">
        <v>4</v>
      </c>
      <c r="Q852" s="2" t="s">
        <v>6</v>
      </c>
      <c r="R852" s="2" t="s">
        <v>7</v>
      </c>
      <c r="S852" s="3"/>
      <c r="V852" s="17"/>
      <c r="X852" s="1" t="s">
        <v>0</v>
      </c>
      <c r="Y852" s="19">
        <f>AD867</f>
        <v>0</v>
      </c>
      <c r="AA852" s="2" t="s">
        <v>1</v>
      </c>
      <c r="AB852" s="2" t="s">
        <v>2</v>
      </c>
      <c r="AC852" s="2" t="s">
        <v>3</v>
      </c>
      <c r="AD852" s="2" t="s">
        <v>4</v>
      </c>
      <c r="AJ852" s="2" t="s">
        <v>1</v>
      </c>
      <c r="AK852" s="2" t="s">
        <v>5</v>
      </c>
      <c r="AL852" s="2" t="s">
        <v>4</v>
      </c>
      <c r="AM852" s="2" t="s">
        <v>6</v>
      </c>
      <c r="AN852" s="2" t="s">
        <v>7</v>
      </c>
      <c r="AO852" s="3"/>
    </row>
    <row r="853" spans="2:41" x14ac:dyDescent="0.25">
      <c r="C853" s="2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Y853" s="2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" t="s">
        <v>24</v>
      </c>
      <c r="C854" s="19">
        <f>IF(C851&gt;0,C851+C852,C852)</f>
        <v>1545.4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" t="s">
        <v>24</v>
      </c>
      <c r="Y854" s="19">
        <f>IF(Y851&gt;0,Y852+Y851,Y852)</f>
        <v>1545.4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" t="s">
        <v>9</v>
      </c>
      <c r="C855" s="20">
        <f>C878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9</v>
      </c>
      <c r="Y855" s="20">
        <f>Y878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6" t="s">
        <v>25</v>
      </c>
      <c r="C856" s="21">
        <f>C854-C855</f>
        <v>1545.4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 t="s">
        <v>8</v>
      </c>
      <c r="Y856" s="21">
        <f>Y854-Y855</f>
        <v>1545.4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ht="26.25" x14ac:dyDescent="0.4">
      <c r="B857" s="190" t="str">
        <f>IF(C856&lt;0,"NO PAGAR","COBRAR")</f>
        <v>COBRAR</v>
      </c>
      <c r="C857" s="19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90" t="str">
        <f>IF(Y856&lt;0,"NO PAGAR","COBRAR")</f>
        <v>COBRAR</v>
      </c>
      <c r="Y857" s="19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81" t="s">
        <v>9</v>
      </c>
      <c r="C858" s="182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81" t="s">
        <v>9</v>
      </c>
      <c r="Y858" s="182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9" t="str">
        <f>IF(C892&lt;0,"SALDO A FAVOR","SALDO ADELANTAD0'")</f>
        <v>SALDO ADELANTAD0'</v>
      </c>
      <c r="C859" s="10" t="b">
        <f>IF(Y807&lt;=0,Y807*-1)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9" t="str">
        <f>IF(C856&lt;0,"SALDO ADELANTADO","SALDO A FAVOR'")</f>
        <v>SALDO A FAVOR'</v>
      </c>
      <c r="Y859" s="10" t="b">
        <f>IF(C856&lt;=0,C856*-1)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10</v>
      </c>
      <c r="C860" s="10">
        <f>R869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10</v>
      </c>
      <c r="Y860" s="10">
        <f>AN869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11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11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12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12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13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13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14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14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15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15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16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16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17</v>
      </c>
      <c r="C867" s="10"/>
      <c r="E867" s="183" t="s">
        <v>7</v>
      </c>
      <c r="F867" s="184"/>
      <c r="G867" s="185"/>
      <c r="H867" s="5">
        <f>SUM(H853:H866)</f>
        <v>0</v>
      </c>
      <c r="N867" s="3"/>
      <c r="O867" s="3"/>
      <c r="P867" s="3"/>
      <c r="Q867" s="3"/>
      <c r="R867" s="18"/>
      <c r="S867" s="3"/>
      <c r="V867" s="17"/>
      <c r="X867" s="11" t="s">
        <v>17</v>
      </c>
      <c r="Y867" s="10"/>
      <c r="AA867" s="183" t="s">
        <v>7</v>
      </c>
      <c r="AB867" s="184"/>
      <c r="AC867" s="185"/>
      <c r="AD867" s="5">
        <f>SUM(AD853:AD866)</f>
        <v>0</v>
      </c>
      <c r="AJ867" s="3"/>
      <c r="AK867" s="3"/>
      <c r="AL867" s="3"/>
      <c r="AM867" s="3"/>
      <c r="AN867" s="18"/>
      <c r="AO867" s="3"/>
    </row>
    <row r="868" spans="2:41" x14ac:dyDescent="0.25">
      <c r="B868" s="12"/>
      <c r="C868" s="10"/>
      <c r="E868" s="13"/>
      <c r="F868" s="13"/>
      <c r="G868" s="13"/>
      <c r="N868" s="3"/>
      <c r="O868" s="3"/>
      <c r="P868" s="3"/>
      <c r="Q868" s="3"/>
      <c r="R868" s="18"/>
      <c r="S868" s="3"/>
      <c r="V868" s="17"/>
      <c r="X868" s="12"/>
      <c r="Y868" s="10"/>
      <c r="AA868" s="13"/>
      <c r="AB868" s="13"/>
      <c r="AC868" s="13"/>
      <c r="AJ868" s="3"/>
      <c r="AK868" s="3"/>
      <c r="AL868" s="3"/>
      <c r="AM868" s="3"/>
      <c r="AN868" s="18"/>
      <c r="AO868" s="3"/>
    </row>
    <row r="869" spans="2:41" x14ac:dyDescent="0.25">
      <c r="B869" s="12"/>
      <c r="C869" s="10"/>
      <c r="N869" s="183" t="s">
        <v>7</v>
      </c>
      <c r="O869" s="184"/>
      <c r="P869" s="184"/>
      <c r="Q869" s="185"/>
      <c r="R869" s="18">
        <f>SUM(R853:R868)</f>
        <v>0</v>
      </c>
      <c r="S869" s="3"/>
      <c r="V869" s="17"/>
      <c r="X869" s="12"/>
      <c r="Y869" s="10"/>
      <c r="AJ869" s="183" t="s">
        <v>7</v>
      </c>
      <c r="AK869" s="184"/>
      <c r="AL869" s="184"/>
      <c r="AM869" s="185"/>
      <c r="AN869" s="18">
        <f>SUM(AN853:AN868)</f>
        <v>0</v>
      </c>
      <c r="AO869" s="3"/>
    </row>
    <row r="870" spans="2:41" x14ac:dyDescent="0.25">
      <c r="B870" s="12"/>
      <c r="C870" s="10"/>
      <c r="V870" s="17"/>
      <c r="X870" s="12"/>
      <c r="Y870" s="10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E872" s="14"/>
      <c r="V872" s="17"/>
      <c r="X872" s="12"/>
      <c r="Y872" s="10"/>
      <c r="AA872" s="14"/>
    </row>
    <row r="873" spans="2:41" x14ac:dyDescent="0.25">
      <c r="B873" s="12"/>
      <c r="C873" s="10"/>
      <c r="V873" s="17"/>
      <c r="X873" s="12"/>
      <c r="Y873" s="10"/>
    </row>
    <row r="874" spans="2:41" x14ac:dyDescent="0.25">
      <c r="B874" s="12"/>
      <c r="C874" s="10"/>
      <c r="V874" s="17"/>
      <c r="X874" s="12"/>
      <c r="Y874" s="10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1"/>
      <c r="C877" s="10"/>
      <c r="V877" s="17"/>
      <c r="X877" s="11"/>
      <c r="Y877" s="10"/>
    </row>
    <row r="878" spans="2:41" x14ac:dyDescent="0.25">
      <c r="B878" s="15" t="s">
        <v>18</v>
      </c>
      <c r="C878" s="16">
        <f>SUM(C859:C877)</f>
        <v>0</v>
      </c>
      <c r="V878" s="17"/>
      <c r="X878" s="15" t="s">
        <v>18</v>
      </c>
      <c r="Y878" s="16">
        <f>SUM(Y859:Y877)</f>
        <v>0</v>
      </c>
    </row>
    <row r="879" spans="2:41" x14ac:dyDescent="0.25">
      <c r="D879" t="s">
        <v>22</v>
      </c>
      <c r="E879" t="s">
        <v>21</v>
      </c>
      <c r="V879" s="17"/>
      <c r="Z879" t="s">
        <v>22</v>
      </c>
      <c r="AA879" t="s">
        <v>21</v>
      </c>
    </row>
    <row r="880" spans="2:41" x14ac:dyDescent="0.25">
      <c r="E880" s="1" t="s">
        <v>19</v>
      </c>
      <c r="V880" s="17"/>
      <c r="AA880" s="1" t="s">
        <v>19</v>
      </c>
    </row>
    <row r="881" spans="1:43" x14ac:dyDescent="0.25">
      <c r="V881" s="17"/>
    </row>
    <row r="882" spans="1:43" x14ac:dyDescent="0.25">
      <c r="V882" s="17"/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</row>
    <row r="888" spans="1:43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V890" s="17"/>
    </row>
    <row r="891" spans="1:43" x14ac:dyDescent="0.25">
      <c r="H891" s="186" t="s">
        <v>30</v>
      </c>
      <c r="I891" s="186"/>
      <c r="J891" s="186"/>
      <c r="V891" s="17"/>
      <c r="AA891" s="186" t="s">
        <v>31</v>
      </c>
      <c r="AB891" s="186"/>
      <c r="AC891" s="186"/>
    </row>
    <row r="892" spans="1:43" x14ac:dyDescent="0.25">
      <c r="H892" s="186"/>
      <c r="I892" s="186"/>
      <c r="J892" s="186"/>
      <c r="V892" s="17"/>
      <c r="AA892" s="186"/>
      <c r="AB892" s="186"/>
      <c r="AC892" s="186"/>
    </row>
    <row r="893" spans="1:43" x14ac:dyDescent="0.25">
      <c r="V893" s="17"/>
    </row>
    <row r="894" spans="1:43" x14ac:dyDescent="0.25">
      <c r="V894" s="17"/>
    </row>
    <row r="895" spans="1:43" ht="23.25" x14ac:dyDescent="0.35">
      <c r="B895" s="24" t="s">
        <v>73</v>
      </c>
      <c r="V895" s="17"/>
      <c r="X895" s="22" t="s">
        <v>71</v>
      </c>
    </row>
    <row r="896" spans="1:43" ht="23.25" x14ac:dyDescent="0.35">
      <c r="B896" s="23" t="s">
        <v>32</v>
      </c>
      <c r="C896" s="20">
        <f>IF(X851="PAGADO",0,C856)</f>
        <v>1545.4</v>
      </c>
      <c r="E896" s="187" t="s">
        <v>20</v>
      </c>
      <c r="F896" s="187"/>
      <c r="G896" s="187"/>
      <c r="H896" s="187"/>
      <c r="V896" s="17"/>
      <c r="X896" s="23" t="s">
        <v>32</v>
      </c>
      <c r="Y896" s="20">
        <f>IF(B1696="PAGADO",0,C901)</f>
        <v>1545.4</v>
      </c>
      <c r="AA896" s="187" t="s">
        <v>20</v>
      </c>
      <c r="AB896" s="187"/>
      <c r="AC896" s="187"/>
      <c r="AD896" s="187"/>
    </row>
    <row r="897" spans="2:41" x14ac:dyDescent="0.25">
      <c r="B897" s="1" t="s">
        <v>0</v>
      </c>
      <c r="C897" s="19">
        <f>H912</f>
        <v>0</v>
      </c>
      <c r="E897" s="2" t="s">
        <v>1</v>
      </c>
      <c r="F897" s="2" t="s">
        <v>2</v>
      </c>
      <c r="G897" s="2" t="s">
        <v>3</v>
      </c>
      <c r="H897" s="2" t="s">
        <v>4</v>
      </c>
      <c r="N897" s="2" t="s">
        <v>1</v>
      </c>
      <c r="O897" s="2" t="s">
        <v>5</v>
      </c>
      <c r="P897" s="2" t="s">
        <v>4</v>
      </c>
      <c r="Q897" s="2" t="s">
        <v>6</v>
      </c>
      <c r="R897" s="2" t="s">
        <v>7</v>
      </c>
      <c r="S897" s="3"/>
      <c r="V897" s="17"/>
      <c r="X897" s="1" t="s">
        <v>0</v>
      </c>
      <c r="Y897" s="19">
        <f>AD912</f>
        <v>0</v>
      </c>
      <c r="AA897" s="2" t="s">
        <v>1</v>
      </c>
      <c r="AB897" s="2" t="s">
        <v>2</v>
      </c>
      <c r="AC897" s="2" t="s">
        <v>3</v>
      </c>
      <c r="AD897" s="2" t="s">
        <v>4</v>
      </c>
      <c r="AJ897" s="2" t="s">
        <v>1</v>
      </c>
      <c r="AK897" s="2" t="s">
        <v>5</v>
      </c>
      <c r="AL897" s="2" t="s">
        <v>4</v>
      </c>
      <c r="AM897" s="2" t="s">
        <v>6</v>
      </c>
      <c r="AN897" s="2" t="s">
        <v>7</v>
      </c>
      <c r="AO897" s="3"/>
    </row>
    <row r="898" spans="2:41" x14ac:dyDescent="0.25">
      <c r="C898" s="2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Y898" s="2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" t="s">
        <v>24</v>
      </c>
      <c r="C899" s="19">
        <f>IF(C896&gt;0,C896+C897,C897)</f>
        <v>1545.4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" t="s">
        <v>24</v>
      </c>
      <c r="Y899" s="19">
        <f>IF(Y896&gt;0,Y896+Y897,Y897)</f>
        <v>1545.4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" t="s">
        <v>9</v>
      </c>
      <c r="C900" s="20">
        <f>C924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9</v>
      </c>
      <c r="Y900" s="20">
        <f>Y924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6" t="s">
        <v>26</v>
      </c>
      <c r="C901" s="21">
        <f>C899-C900</f>
        <v>1545.4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6" t="s">
        <v>27</v>
      </c>
      <c r="Y901" s="21">
        <f>Y899-Y900</f>
        <v>1545.4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ht="23.25" x14ac:dyDescent="0.35">
      <c r="B902" s="6"/>
      <c r="C902" s="7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88" t="str">
        <f>IF(Y901&lt;0,"NO PAGAR","COBRAR'")</f>
        <v>COBRAR'</v>
      </c>
      <c r="Y902" s="188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 x14ac:dyDescent="0.35">
      <c r="B903" s="188" t="str">
        <f>IF(C901&lt;0,"NO PAGAR","COBRAR'")</f>
        <v>COBRAR'</v>
      </c>
      <c r="C903" s="188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/>
      <c r="Y903" s="8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81" t="s">
        <v>9</v>
      </c>
      <c r="C904" s="182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81" t="s">
        <v>9</v>
      </c>
      <c r="Y904" s="182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9" t="str">
        <f>IF(Y856&lt;0,"SALDO ADELANTADO","SALDO A FAVOR '")</f>
        <v>SALDO A FAVOR '</v>
      </c>
      <c r="C905" s="10" t="b">
        <f>IF(Y856&lt;=0,Y856*-1)</f>
        <v>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9" t="str">
        <f>IF(C901&lt;0,"SALDO ADELANTADO","SALDO A FAVOR'")</f>
        <v>SALDO A FAVOR'</v>
      </c>
      <c r="Y905" s="10" t="b">
        <f>IF(C901&lt;=0,C901*-1)</f>
        <v>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10</v>
      </c>
      <c r="C906" s="10">
        <f>R914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10</v>
      </c>
      <c r="Y906" s="10">
        <f>AN914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11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11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12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12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13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13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14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14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15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15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16</v>
      </c>
      <c r="C912" s="10"/>
      <c r="E912" s="183" t="s">
        <v>7</v>
      </c>
      <c r="F912" s="184"/>
      <c r="G912" s="185"/>
      <c r="H912" s="5">
        <f>SUM(H898:H911)</f>
        <v>0</v>
      </c>
      <c r="N912" s="3"/>
      <c r="O912" s="3"/>
      <c r="P912" s="3"/>
      <c r="Q912" s="3"/>
      <c r="R912" s="18"/>
      <c r="S912" s="3"/>
      <c r="V912" s="17"/>
      <c r="X912" s="11" t="s">
        <v>16</v>
      </c>
      <c r="Y912" s="10"/>
      <c r="AA912" s="183" t="s">
        <v>7</v>
      </c>
      <c r="AB912" s="184"/>
      <c r="AC912" s="185"/>
      <c r="AD912" s="5">
        <f>SUM(AD898:AD911)</f>
        <v>0</v>
      </c>
      <c r="AJ912" s="3"/>
      <c r="AK912" s="3"/>
      <c r="AL912" s="3"/>
      <c r="AM912" s="3"/>
      <c r="AN912" s="18"/>
      <c r="AO912" s="3"/>
    </row>
    <row r="913" spans="2:41" x14ac:dyDescent="0.25">
      <c r="B913" s="11" t="s">
        <v>17</v>
      </c>
      <c r="C913" s="10"/>
      <c r="E913" s="13"/>
      <c r="F913" s="13"/>
      <c r="G913" s="13"/>
      <c r="N913" s="3"/>
      <c r="O913" s="3"/>
      <c r="P913" s="3"/>
      <c r="Q913" s="3"/>
      <c r="R913" s="18"/>
      <c r="S913" s="3"/>
      <c r="V913" s="17"/>
      <c r="X913" s="11" t="s">
        <v>17</v>
      </c>
      <c r="Y913" s="10"/>
      <c r="AA913" s="13"/>
      <c r="AB913" s="13"/>
      <c r="AC913" s="13"/>
      <c r="AJ913" s="3"/>
      <c r="AK913" s="3"/>
      <c r="AL913" s="3"/>
      <c r="AM913" s="3"/>
      <c r="AN913" s="18"/>
      <c r="AO913" s="3"/>
    </row>
    <row r="914" spans="2:41" x14ac:dyDescent="0.25">
      <c r="B914" s="12"/>
      <c r="C914" s="10"/>
      <c r="N914" s="183" t="s">
        <v>7</v>
      </c>
      <c r="O914" s="184"/>
      <c r="P914" s="184"/>
      <c r="Q914" s="185"/>
      <c r="R914" s="18">
        <f>SUM(R898:R913)</f>
        <v>0</v>
      </c>
      <c r="S914" s="3"/>
      <c r="V914" s="17"/>
      <c r="X914" s="12"/>
      <c r="Y914" s="10"/>
      <c r="AJ914" s="183" t="s">
        <v>7</v>
      </c>
      <c r="AK914" s="184"/>
      <c r="AL914" s="184"/>
      <c r="AM914" s="185"/>
      <c r="AN914" s="18">
        <f>SUM(AN898:AN913)</f>
        <v>0</v>
      </c>
      <c r="AO914" s="3"/>
    </row>
    <row r="915" spans="2:41" x14ac:dyDescent="0.25">
      <c r="B915" s="12"/>
      <c r="C915" s="10"/>
      <c r="V915" s="17"/>
      <c r="X915" s="12"/>
      <c r="Y915" s="10"/>
    </row>
    <row r="916" spans="2:41" x14ac:dyDescent="0.25">
      <c r="B916" s="12"/>
      <c r="C916" s="10"/>
      <c r="V916" s="17"/>
      <c r="X916" s="12"/>
      <c r="Y916" s="10"/>
    </row>
    <row r="917" spans="2:41" x14ac:dyDescent="0.25">
      <c r="B917" s="12"/>
      <c r="C917" s="10"/>
      <c r="E917" s="14"/>
      <c r="V917" s="17"/>
      <c r="X917" s="12"/>
      <c r="Y917" s="10"/>
      <c r="AA917" s="14"/>
    </row>
    <row r="918" spans="2:41" x14ac:dyDescent="0.25">
      <c r="B918" s="12"/>
      <c r="C918" s="10"/>
      <c r="V918" s="17"/>
      <c r="X918" s="12"/>
      <c r="Y918" s="10"/>
    </row>
    <row r="919" spans="2:41" x14ac:dyDescent="0.25">
      <c r="B919" s="12"/>
      <c r="C919" s="10"/>
      <c r="V919" s="17"/>
      <c r="X919" s="12"/>
      <c r="Y919" s="10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1"/>
      <c r="C923" s="10"/>
      <c r="V923" s="17"/>
      <c r="X923" s="11"/>
      <c r="Y923" s="10"/>
    </row>
    <row r="924" spans="2:41" x14ac:dyDescent="0.25">
      <c r="B924" s="15" t="s">
        <v>18</v>
      </c>
      <c r="C924" s="16">
        <f>SUM(C905:C923)</f>
        <v>0</v>
      </c>
      <c r="D924" t="s">
        <v>22</v>
      </c>
      <c r="E924" t="s">
        <v>21</v>
      </c>
      <c r="V924" s="17"/>
      <c r="X924" s="15" t="s">
        <v>18</v>
      </c>
      <c r="Y924" s="16">
        <f>SUM(Y905:Y923)</f>
        <v>0</v>
      </c>
      <c r="Z924" t="s">
        <v>22</v>
      </c>
      <c r="AA924" t="s">
        <v>21</v>
      </c>
    </row>
    <row r="925" spans="2:41" x14ac:dyDescent="0.25">
      <c r="E925" s="1" t="s">
        <v>19</v>
      </c>
      <c r="V925" s="17"/>
      <c r="AA925" s="1" t="s">
        <v>19</v>
      </c>
    </row>
    <row r="926" spans="2:41" x14ac:dyDescent="0.25">
      <c r="V926" s="17"/>
    </row>
    <row r="927" spans="2:41" x14ac:dyDescent="0.25">
      <c r="V927" s="17"/>
    </row>
    <row r="928" spans="2:41" x14ac:dyDescent="0.25">
      <c r="V928" s="17"/>
    </row>
    <row r="929" spans="2:31" x14ac:dyDescent="0.25">
      <c r="V929" s="17"/>
    </row>
    <row r="930" spans="2:31" x14ac:dyDescent="0.25">
      <c r="V930" s="17"/>
    </row>
    <row r="931" spans="2:31" x14ac:dyDescent="0.25">
      <c r="V931" s="17"/>
    </row>
    <row r="932" spans="2:31" x14ac:dyDescent="0.25">
      <c r="V932" s="17"/>
    </row>
    <row r="933" spans="2:31" x14ac:dyDescent="0.25">
      <c r="V933" s="17"/>
    </row>
    <row r="934" spans="2:31" x14ac:dyDescent="0.25">
      <c r="V934" s="17"/>
    </row>
    <row r="935" spans="2:31" x14ac:dyDescent="0.25">
      <c r="V935" s="17"/>
    </row>
    <row r="936" spans="2:31" x14ac:dyDescent="0.25">
      <c r="V936" s="17"/>
    </row>
    <row r="937" spans="2:31" x14ac:dyDescent="0.25">
      <c r="V937" s="17"/>
    </row>
    <row r="938" spans="2:31" x14ac:dyDescent="0.25">
      <c r="V938" s="17"/>
      <c r="AC938" s="189" t="s">
        <v>29</v>
      </c>
      <c r="AD938" s="189"/>
      <c r="AE938" s="189"/>
    </row>
    <row r="939" spans="2:31" x14ac:dyDescent="0.25">
      <c r="H939" s="186" t="s">
        <v>28</v>
      </c>
      <c r="I939" s="186"/>
      <c r="J939" s="186"/>
      <c r="V939" s="17"/>
      <c r="AC939" s="189"/>
      <c r="AD939" s="189"/>
      <c r="AE939" s="189"/>
    </row>
    <row r="940" spans="2:31" x14ac:dyDescent="0.25">
      <c r="H940" s="186"/>
      <c r="I940" s="186"/>
      <c r="J940" s="186"/>
      <c r="V940" s="17"/>
      <c r="AC940" s="189"/>
      <c r="AD940" s="189"/>
      <c r="AE940" s="189"/>
    </row>
    <row r="941" spans="2:31" x14ac:dyDescent="0.25">
      <c r="V941" s="17"/>
    </row>
    <row r="942" spans="2:31" x14ac:dyDescent="0.25">
      <c r="V942" s="17"/>
    </row>
    <row r="943" spans="2:31" ht="23.25" x14ac:dyDescent="0.35">
      <c r="B943" s="22" t="s">
        <v>72</v>
      </c>
      <c r="V943" s="17"/>
      <c r="X943" s="22" t="s">
        <v>74</v>
      </c>
    </row>
    <row r="944" spans="2:31" ht="23.25" x14ac:dyDescent="0.35">
      <c r="B944" s="23" t="s">
        <v>32</v>
      </c>
      <c r="C944" s="20">
        <f>IF(X896="PAGADO",0,Y901)</f>
        <v>1545.4</v>
      </c>
      <c r="E944" s="187" t="s">
        <v>20</v>
      </c>
      <c r="F944" s="187"/>
      <c r="G944" s="187"/>
      <c r="H944" s="187"/>
      <c r="V944" s="17"/>
      <c r="X944" s="23" t="s">
        <v>32</v>
      </c>
      <c r="Y944" s="20">
        <f>IF(B944="PAGADO",0,C949)</f>
        <v>1545.4</v>
      </c>
      <c r="AA944" s="187" t="s">
        <v>20</v>
      </c>
      <c r="AB944" s="187"/>
      <c r="AC944" s="187"/>
      <c r="AD944" s="187"/>
    </row>
    <row r="945" spans="2:41" x14ac:dyDescent="0.25">
      <c r="B945" s="1" t="s">
        <v>0</v>
      </c>
      <c r="C945" s="19">
        <f>H960</f>
        <v>0</v>
      </c>
      <c r="E945" s="2" t="s">
        <v>1</v>
      </c>
      <c r="F945" s="2" t="s">
        <v>2</v>
      </c>
      <c r="G945" s="2" t="s">
        <v>3</v>
      </c>
      <c r="H945" s="2" t="s">
        <v>4</v>
      </c>
      <c r="N945" s="2" t="s">
        <v>1</v>
      </c>
      <c r="O945" s="2" t="s">
        <v>5</v>
      </c>
      <c r="P945" s="2" t="s">
        <v>4</v>
      </c>
      <c r="Q945" s="2" t="s">
        <v>6</v>
      </c>
      <c r="R945" s="2" t="s">
        <v>7</v>
      </c>
      <c r="S945" s="3"/>
      <c r="V945" s="17"/>
      <c r="X945" s="1" t="s">
        <v>0</v>
      </c>
      <c r="Y945" s="19">
        <f>AD960</f>
        <v>0</v>
      </c>
      <c r="AA945" s="2" t="s">
        <v>1</v>
      </c>
      <c r="AB945" s="2" t="s">
        <v>2</v>
      </c>
      <c r="AC945" s="2" t="s">
        <v>3</v>
      </c>
      <c r="AD945" s="2" t="s">
        <v>4</v>
      </c>
      <c r="AJ945" s="2" t="s">
        <v>1</v>
      </c>
      <c r="AK945" s="2" t="s">
        <v>5</v>
      </c>
      <c r="AL945" s="2" t="s">
        <v>4</v>
      </c>
      <c r="AM945" s="2" t="s">
        <v>6</v>
      </c>
      <c r="AN945" s="2" t="s">
        <v>7</v>
      </c>
      <c r="AO945" s="3"/>
    </row>
    <row r="946" spans="2:41" x14ac:dyDescent="0.25">
      <c r="C946" s="2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Y946" s="2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" t="s">
        <v>24</v>
      </c>
      <c r="C947" s="19">
        <f>IF(C944&gt;0,C944+C945,C945)</f>
        <v>1545.4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" t="s">
        <v>24</v>
      </c>
      <c r="Y947" s="19">
        <f>IF(Y944&gt;0,Y944+Y945,Y945)</f>
        <v>1545.4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" t="s">
        <v>9</v>
      </c>
      <c r="C948" s="20">
        <f>C971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" t="s">
        <v>9</v>
      </c>
      <c r="Y948" s="20">
        <f>Y971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6" t="s">
        <v>25</v>
      </c>
      <c r="C949" s="21">
        <f>C947-C948</f>
        <v>1545.4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6" t="s">
        <v>8</v>
      </c>
      <c r="Y949" s="21">
        <f>Y947-Y948</f>
        <v>1545.4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6.25" x14ac:dyDescent="0.4">
      <c r="B950" s="190" t="str">
        <f>IF(C949&lt;0,"NO PAGAR","COBRAR")</f>
        <v>COBRAR</v>
      </c>
      <c r="C950" s="19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90" t="str">
        <f>IF(Y949&lt;0,"NO PAGAR","COBRAR")</f>
        <v>COBRAR</v>
      </c>
      <c r="Y950" s="19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81" t="s">
        <v>9</v>
      </c>
      <c r="C951" s="182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81" t="s">
        <v>9</v>
      </c>
      <c r="Y951" s="182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9" t="str">
        <f>IF(C985&lt;0,"SALDO A FAVOR","SALDO ADELANTAD0'")</f>
        <v>SALDO ADELANTAD0'</v>
      </c>
      <c r="C952" s="10" t="b">
        <f>IF(Y896&lt;=0,Y896*-1)</f>
        <v>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IF(C949&lt;0,"SALDO ADELANTADO","SALDO A FAVOR'")</f>
        <v>SALDO A FAVOR'</v>
      </c>
      <c r="Y952" s="10" t="b">
        <f>IF(C949&lt;=0,C949*-1)</f>
        <v>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10</v>
      </c>
      <c r="C953" s="10">
        <f>R962</f>
        <v>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AN962</f>
        <v>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16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17</v>
      </c>
      <c r="C960" s="10"/>
      <c r="E960" s="183" t="s">
        <v>7</v>
      </c>
      <c r="F960" s="184"/>
      <c r="G960" s="185"/>
      <c r="H960" s="5">
        <f>SUM(H946:H959)</f>
        <v>0</v>
      </c>
      <c r="N960" s="3"/>
      <c r="O960" s="3"/>
      <c r="P960" s="3"/>
      <c r="Q960" s="3"/>
      <c r="R960" s="18"/>
      <c r="S960" s="3"/>
      <c r="V960" s="17"/>
      <c r="X960" s="11" t="s">
        <v>17</v>
      </c>
      <c r="Y960" s="10"/>
      <c r="AA960" s="183" t="s">
        <v>7</v>
      </c>
      <c r="AB960" s="184"/>
      <c r="AC960" s="185"/>
      <c r="AD960" s="5">
        <f>SUM(AD946:AD959)</f>
        <v>0</v>
      </c>
      <c r="AJ960" s="3"/>
      <c r="AK960" s="3"/>
      <c r="AL960" s="3"/>
      <c r="AM960" s="3"/>
      <c r="AN960" s="18"/>
      <c r="AO960" s="3"/>
    </row>
    <row r="961" spans="2:41" x14ac:dyDescent="0.25">
      <c r="B961" s="12"/>
      <c r="C961" s="10"/>
      <c r="E961" s="13"/>
      <c r="F961" s="13"/>
      <c r="G961" s="13"/>
      <c r="N961" s="3"/>
      <c r="O961" s="3"/>
      <c r="P961" s="3"/>
      <c r="Q961" s="3"/>
      <c r="R961" s="18"/>
      <c r="S961" s="3"/>
      <c r="V961" s="17"/>
      <c r="X961" s="12"/>
      <c r="Y961" s="10"/>
      <c r="AA961" s="13"/>
      <c r="AB961" s="13"/>
      <c r="AC961" s="13"/>
      <c r="AJ961" s="3"/>
      <c r="AK961" s="3"/>
      <c r="AL961" s="3"/>
      <c r="AM961" s="3"/>
      <c r="AN961" s="18"/>
      <c r="AO961" s="3"/>
    </row>
    <row r="962" spans="2:41" x14ac:dyDescent="0.25">
      <c r="B962" s="12"/>
      <c r="C962" s="10"/>
      <c r="N962" s="183" t="s">
        <v>7</v>
      </c>
      <c r="O962" s="184"/>
      <c r="P962" s="184"/>
      <c r="Q962" s="185"/>
      <c r="R962" s="18">
        <f>SUM(R946:R961)</f>
        <v>0</v>
      </c>
      <c r="S962" s="3"/>
      <c r="V962" s="17"/>
      <c r="X962" s="12"/>
      <c r="Y962" s="10"/>
      <c r="AJ962" s="183" t="s">
        <v>7</v>
      </c>
      <c r="AK962" s="184"/>
      <c r="AL962" s="184"/>
      <c r="AM962" s="185"/>
      <c r="AN962" s="18">
        <f>SUM(AN946:AN961)</f>
        <v>0</v>
      </c>
      <c r="AO962" s="3"/>
    </row>
    <row r="963" spans="2:41" x14ac:dyDescent="0.25">
      <c r="B963" s="12"/>
      <c r="C963" s="10"/>
      <c r="V963" s="17"/>
      <c r="X963" s="12"/>
      <c r="Y963" s="10"/>
    </row>
    <row r="964" spans="2:41" x14ac:dyDescent="0.25">
      <c r="B964" s="12"/>
      <c r="C964" s="10"/>
      <c r="V964" s="17"/>
      <c r="X964" s="12"/>
      <c r="Y964" s="10"/>
    </row>
    <row r="965" spans="2:41" x14ac:dyDescent="0.25">
      <c r="B965" s="12"/>
      <c r="C965" s="10"/>
      <c r="E965" s="14"/>
      <c r="V965" s="17"/>
      <c r="X965" s="12"/>
      <c r="Y965" s="10"/>
      <c r="AA965" s="14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V967" s="17"/>
      <c r="X967" s="12"/>
      <c r="Y967" s="10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1"/>
      <c r="C970" s="10"/>
      <c r="V970" s="17"/>
      <c r="X970" s="11"/>
      <c r="Y970" s="10"/>
    </row>
    <row r="971" spans="2:41" x14ac:dyDescent="0.25">
      <c r="B971" s="15" t="s">
        <v>18</v>
      </c>
      <c r="C971" s="16">
        <f>SUM(C952:C970)</f>
        <v>0</v>
      </c>
      <c r="V971" s="17"/>
      <c r="X971" s="15" t="s">
        <v>18</v>
      </c>
      <c r="Y971" s="16">
        <f>SUM(Y952:Y970)</f>
        <v>0</v>
      </c>
    </row>
    <row r="972" spans="2:41" x14ac:dyDescent="0.25">
      <c r="D972" t="s">
        <v>22</v>
      </c>
      <c r="E972" t="s">
        <v>21</v>
      </c>
      <c r="V972" s="17"/>
      <c r="Z972" t="s">
        <v>22</v>
      </c>
      <c r="AA972" t="s">
        <v>21</v>
      </c>
    </row>
    <row r="973" spans="2:41" x14ac:dyDescent="0.25">
      <c r="E973" s="1" t="s">
        <v>19</v>
      </c>
      <c r="V973" s="17"/>
      <c r="AA973" s="1" t="s">
        <v>19</v>
      </c>
    </row>
    <row r="974" spans="2:41" x14ac:dyDescent="0.25">
      <c r="V974" s="17"/>
    </row>
    <row r="975" spans="2:41" x14ac:dyDescent="0.25">
      <c r="V975" s="17"/>
    </row>
    <row r="976" spans="2:41" x14ac:dyDescent="0.25">
      <c r="V976" s="17"/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</row>
    <row r="981" spans="1:43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</row>
    <row r="982" spans="1:43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 x14ac:dyDescent="0.25">
      <c r="V983" s="17"/>
    </row>
    <row r="984" spans="1:43" x14ac:dyDescent="0.25">
      <c r="H984" s="186" t="s">
        <v>30</v>
      </c>
      <c r="I984" s="186"/>
      <c r="J984" s="186"/>
      <c r="V984" s="17"/>
      <c r="AA984" s="186" t="s">
        <v>31</v>
      </c>
      <c r="AB984" s="186"/>
      <c r="AC984" s="186"/>
    </row>
    <row r="985" spans="1:43" x14ac:dyDescent="0.25">
      <c r="H985" s="186"/>
      <c r="I985" s="186"/>
      <c r="J985" s="186"/>
      <c r="V985" s="17"/>
      <c r="AA985" s="186"/>
      <c r="AB985" s="186"/>
      <c r="AC985" s="186"/>
    </row>
    <row r="986" spans="1:43" x14ac:dyDescent="0.25">
      <c r="V986" s="17"/>
    </row>
    <row r="987" spans="1:43" x14ac:dyDescent="0.25">
      <c r="V987" s="17"/>
    </row>
    <row r="988" spans="1:43" ht="23.25" x14ac:dyDescent="0.35">
      <c r="B988" s="24" t="s">
        <v>72</v>
      </c>
      <c r="V988" s="17"/>
      <c r="X988" s="22" t="s">
        <v>72</v>
      </c>
    </row>
    <row r="989" spans="1:43" ht="23.25" x14ac:dyDescent="0.35">
      <c r="B989" s="23" t="s">
        <v>32</v>
      </c>
      <c r="C989" s="20">
        <f>IF(X944="PAGADO",0,C949)</f>
        <v>1545.4</v>
      </c>
      <c r="E989" s="187" t="s">
        <v>20</v>
      </c>
      <c r="F989" s="187"/>
      <c r="G989" s="187"/>
      <c r="H989" s="187"/>
      <c r="V989" s="17"/>
      <c r="X989" s="23" t="s">
        <v>32</v>
      </c>
      <c r="Y989" s="20">
        <f>IF(B1789="PAGADO",0,C994)</f>
        <v>1545.4</v>
      </c>
      <c r="AA989" s="187" t="s">
        <v>20</v>
      </c>
      <c r="AB989" s="187"/>
      <c r="AC989" s="187"/>
      <c r="AD989" s="187"/>
    </row>
    <row r="990" spans="1:43" x14ac:dyDescent="0.25">
      <c r="B990" s="1" t="s">
        <v>0</v>
      </c>
      <c r="C990" s="19">
        <f>H1005</f>
        <v>0</v>
      </c>
      <c r="E990" s="2" t="s">
        <v>1</v>
      </c>
      <c r="F990" s="2" t="s">
        <v>2</v>
      </c>
      <c r="G990" s="2" t="s">
        <v>3</v>
      </c>
      <c r="H990" s="2" t="s">
        <v>4</v>
      </c>
      <c r="N990" s="2" t="s">
        <v>1</v>
      </c>
      <c r="O990" s="2" t="s">
        <v>5</v>
      </c>
      <c r="P990" s="2" t="s">
        <v>4</v>
      </c>
      <c r="Q990" s="2" t="s">
        <v>6</v>
      </c>
      <c r="R990" s="2" t="s">
        <v>7</v>
      </c>
      <c r="S990" s="3"/>
      <c r="V990" s="17"/>
      <c r="X990" s="1" t="s">
        <v>0</v>
      </c>
      <c r="Y990" s="19">
        <f>AD1005</f>
        <v>0</v>
      </c>
      <c r="AA990" s="2" t="s">
        <v>1</v>
      </c>
      <c r="AB990" s="2" t="s">
        <v>2</v>
      </c>
      <c r="AC990" s="2" t="s">
        <v>3</v>
      </c>
      <c r="AD990" s="2" t="s">
        <v>4</v>
      </c>
      <c r="AJ990" s="2" t="s">
        <v>1</v>
      </c>
      <c r="AK990" s="2" t="s">
        <v>5</v>
      </c>
      <c r="AL990" s="2" t="s">
        <v>4</v>
      </c>
      <c r="AM990" s="2" t="s">
        <v>6</v>
      </c>
      <c r="AN990" s="2" t="s">
        <v>7</v>
      </c>
      <c r="AO990" s="3"/>
    </row>
    <row r="991" spans="1:43" x14ac:dyDescent="0.25">
      <c r="C991" s="2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Y991" s="2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x14ac:dyDescent="0.25">
      <c r="B992" s="1" t="s">
        <v>24</v>
      </c>
      <c r="C992" s="19">
        <f>IF(C989&gt;0,C989+C990,C990)</f>
        <v>1545.4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24</v>
      </c>
      <c r="Y992" s="19">
        <f>IF(Y989&gt;0,Y989+Y990,Y990)</f>
        <v>1545.4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" t="s">
        <v>9</v>
      </c>
      <c r="C993" s="20">
        <f>C1017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" t="s">
        <v>9</v>
      </c>
      <c r="Y993" s="20">
        <f>Y1017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6" t="s">
        <v>26</v>
      </c>
      <c r="C994" s="21">
        <f>C992-C993</f>
        <v>1545.4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6" t="s">
        <v>27</v>
      </c>
      <c r="Y994" s="21">
        <f>Y992-Y993</f>
        <v>1545.4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ht="23.25" x14ac:dyDescent="0.35">
      <c r="B995" s="6"/>
      <c r="C995" s="7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88" t="str">
        <f>IF(Y994&lt;0,"NO PAGAR","COBRAR'")</f>
        <v>COBRAR'</v>
      </c>
      <c r="Y995" s="188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ht="23.25" x14ac:dyDescent="0.35">
      <c r="B996" s="188" t="str">
        <f>IF(C994&lt;0,"NO PAGAR","COBRAR'")</f>
        <v>COBRAR'</v>
      </c>
      <c r="C996" s="188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/>
      <c r="Y996" s="8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81" t="s">
        <v>9</v>
      </c>
      <c r="C997" s="182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81" t="s">
        <v>9</v>
      </c>
      <c r="Y997" s="182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9" t="str">
        <f>IF(Y949&lt;0,"SALDO ADELANTADO","SALDO A FAVOR '")</f>
        <v>SALDO A FAVOR '</v>
      </c>
      <c r="C998" s="10" t="b">
        <f>IF(Y949&lt;=0,Y949*-1)</f>
        <v>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9" t="str">
        <f>IF(C994&lt;0,"SALDO ADELANTADO","SALDO A FAVOR'")</f>
        <v>SALDO A FAVOR'</v>
      </c>
      <c r="Y998" s="10" t="b">
        <f>IF(C994&lt;=0,C994*-1)</f>
        <v>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10</v>
      </c>
      <c r="C999" s="10">
        <f>R1007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10</v>
      </c>
      <c r="Y999" s="10">
        <f>AN1007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11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11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12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12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13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13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14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14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15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15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16</v>
      </c>
      <c r="C1005" s="10"/>
      <c r="E1005" s="183" t="s">
        <v>7</v>
      </c>
      <c r="F1005" s="184"/>
      <c r="G1005" s="185"/>
      <c r="H1005" s="5">
        <f>SUM(H991:H1004)</f>
        <v>0</v>
      </c>
      <c r="N1005" s="3"/>
      <c r="O1005" s="3"/>
      <c r="P1005" s="3"/>
      <c r="Q1005" s="3"/>
      <c r="R1005" s="18"/>
      <c r="S1005" s="3"/>
      <c r="V1005" s="17"/>
      <c r="X1005" s="11" t="s">
        <v>16</v>
      </c>
      <c r="Y1005" s="10"/>
      <c r="AA1005" s="183" t="s">
        <v>7</v>
      </c>
      <c r="AB1005" s="184"/>
      <c r="AC1005" s="185"/>
      <c r="AD1005" s="5">
        <f>SUM(AD991:AD1004)</f>
        <v>0</v>
      </c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17</v>
      </c>
      <c r="C1006" s="10"/>
      <c r="E1006" s="13"/>
      <c r="F1006" s="13"/>
      <c r="G1006" s="13"/>
      <c r="N1006" s="3"/>
      <c r="O1006" s="3"/>
      <c r="P1006" s="3"/>
      <c r="Q1006" s="3"/>
      <c r="R1006" s="18"/>
      <c r="S1006" s="3"/>
      <c r="V1006" s="17"/>
      <c r="X1006" s="11" t="s">
        <v>17</v>
      </c>
      <c r="Y1006" s="10"/>
      <c r="AA1006" s="13"/>
      <c r="AB1006" s="13"/>
      <c r="AC1006" s="13"/>
      <c r="AJ1006" s="3"/>
      <c r="AK1006" s="3"/>
      <c r="AL1006" s="3"/>
      <c r="AM1006" s="3"/>
      <c r="AN1006" s="18"/>
      <c r="AO1006" s="3"/>
    </row>
    <row r="1007" spans="2:41" x14ac:dyDescent="0.25">
      <c r="B1007" s="12"/>
      <c r="C1007" s="10"/>
      <c r="N1007" s="183" t="s">
        <v>7</v>
      </c>
      <c r="O1007" s="184"/>
      <c r="P1007" s="184"/>
      <c r="Q1007" s="185"/>
      <c r="R1007" s="18">
        <f>SUM(R991:R1006)</f>
        <v>0</v>
      </c>
      <c r="S1007" s="3"/>
      <c r="V1007" s="17"/>
      <c r="X1007" s="12"/>
      <c r="Y1007" s="10"/>
      <c r="AJ1007" s="183" t="s">
        <v>7</v>
      </c>
      <c r="AK1007" s="184"/>
      <c r="AL1007" s="184"/>
      <c r="AM1007" s="185"/>
      <c r="AN1007" s="18">
        <f>SUM(AN991:AN1006)</f>
        <v>0</v>
      </c>
      <c r="AO1007" s="3"/>
    </row>
    <row r="1008" spans="2:41" x14ac:dyDescent="0.25">
      <c r="B1008" s="12"/>
      <c r="C1008" s="10"/>
      <c r="V1008" s="17"/>
      <c r="X1008" s="12"/>
      <c r="Y1008" s="10"/>
    </row>
    <row r="1009" spans="2:27" x14ac:dyDescent="0.25">
      <c r="B1009" s="12"/>
      <c r="C1009" s="10"/>
      <c r="V1009" s="17"/>
      <c r="X1009" s="12"/>
      <c r="Y1009" s="10"/>
    </row>
    <row r="1010" spans="2:27" x14ac:dyDescent="0.25">
      <c r="B1010" s="12"/>
      <c r="C1010" s="10"/>
      <c r="E1010" s="14"/>
      <c r="V1010" s="17"/>
      <c r="X1010" s="12"/>
      <c r="Y1010" s="10"/>
      <c r="AA1010" s="14"/>
    </row>
    <row r="1011" spans="2:27" x14ac:dyDescent="0.25">
      <c r="B1011" s="12"/>
      <c r="C1011" s="10"/>
      <c r="V1011" s="17"/>
      <c r="X1011" s="12"/>
      <c r="Y1011" s="10"/>
    </row>
    <row r="1012" spans="2:27" x14ac:dyDescent="0.25">
      <c r="B1012" s="12"/>
      <c r="C1012" s="10"/>
      <c r="V1012" s="17"/>
      <c r="X1012" s="12"/>
      <c r="Y1012" s="10"/>
    </row>
    <row r="1013" spans="2:27" x14ac:dyDescent="0.25">
      <c r="B1013" s="12"/>
      <c r="C1013" s="10"/>
      <c r="V1013" s="17"/>
      <c r="X1013" s="12"/>
      <c r="Y1013" s="10"/>
    </row>
    <row r="1014" spans="2:27" x14ac:dyDescent="0.25">
      <c r="B1014" s="12"/>
      <c r="C1014" s="10"/>
      <c r="V1014" s="17"/>
      <c r="X1014" s="12"/>
      <c r="Y1014" s="10"/>
    </row>
    <row r="1015" spans="2:27" x14ac:dyDescent="0.25">
      <c r="B1015" s="12"/>
      <c r="C1015" s="10"/>
      <c r="V1015" s="17"/>
      <c r="X1015" s="12"/>
      <c r="Y1015" s="10"/>
    </row>
    <row r="1016" spans="2:27" x14ac:dyDescent="0.25">
      <c r="B1016" s="11"/>
      <c r="C1016" s="10"/>
      <c r="V1016" s="17"/>
      <c r="X1016" s="11"/>
      <c r="Y1016" s="10"/>
    </row>
    <row r="1017" spans="2:27" x14ac:dyDescent="0.25">
      <c r="B1017" s="15" t="s">
        <v>18</v>
      </c>
      <c r="C1017" s="16">
        <f>SUM(C998:C1016)</f>
        <v>0</v>
      </c>
      <c r="D1017" t="s">
        <v>22</v>
      </c>
      <c r="E1017" t="s">
        <v>21</v>
      </c>
      <c r="V1017" s="17"/>
      <c r="X1017" s="15" t="s">
        <v>18</v>
      </c>
      <c r="Y1017" s="16">
        <f>SUM(Y998:Y1016)</f>
        <v>0</v>
      </c>
      <c r="Z1017" t="s">
        <v>22</v>
      </c>
      <c r="AA1017" t="s">
        <v>21</v>
      </c>
    </row>
    <row r="1018" spans="2:27" x14ac:dyDescent="0.25">
      <c r="E1018" s="1" t="s">
        <v>19</v>
      </c>
      <c r="V1018" s="17"/>
      <c r="AA1018" s="1" t="s">
        <v>19</v>
      </c>
    </row>
    <row r="1019" spans="2:27" x14ac:dyDescent="0.25">
      <c r="V1019" s="17"/>
    </row>
    <row r="1020" spans="2:27" x14ac:dyDescent="0.25">
      <c r="V1020" s="17"/>
    </row>
    <row r="1021" spans="2:27" x14ac:dyDescent="0.25">
      <c r="V1021" s="17"/>
    </row>
    <row r="1022" spans="2:27" x14ac:dyDescent="0.25">
      <c r="V1022" s="17"/>
    </row>
    <row r="1023" spans="2:27" x14ac:dyDescent="0.25">
      <c r="V1023" s="17"/>
    </row>
    <row r="1024" spans="2:27" x14ac:dyDescent="0.25">
      <c r="V1024" s="17"/>
    </row>
    <row r="1025" spans="22:22" x14ac:dyDescent="0.25">
      <c r="V1025" s="17"/>
    </row>
    <row r="1026" spans="22:22" x14ac:dyDescent="0.25">
      <c r="V1026" s="17"/>
    </row>
    <row r="1027" spans="22:22" x14ac:dyDescent="0.25">
      <c r="V1027" s="17"/>
    </row>
    <row r="1028" spans="22:22" x14ac:dyDescent="0.25">
      <c r="V1028" s="17"/>
    </row>
    <row r="1029" spans="22:22" x14ac:dyDescent="0.25">
      <c r="V1029" s="17"/>
    </row>
    <row r="1030" spans="22:22" x14ac:dyDescent="0.25">
      <c r="V1030" s="17"/>
    </row>
    <row r="1031" spans="22:22" x14ac:dyDescent="0.25">
      <c r="V1031" s="17"/>
    </row>
    <row r="1032" spans="22:22" x14ac:dyDescent="0.25">
      <c r="V1032" s="17"/>
    </row>
    <row r="1033" spans="22:22" x14ac:dyDescent="0.25">
      <c r="V1033" s="17"/>
    </row>
    <row r="1034" spans="22:22" x14ac:dyDescent="0.25">
      <c r="V1034" s="17"/>
    </row>
    <row r="1035" spans="22:22" x14ac:dyDescent="0.25">
      <c r="V1035" s="17"/>
    </row>
    <row r="1036" spans="22:22" x14ac:dyDescent="0.25">
      <c r="V1036" s="17"/>
    </row>
    <row r="1037" spans="22:22" x14ac:dyDescent="0.25">
      <c r="V1037" s="17"/>
    </row>
    <row r="1038" spans="22:22" x14ac:dyDescent="0.25">
      <c r="V1038" s="17"/>
    </row>
    <row r="1039" spans="22:22" x14ac:dyDescent="0.25">
      <c r="V1039" s="17"/>
    </row>
    <row r="1040" spans="22:22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</sheetData>
  <mergeCells count="290">
    <mergeCell ref="B997:C997"/>
    <mergeCell ref="X997:Y997"/>
    <mergeCell ref="E1005:G1005"/>
    <mergeCell ref="AA1005:AC1005"/>
    <mergeCell ref="N1007:Q1007"/>
    <mergeCell ref="AJ1007:AM1007"/>
    <mergeCell ref="H984:J985"/>
    <mergeCell ref="AA984:AC985"/>
    <mergeCell ref="E989:H989"/>
    <mergeCell ref="AA989:AD989"/>
    <mergeCell ref="X995:Y995"/>
    <mergeCell ref="B996:C996"/>
    <mergeCell ref="B951:C951"/>
    <mergeCell ref="X951:Y951"/>
    <mergeCell ref="E960:G960"/>
    <mergeCell ref="AA960:AC960"/>
    <mergeCell ref="N962:Q962"/>
    <mergeCell ref="AJ962:AM962"/>
    <mergeCell ref="AC938:AE940"/>
    <mergeCell ref="H939:J940"/>
    <mergeCell ref="E944:H944"/>
    <mergeCell ref="AA944:AD944"/>
    <mergeCell ref="B950:C950"/>
    <mergeCell ref="X950:Y950"/>
    <mergeCell ref="B904:C904"/>
    <mergeCell ref="X904:Y904"/>
    <mergeCell ref="E912:G912"/>
    <mergeCell ref="AA912:AC912"/>
    <mergeCell ref="N914:Q914"/>
    <mergeCell ref="AJ914:AM914"/>
    <mergeCell ref="H891:J892"/>
    <mergeCell ref="AA891:AC892"/>
    <mergeCell ref="E896:H896"/>
    <mergeCell ref="AA896:AD896"/>
    <mergeCell ref="X902:Y902"/>
    <mergeCell ref="B903:C903"/>
    <mergeCell ref="B858:C858"/>
    <mergeCell ref="X858:Y858"/>
    <mergeCell ref="E867:G867"/>
    <mergeCell ref="AA867:AC867"/>
    <mergeCell ref="N869:Q869"/>
    <mergeCell ref="AJ869:AM869"/>
    <mergeCell ref="AC845:AE847"/>
    <mergeCell ref="H846:J847"/>
    <mergeCell ref="E851:H851"/>
    <mergeCell ref="AA851:AD851"/>
    <mergeCell ref="B857:C857"/>
    <mergeCell ref="X857:Y857"/>
    <mergeCell ref="B810:C810"/>
    <mergeCell ref="X810:Y810"/>
    <mergeCell ref="E818:G818"/>
    <mergeCell ref="AA818:AC818"/>
    <mergeCell ref="N820:Q820"/>
    <mergeCell ref="AJ820:AM820"/>
    <mergeCell ref="H797:J798"/>
    <mergeCell ref="AA797:AC798"/>
    <mergeCell ref="E802:H802"/>
    <mergeCell ref="AA802:AD802"/>
    <mergeCell ref="X808:Y808"/>
    <mergeCell ref="B809:C809"/>
    <mergeCell ref="B764:C764"/>
    <mergeCell ref="X764:Y764"/>
    <mergeCell ref="E773:G773"/>
    <mergeCell ref="AA773:AC773"/>
    <mergeCell ref="N775:Q775"/>
    <mergeCell ref="AJ775:AM775"/>
    <mergeCell ref="AC751:AE753"/>
    <mergeCell ref="H752:J753"/>
    <mergeCell ref="E757:H757"/>
    <mergeCell ref="AA757:AD757"/>
    <mergeCell ref="B763:C763"/>
    <mergeCell ref="X763:Y763"/>
    <mergeCell ref="B717:C717"/>
    <mergeCell ref="X717:Y717"/>
    <mergeCell ref="E725:G725"/>
    <mergeCell ref="AA725:AC725"/>
    <mergeCell ref="N727:Q727"/>
    <mergeCell ref="AJ727:AM727"/>
    <mergeCell ref="H704:J705"/>
    <mergeCell ref="AA704:AC705"/>
    <mergeCell ref="E709:H709"/>
    <mergeCell ref="AA709:AD709"/>
    <mergeCell ref="X715:Y715"/>
    <mergeCell ref="B716:C716"/>
    <mergeCell ref="B671:C671"/>
    <mergeCell ref="X671:Y671"/>
    <mergeCell ref="E680:G680"/>
    <mergeCell ref="AA680:AC680"/>
    <mergeCell ref="N682:Q682"/>
    <mergeCell ref="AJ682:AM682"/>
    <mergeCell ref="AC658:AE660"/>
    <mergeCell ref="H659:J660"/>
    <mergeCell ref="E664:H664"/>
    <mergeCell ref="AA664:AD664"/>
    <mergeCell ref="B670:C670"/>
    <mergeCell ref="X670:Y670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4"/>
  <sheetViews>
    <sheetView topLeftCell="X609" zoomScale="93" zoomScaleNormal="93" workbookViewId="0">
      <selection activeCell="Y623" sqref="Y623"/>
    </sheetView>
  </sheetViews>
  <sheetFormatPr baseColWidth="10" defaultColWidth="11.42578125" defaultRowHeight="15" x14ac:dyDescent="0.2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 x14ac:dyDescent="0.25">
      <c r="V1" s="17"/>
    </row>
    <row r="2" spans="2:41" x14ac:dyDescent="0.25">
      <c r="V2" s="17"/>
      <c r="AC2" s="189" t="s">
        <v>29</v>
      </c>
      <c r="AD2" s="189"/>
      <c r="AE2" s="189"/>
    </row>
    <row r="3" spans="2:41" x14ac:dyDescent="0.25">
      <c r="H3" s="186" t="s">
        <v>28</v>
      </c>
      <c r="I3" s="186"/>
      <c r="J3" s="186"/>
      <c r="V3" s="17"/>
      <c r="AC3" s="189"/>
      <c r="AD3" s="189"/>
      <c r="AE3" s="189"/>
    </row>
    <row r="4" spans="2:41" x14ac:dyDescent="0.25">
      <c r="H4" s="186"/>
      <c r="I4" s="186"/>
      <c r="J4" s="186"/>
      <c r="V4" s="17"/>
      <c r="AC4" s="189"/>
      <c r="AD4" s="189"/>
      <c r="AE4" s="18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87" t="s">
        <v>80</v>
      </c>
      <c r="F8" s="187"/>
      <c r="G8" s="187"/>
      <c r="H8" s="187"/>
      <c r="V8" s="17"/>
      <c r="X8" s="23" t="s">
        <v>385</v>
      </c>
      <c r="Y8" s="20">
        <f>IF(B8="PAGADO",0,C13)</f>
        <v>-2248.4700000000003</v>
      </c>
      <c r="AA8" s="187" t="s">
        <v>80</v>
      </c>
      <c r="AB8" s="187"/>
      <c r="AC8" s="187"/>
      <c r="AD8" s="187"/>
      <c r="AK8" s="202" t="s">
        <v>10</v>
      </c>
      <c r="AL8" s="202"/>
      <c r="AM8" s="202"/>
      <c r="AN8" s="202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190" t="str">
        <f>IF(C13&lt;0,"NO PAGAR","COBRAR")</f>
        <v>NO PAGAR</v>
      </c>
      <c r="C14" s="19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0" t="str">
        <f>IF(Y13&lt;0,"NO PAGAR","COBRAR")</f>
        <v>NO PAGAR</v>
      </c>
      <c r="Y14" s="190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181" t="s">
        <v>9</v>
      </c>
      <c r="C15" s="18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1" t="s">
        <v>9</v>
      </c>
      <c r="Y15" s="182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3" t="s">
        <v>7</v>
      </c>
      <c r="F24" s="184"/>
      <c r="G24" s="18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83" t="s">
        <v>7</v>
      </c>
      <c r="AB24" s="184"/>
      <c r="AC24" s="185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3" t="s">
        <v>7</v>
      </c>
      <c r="O26" s="184"/>
      <c r="P26" s="184"/>
      <c r="Q26" s="185"/>
      <c r="R26" s="18">
        <f>SUM(R10:R25)</f>
        <v>102.65</v>
      </c>
      <c r="S26" s="3"/>
      <c r="V26" s="17"/>
      <c r="X26" s="12"/>
      <c r="Y26" s="10"/>
      <c r="AJ26" s="183" t="s">
        <v>7</v>
      </c>
      <c r="AK26" s="184"/>
      <c r="AL26" s="184"/>
      <c r="AM26" s="185"/>
      <c r="AN26" s="18">
        <f>SUM(AN10:AN25)</f>
        <v>100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 x14ac:dyDescent="0.25">
      <c r="H49" s="186"/>
      <c r="I49" s="186"/>
      <c r="J49" s="186"/>
      <c r="V49" s="17"/>
      <c r="AA49" s="186"/>
      <c r="AB49" s="186"/>
      <c r="AC49" s="18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-1663.2900000000004</v>
      </c>
      <c r="E53" s="187" t="s">
        <v>80</v>
      </c>
      <c r="F53" s="187"/>
      <c r="G53" s="187"/>
      <c r="H53" s="187"/>
      <c r="V53" s="17"/>
      <c r="X53" s="23" t="s">
        <v>32</v>
      </c>
      <c r="Y53" s="20">
        <f>IF(B53="PAGADO",0,C58)</f>
        <v>-2773.2900000000004</v>
      </c>
      <c r="AA53" s="187" t="s">
        <v>254</v>
      </c>
      <c r="AB53" s="187"/>
      <c r="AC53" s="187"/>
      <c r="AD53" s="187"/>
    </row>
    <row r="54" spans="2:41" x14ac:dyDescent="0.25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 x14ac:dyDescent="0.25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 x14ac:dyDescent="0.25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8" t="str">
        <f>IF(Y58&lt;0,"NO PAGAR","COBRAR'")</f>
        <v>NO PAGAR</v>
      </c>
      <c r="Y59" s="18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8" t="str">
        <f>IF(C58&lt;0,"NO PAGAR","COBRAR'")</f>
        <v>NO PAGAR</v>
      </c>
      <c r="C60" s="18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1" t="s">
        <v>9</v>
      </c>
      <c r="C61" s="18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1" t="s">
        <v>9</v>
      </c>
      <c r="Y61" s="18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3" t="s">
        <v>7</v>
      </c>
      <c r="F69" s="184"/>
      <c r="G69" s="185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3" t="s">
        <v>7</v>
      </c>
      <c r="AB69" s="184"/>
      <c r="AC69" s="185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3" t="s">
        <v>7</v>
      </c>
      <c r="O71" s="184"/>
      <c r="P71" s="184"/>
      <c r="Q71" s="185"/>
      <c r="R71" s="18">
        <f>SUM(R55:R70)</f>
        <v>1750</v>
      </c>
      <c r="S71" s="3"/>
      <c r="V71" s="17"/>
      <c r="X71" s="12"/>
      <c r="Y71" s="10"/>
      <c r="AJ71" s="183" t="s">
        <v>7</v>
      </c>
      <c r="AK71" s="184"/>
      <c r="AL71" s="184"/>
      <c r="AM71" s="185"/>
      <c r="AN71" s="18">
        <f>SUM(AN55:AN70)</f>
        <v>220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 x14ac:dyDescent="0.25">
      <c r="E77" s="1" t="s">
        <v>19</v>
      </c>
      <c r="V77" s="17"/>
      <c r="AA77" s="1" t="s">
        <v>19</v>
      </c>
    </row>
    <row r="78" spans="2:41" x14ac:dyDescent="0.25">
      <c r="V78" s="17"/>
    </row>
    <row r="79" spans="2:41" x14ac:dyDescent="0.25">
      <c r="V79" s="17"/>
    </row>
    <row r="80" spans="2:41" x14ac:dyDescent="0.25">
      <c r="V80" s="17"/>
    </row>
    <row r="81" spans="8:31" x14ac:dyDescent="0.25">
      <c r="V81" s="17"/>
    </row>
    <row r="82" spans="8:31" x14ac:dyDescent="0.25">
      <c r="V82" s="17"/>
    </row>
    <row r="83" spans="8:31" x14ac:dyDescent="0.25">
      <c r="V83" s="17"/>
    </row>
    <row r="84" spans="8:31" x14ac:dyDescent="0.25">
      <c r="V84" s="17"/>
    </row>
    <row r="85" spans="8:31" x14ac:dyDescent="0.25">
      <c r="V85" s="17"/>
    </row>
    <row r="86" spans="8:31" x14ac:dyDescent="0.25">
      <c r="V86" s="17"/>
    </row>
    <row r="87" spans="8:31" x14ac:dyDescent="0.25">
      <c r="V87" s="17"/>
    </row>
    <row r="88" spans="8:31" x14ac:dyDescent="0.25">
      <c r="V88" s="17"/>
    </row>
    <row r="89" spans="8:31" x14ac:dyDescent="0.25">
      <c r="V89" s="17"/>
    </row>
    <row r="90" spans="8:31" x14ac:dyDescent="0.25">
      <c r="V90" s="17"/>
    </row>
    <row r="91" spans="8:31" x14ac:dyDescent="0.25">
      <c r="V91" s="17"/>
    </row>
    <row r="92" spans="8:31" x14ac:dyDescent="0.25">
      <c r="V92" s="17"/>
    </row>
    <row r="93" spans="8:31" x14ac:dyDescent="0.25">
      <c r="V93" s="17"/>
    </row>
    <row r="94" spans="8:31" x14ac:dyDescent="0.25">
      <c r="V94" s="17"/>
    </row>
    <row r="95" spans="8:31" x14ac:dyDescent="0.25">
      <c r="V95" s="17"/>
      <c r="AC95" s="189" t="s">
        <v>29</v>
      </c>
      <c r="AD95" s="189"/>
      <c r="AE95" s="189"/>
    </row>
    <row r="96" spans="8:31" x14ac:dyDescent="0.25">
      <c r="H96" s="186" t="s">
        <v>28</v>
      </c>
      <c r="I96" s="186"/>
      <c r="J96" s="186"/>
      <c r="V96" s="17"/>
      <c r="AC96" s="189"/>
      <c r="AD96" s="189"/>
      <c r="AE96" s="189"/>
    </row>
    <row r="97" spans="2:41" x14ac:dyDescent="0.25">
      <c r="H97" s="186"/>
      <c r="I97" s="186"/>
      <c r="J97" s="186"/>
      <c r="V97" s="17"/>
      <c r="AC97" s="189"/>
      <c r="AD97" s="189"/>
      <c r="AE97" s="189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929</v>
      </c>
      <c r="C101" s="20">
        <f>IF(X53="PAGADO",0,Y58)</f>
        <v>-2123.2900000000004</v>
      </c>
      <c r="E101" s="187" t="s">
        <v>80</v>
      </c>
      <c r="F101" s="187"/>
      <c r="G101" s="187"/>
      <c r="H101" s="187"/>
      <c r="V101" s="17"/>
      <c r="X101" s="23" t="s">
        <v>32</v>
      </c>
      <c r="Y101" s="20">
        <f>IF(B101="PAGADO",0,C106)</f>
        <v>-793.29000000000042</v>
      </c>
      <c r="AA101" s="187" t="s">
        <v>80</v>
      </c>
      <c r="AB101" s="187"/>
      <c r="AC101" s="187"/>
      <c r="AD101" s="187"/>
    </row>
    <row r="102" spans="2:41" x14ac:dyDescent="0.25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312</v>
      </c>
      <c r="AC103" s="3" t="s">
        <v>189</v>
      </c>
      <c r="AD103" s="5">
        <v>280</v>
      </c>
      <c r="AJ103" s="25">
        <v>44959</v>
      </c>
      <c r="AK103" s="3" t="s">
        <v>308</v>
      </c>
      <c r="AL103" s="3">
        <v>380</v>
      </c>
      <c r="AM103" s="3"/>
      <c r="AN103" s="18">
        <v>380</v>
      </c>
      <c r="AO103" s="3"/>
    </row>
    <row r="104" spans="2:41" x14ac:dyDescent="0.25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 x14ac:dyDescent="0.25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315</v>
      </c>
      <c r="AL105" s="3">
        <v>100</v>
      </c>
      <c r="AM105" s="3">
        <v>1107</v>
      </c>
      <c r="AN105" s="18">
        <v>100</v>
      </c>
      <c r="AO105" s="3"/>
    </row>
    <row r="106" spans="2:41" x14ac:dyDescent="0.25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317</v>
      </c>
      <c r="AL106" s="3">
        <v>40</v>
      </c>
      <c r="AM106" s="3"/>
      <c r="AN106" s="18">
        <v>40</v>
      </c>
      <c r="AO106" s="3"/>
    </row>
    <row r="107" spans="2:41" ht="26.25" x14ac:dyDescent="0.4">
      <c r="B107" s="190" t="str">
        <f>IF(C106&lt;0,"NO PAGAR","COBRAR")</f>
        <v>NO PAGAR</v>
      </c>
      <c r="C107" s="190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90" t="str">
        <f>IF(Y106&lt;0,"NO PAGAR","COBRAR")</f>
        <v>NO PAGAR</v>
      </c>
      <c r="Y107" s="19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81" t="s">
        <v>9</v>
      </c>
      <c r="C108" s="182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81" t="s">
        <v>9</v>
      </c>
      <c r="Y108" s="18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17</v>
      </c>
      <c r="C117" s="10"/>
      <c r="E117" s="183" t="s">
        <v>7</v>
      </c>
      <c r="F117" s="184"/>
      <c r="G117" s="185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83" t="s">
        <v>7</v>
      </c>
      <c r="AB117" s="184"/>
      <c r="AC117" s="185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N119" s="183" t="s">
        <v>7</v>
      </c>
      <c r="O119" s="184"/>
      <c r="P119" s="184"/>
      <c r="Q119" s="185"/>
      <c r="R119" s="18">
        <f>SUM(R103:R118)</f>
        <v>0</v>
      </c>
      <c r="S119" s="3"/>
      <c r="V119" s="17"/>
      <c r="X119" s="12"/>
      <c r="Y119" s="10"/>
      <c r="AJ119" s="183" t="s">
        <v>7</v>
      </c>
      <c r="AK119" s="184"/>
      <c r="AL119" s="184"/>
      <c r="AM119" s="185"/>
      <c r="AN119" s="18">
        <f>SUM(AN103:AN118)</f>
        <v>570</v>
      </c>
      <c r="AO119" s="3"/>
    </row>
    <row r="120" spans="1:43" x14ac:dyDescent="0.25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 x14ac:dyDescent="0.25">
      <c r="E122" s="1" t="s">
        <v>19</v>
      </c>
      <c r="V122" s="17"/>
      <c r="AA122" s="1" t="s">
        <v>19</v>
      </c>
    </row>
    <row r="123" spans="1:43" x14ac:dyDescent="0.25">
      <c r="V123" s="17"/>
    </row>
    <row r="124" spans="1:43" x14ac:dyDescent="0.25">
      <c r="V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V128" s="17"/>
    </row>
    <row r="129" spans="2:41" x14ac:dyDescent="0.25">
      <c r="H129" s="186" t="s">
        <v>30</v>
      </c>
      <c r="I129" s="186"/>
      <c r="J129" s="186"/>
      <c r="V129" s="17"/>
      <c r="AA129" s="186" t="s">
        <v>31</v>
      </c>
      <c r="AB129" s="186"/>
      <c r="AC129" s="186"/>
    </row>
    <row r="130" spans="2:41" x14ac:dyDescent="0.25">
      <c r="H130" s="186"/>
      <c r="I130" s="186"/>
      <c r="J130" s="186"/>
      <c r="V130" s="17"/>
      <c r="AA130" s="186"/>
      <c r="AB130" s="186"/>
      <c r="AC130" s="186"/>
    </row>
    <row r="131" spans="2:41" x14ac:dyDescent="0.25">
      <c r="V131" s="17"/>
    </row>
    <row r="132" spans="2:41" x14ac:dyDescent="0.25">
      <c r="V132" s="17"/>
    </row>
    <row r="133" spans="2:41" ht="23.25" x14ac:dyDescent="0.35">
      <c r="B133" s="24" t="s">
        <v>33</v>
      </c>
      <c r="V133" s="17"/>
      <c r="X133" s="22" t="s">
        <v>33</v>
      </c>
    </row>
    <row r="134" spans="2:41" ht="23.25" x14ac:dyDescent="0.35">
      <c r="B134" s="23" t="s">
        <v>32</v>
      </c>
      <c r="C134" s="20">
        <f>IF(X101="PAGADO",0,C106)</f>
        <v>-793.29000000000042</v>
      </c>
      <c r="E134" s="187" t="s">
        <v>254</v>
      </c>
      <c r="F134" s="187"/>
      <c r="G134" s="187"/>
      <c r="H134" s="187"/>
      <c r="V134" s="17"/>
      <c r="X134" s="23" t="s">
        <v>32</v>
      </c>
      <c r="Y134" s="20">
        <f>IF(B134="PAGADO",0,C139)</f>
        <v>-1640.3300000000004</v>
      </c>
      <c r="AA134" s="187" t="s">
        <v>357</v>
      </c>
      <c r="AB134" s="187"/>
      <c r="AC134" s="187"/>
      <c r="AD134" s="187"/>
      <c r="AK134" t="s">
        <v>10</v>
      </c>
    </row>
    <row r="135" spans="2:41" x14ac:dyDescent="0.25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 x14ac:dyDescent="0.25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353</v>
      </c>
      <c r="AC136" s="3" t="s">
        <v>106</v>
      </c>
      <c r="AD136" s="5">
        <v>315</v>
      </c>
      <c r="AJ136" s="25">
        <v>44974</v>
      </c>
      <c r="AK136" s="3" t="s">
        <v>366</v>
      </c>
      <c r="AL136" s="3">
        <v>150</v>
      </c>
      <c r="AM136" s="3"/>
      <c r="AN136" s="18">
        <v>150</v>
      </c>
      <c r="AO136" s="3"/>
    </row>
    <row r="137" spans="2:41" x14ac:dyDescent="0.25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337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367</v>
      </c>
      <c r="AC137" s="3" t="s">
        <v>368</v>
      </c>
      <c r="AD137" s="5">
        <v>110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 x14ac:dyDescent="0.25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 x14ac:dyDescent="0.3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88" t="str">
        <f>IF(Y139&lt;0,"NO PAGAR","COBRAR'")</f>
        <v>NO PAGAR</v>
      </c>
      <c r="Y140" s="18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 x14ac:dyDescent="0.35">
      <c r="B141" s="188" t="str">
        <f>IF(C139&lt;0,"NO PAGAR","COBRAR'")</f>
        <v>NO PAGAR</v>
      </c>
      <c r="C141" s="188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181" t="s">
        <v>9</v>
      </c>
      <c r="C142" s="182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81" t="s">
        <v>9</v>
      </c>
      <c r="Y142" s="182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16</v>
      </c>
      <c r="C150" s="10"/>
      <c r="E150" s="183" t="s">
        <v>7</v>
      </c>
      <c r="F150" s="184"/>
      <c r="G150" s="185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83" t="s">
        <v>7</v>
      </c>
      <c r="AB150" s="184"/>
      <c r="AC150" s="185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 x14ac:dyDescent="0.25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 x14ac:dyDescent="0.25">
      <c r="B152" s="15" t="s">
        <v>18</v>
      </c>
      <c r="C152" s="16">
        <f>SUM(C143:C151)</f>
        <v>2540.3300000000004</v>
      </c>
      <c r="N152" s="183" t="s">
        <v>7</v>
      </c>
      <c r="O152" s="184"/>
      <c r="P152" s="184"/>
      <c r="Q152" s="185"/>
      <c r="R152" s="18">
        <f>SUM(R136:R151)</f>
        <v>1580</v>
      </c>
      <c r="S152" s="3"/>
      <c r="V152" s="17"/>
      <c r="X152" s="12"/>
      <c r="Y152" s="10"/>
      <c r="AJ152" s="183" t="s">
        <v>7</v>
      </c>
      <c r="AK152" s="184"/>
      <c r="AL152" s="184"/>
      <c r="AM152" s="185"/>
      <c r="AN152" s="18">
        <f>SUM(AN136:AN151)</f>
        <v>150</v>
      </c>
      <c r="AO152" s="3"/>
    </row>
    <row r="153" spans="2:41" x14ac:dyDescent="0.25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 x14ac:dyDescent="0.25">
      <c r="E154" s="1" t="s">
        <v>19</v>
      </c>
      <c r="V154" s="17"/>
      <c r="AA154" s="1" t="s">
        <v>19</v>
      </c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  <c r="AC168" s="189" t="s">
        <v>29</v>
      </c>
      <c r="AD168" s="189"/>
      <c r="AE168" s="189"/>
    </row>
    <row r="169" spans="2:41" x14ac:dyDescent="0.25">
      <c r="H169" s="186" t="s">
        <v>28</v>
      </c>
      <c r="I169" s="186"/>
      <c r="J169" s="186"/>
      <c r="V169" s="17"/>
      <c r="AC169" s="189"/>
      <c r="AD169" s="189"/>
      <c r="AE169" s="189"/>
    </row>
    <row r="170" spans="2:41" x14ac:dyDescent="0.25">
      <c r="H170" s="186"/>
      <c r="I170" s="186"/>
      <c r="J170" s="186"/>
      <c r="V170" s="17"/>
      <c r="AC170" s="189"/>
      <c r="AD170" s="189"/>
      <c r="AE170" s="189"/>
    </row>
    <row r="171" spans="2:41" x14ac:dyDescent="0.25">
      <c r="V171" s="17"/>
    </row>
    <row r="172" spans="2:41" ht="23.25" x14ac:dyDescent="0.35">
      <c r="B172" s="22" t="s">
        <v>63</v>
      </c>
      <c r="V172" s="17"/>
    </row>
    <row r="173" spans="2:41" ht="23.25" x14ac:dyDescent="0.3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 x14ac:dyDescent="0.35">
      <c r="B174" s="1" t="s">
        <v>0</v>
      </c>
      <c r="C174" s="19">
        <f>H190</f>
        <v>530</v>
      </c>
      <c r="E174" s="187" t="s">
        <v>357</v>
      </c>
      <c r="F174" s="187"/>
      <c r="G174" s="187"/>
      <c r="H174" s="187"/>
      <c r="V174" s="17"/>
      <c r="X174" s="23" t="s">
        <v>32</v>
      </c>
      <c r="Y174" s="20">
        <f>IF(B173="PAGADO",0,C178)</f>
        <v>-1065.8100000000004</v>
      </c>
      <c r="AA174" s="187" t="s">
        <v>357</v>
      </c>
      <c r="AB174" s="187"/>
      <c r="AC174" s="187"/>
      <c r="AD174" s="187"/>
    </row>
    <row r="175" spans="2:41" x14ac:dyDescent="0.25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 x14ac:dyDescent="0.25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315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451</v>
      </c>
      <c r="AL176" s="3">
        <v>220</v>
      </c>
      <c r="AM176" s="3">
        <v>1145</v>
      </c>
      <c r="AN176" s="18">
        <v>220</v>
      </c>
      <c r="AO176" s="3"/>
    </row>
    <row r="177" spans="2:41" x14ac:dyDescent="0.25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416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465</v>
      </c>
      <c r="AL177" s="3">
        <v>350</v>
      </c>
      <c r="AM177" s="3">
        <v>1147</v>
      </c>
      <c r="AN177" s="18">
        <v>350</v>
      </c>
      <c r="AO177" s="3"/>
    </row>
    <row r="178" spans="2:41" x14ac:dyDescent="0.25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480</v>
      </c>
      <c r="AL178" s="3">
        <v>220</v>
      </c>
      <c r="AM178" s="3">
        <v>1148</v>
      </c>
      <c r="AN178" s="18">
        <v>240</v>
      </c>
      <c r="AO178" s="3"/>
    </row>
    <row r="179" spans="2:41" ht="26.25" x14ac:dyDescent="0.4">
      <c r="B179" s="190" t="str">
        <f>IF(C178&lt;0,"NO PAGAR","COBRAR")</f>
        <v>NO PAGAR</v>
      </c>
      <c r="C179" s="190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 x14ac:dyDescent="0.4">
      <c r="B180" s="181" t="s">
        <v>9</v>
      </c>
      <c r="C180" s="182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0" t="str">
        <f>IF(Y179&lt;0,"NO PAGAR","COBRAR")</f>
        <v>NO PAGAR</v>
      </c>
      <c r="Y180" s="190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81" t="s">
        <v>9</v>
      </c>
      <c r="Y181" s="182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452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455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183" t="s">
        <v>7</v>
      </c>
      <c r="F190" s="184"/>
      <c r="G190" s="185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479</v>
      </c>
      <c r="Y190" s="10">
        <v>561.69000000000005</v>
      </c>
      <c r="AA190" s="183" t="s">
        <v>7</v>
      </c>
      <c r="AB190" s="184"/>
      <c r="AC190" s="185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N192" s="183" t="s">
        <v>7</v>
      </c>
      <c r="O192" s="184"/>
      <c r="P192" s="184"/>
      <c r="Q192" s="185"/>
      <c r="R192" s="18">
        <f>SUM(R176:R191)</f>
        <v>450</v>
      </c>
      <c r="S192" s="3"/>
      <c r="V192" s="17"/>
      <c r="X192" s="12"/>
      <c r="Y192" s="10"/>
      <c r="AJ192" s="183" t="s">
        <v>7</v>
      </c>
      <c r="AK192" s="184"/>
      <c r="AL192" s="184"/>
      <c r="AM192" s="185"/>
      <c r="AN192" s="18">
        <f>SUM(AN176:AN191)</f>
        <v>810</v>
      </c>
      <c r="AO192" s="3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V194" s="17"/>
      <c r="X194" s="12"/>
      <c r="Y194" s="10"/>
    </row>
    <row r="195" spans="2:27" x14ac:dyDescent="0.25">
      <c r="B195" s="12"/>
      <c r="C195" s="10"/>
      <c r="E195" s="14"/>
      <c r="V195" s="17"/>
      <c r="X195" s="12"/>
      <c r="Y195" s="10"/>
      <c r="AA195" s="14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2"/>
      <c r="C198" s="10"/>
      <c r="V198" s="17"/>
      <c r="X198" s="12"/>
      <c r="Y198" s="10"/>
    </row>
    <row r="199" spans="2:27" x14ac:dyDescent="0.25">
      <c r="B199" s="11"/>
      <c r="C199" s="10"/>
      <c r="V199" s="17"/>
      <c r="X199" s="12"/>
      <c r="Y199" s="10"/>
    </row>
    <row r="200" spans="2:27" x14ac:dyDescent="0.25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 x14ac:dyDescent="0.25">
      <c r="V201" s="17"/>
      <c r="X201" s="15" t="s">
        <v>18</v>
      </c>
      <c r="Y201" s="16">
        <f>SUM(Y182:Y200)</f>
        <v>2588.2800000000007</v>
      </c>
    </row>
    <row r="202" spans="2:27" x14ac:dyDescent="0.25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 x14ac:dyDescent="0.25">
      <c r="E203" s="1" t="s">
        <v>19</v>
      </c>
      <c r="V203" s="17"/>
      <c r="AA203" s="1" t="s">
        <v>19</v>
      </c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V208" s="17"/>
    </row>
    <row r="209" spans="1:43" x14ac:dyDescent="0.25">
      <c r="B209" s="17"/>
      <c r="C209" s="17"/>
      <c r="V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V213" s="17"/>
    </row>
    <row r="214" spans="1:43" x14ac:dyDescent="0.25">
      <c r="H214" s="186" t="s">
        <v>30</v>
      </c>
      <c r="I214" s="186"/>
      <c r="J214" s="186"/>
      <c r="V214" s="17"/>
      <c r="AA214" s="186" t="s">
        <v>31</v>
      </c>
      <c r="AB214" s="186"/>
      <c r="AC214" s="186"/>
    </row>
    <row r="215" spans="1:43" x14ac:dyDescent="0.25">
      <c r="H215" s="186"/>
      <c r="I215" s="186"/>
      <c r="J215" s="186"/>
      <c r="V215" s="17"/>
      <c r="AA215" s="186"/>
      <c r="AB215" s="186"/>
      <c r="AC215" s="186"/>
    </row>
    <row r="216" spans="1:43" x14ac:dyDescent="0.25">
      <c r="V216" s="17"/>
    </row>
    <row r="217" spans="1:43" ht="23.25" x14ac:dyDescent="0.35">
      <c r="B217" s="24" t="s">
        <v>63</v>
      </c>
      <c r="V217" s="17"/>
    </row>
    <row r="218" spans="1:43" ht="23.25" x14ac:dyDescent="0.3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 x14ac:dyDescent="0.35">
      <c r="B219" s="1" t="s">
        <v>0</v>
      </c>
      <c r="C219" s="19">
        <f>H235</f>
        <v>1405</v>
      </c>
      <c r="E219" s="187" t="s">
        <v>357</v>
      </c>
      <c r="F219" s="187"/>
      <c r="G219" s="187"/>
      <c r="H219" s="187"/>
      <c r="V219" s="17"/>
      <c r="X219" s="23" t="s">
        <v>32</v>
      </c>
      <c r="Y219" s="20">
        <f>IF(B239="PAGADO",0,C223)</f>
        <v>-2403.2800000000007</v>
      </c>
      <c r="AA219" s="187" t="s">
        <v>531</v>
      </c>
      <c r="AB219" s="187"/>
      <c r="AC219" s="187"/>
      <c r="AD219" s="187"/>
    </row>
    <row r="220" spans="1:43" x14ac:dyDescent="0.25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 x14ac:dyDescent="0.25">
      <c r="B221" s="1" t="s">
        <v>24</v>
      </c>
      <c r="C221" s="19">
        <f>IF(C218&gt;0,C218+C219,C219)</f>
        <v>1405</v>
      </c>
      <c r="E221" s="4">
        <v>44926</v>
      </c>
      <c r="F221" s="3" t="s">
        <v>312</v>
      </c>
      <c r="G221" s="3" t="s">
        <v>491</v>
      </c>
      <c r="H221" s="5">
        <v>290</v>
      </c>
      <c r="N221" s="25">
        <v>45001</v>
      </c>
      <c r="O221" s="3" t="s">
        <v>514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538</v>
      </c>
      <c r="AL221" s="3">
        <v>160</v>
      </c>
      <c r="AM221" s="3">
        <v>1170</v>
      </c>
      <c r="AN221" s="18">
        <v>160</v>
      </c>
      <c r="AO221" s="3"/>
    </row>
    <row r="222" spans="1:43" x14ac:dyDescent="0.25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542</v>
      </c>
      <c r="AL222" s="3"/>
      <c r="AM222" s="3">
        <v>1172</v>
      </c>
      <c r="AN222" s="18">
        <v>200</v>
      </c>
      <c r="AO222" s="3"/>
    </row>
    <row r="223" spans="1:43" x14ac:dyDescent="0.25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494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 x14ac:dyDescent="0.25">
      <c r="B224" s="6"/>
      <c r="C224" s="7"/>
      <c r="E224" s="4">
        <v>44983</v>
      </c>
      <c r="F224" s="3" t="s">
        <v>111</v>
      </c>
      <c r="G224" s="3" t="s">
        <v>332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546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 x14ac:dyDescent="0.35">
      <c r="B225" s="188" t="str">
        <f>IF(C223&lt;0,"NO PAGAR","COBRAR'")</f>
        <v>NO PAGAR</v>
      </c>
      <c r="C225" s="188"/>
      <c r="E225" s="4">
        <v>44981</v>
      </c>
      <c r="F225" s="3" t="s">
        <v>85</v>
      </c>
      <c r="G225" s="3" t="s">
        <v>510</v>
      </c>
      <c r="H225" s="5">
        <v>210</v>
      </c>
      <c r="N225" s="3"/>
      <c r="O225" s="3"/>
      <c r="P225" s="3"/>
      <c r="Q225" s="3"/>
      <c r="R225" s="18"/>
      <c r="S225" s="3"/>
      <c r="V225" s="17"/>
      <c r="X225" s="188" t="str">
        <f>IF(Y224&lt;0,"NO PAGAR","COBRAR'")</f>
        <v>NO PAGAR</v>
      </c>
      <c r="Y225" s="188"/>
      <c r="AA225" s="4">
        <v>44992</v>
      </c>
      <c r="AB225" s="3" t="s">
        <v>546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 x14ac:dyDescent="0.25">
      <c r="B226" s="181" t="s">
        <v>9</v>
      </c>
      <c r="C226" s="182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81" t="s">
        <v>9</v>
      </c>
      <c r="Y227" s="182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17</v>
      </c>
      <c r="C235" s="10"/>
      <c r="E235" s="183" t="s">
        <v>7</v>
      </c>
      <c r="F235" s="184"/>
      <c r="G235" s="185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83" t="s">
        <v>7</v>
      </c>
      <c r="AB235" s="184"/>
      <c r="AC235" s="185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560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 x14ac:dyDescent="0.25">
      <c r="B237" s="12"/>
      <c r="C237" s="10"/>
      <c r="N237" s="183" t="s">
        <v>7</v>
      </c>
      <c r="O237" s="184"/>
      <c r="P237" s="184"/>
      <c r="Q237" s="185"/>
      <c r="R237" s="18">
        <f>SUM(R221:R236)</f>
        <v>1580</v>
      </c>
      <c r="S237" s="3"/>
      <c r="V237" s="17"/>
      <c r="X237" s="12" t="s">
        <v>556</v>
      </c>
      <c r="Y237" s="10">
        <v>425.358</v>
      </c>
      <c r="AJ237" s="183" t="s">
        <v>7</v>
      </c>
      <c r="AK237" s="184"/>
      <c r="AL237" s="184"/>
      <c r="AM237" s="185"/>
      <c r="AN237" s="18">
        <f>SUM(AN221:AN236)</f>
        <v>360</v>
      </c>
      <c r="AO237" s="3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V239" s="17"/>
      <c r="X239" s="12"/>
      <c r="Y239" s="10"/>
    </row>
    <row r="240" spans="2:41" x14ac:dyDescent="0.25">
      <c r="B240" s="12"/>
      <c r="C240" s="10"/>
      <c r="E240" s="14"/>
      <c r="V240" s="17"/>
      <c r="X240" s="12"/>
      <c r="Y240" s="10"/>
      <c r="AA240" s="14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1"/>
      <c r="C245" s="10"/>
      <c r="V245" s="17"/>
      <c r="X245" s="12"/>
      <c r="Y245" s="10"/>
    </row>
    <row r="246" spans="2:27" x14ac:dyDescent="0.25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 x14ac:dyDescent="0.25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 x14ac:dyDescent="0.25">
      <c r="E248" s="1" t="s">
        <v>19</v>
      </c>
      <c r="V248" s="17"/>
      <c r="AA248" s="1" t="s">
        <v>19</v>
      </c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  <c r="AC260" s="189" t="s">
        <v>29</v>
      </c>
      <c r="AD260" s="189"/>
      <c r="AE260" s="189"/>
    </row>
    <row r="261" spans="2:41" x14ac:dyDescent="0.25">
      <c r="H261" s="186" t="s">
        <v>28</v>
      </c>
      <c r="I261" s="186"/>
      <c r="J261" s="186"/>
      <c r="V261" s="17"/>
      <c r="AC261" s="189"/>
      <c r="AD261" s="189"/>
      <c r="AE261" s="189"/>
    </row>
    <row r="262" spans="2:41" x14ac:dyDescent="0.25">
      <c r="H262" s="186"/>
      <c r="I262" s="186"/>
      <c r="J262" s="186"/>
      <c r="V262" s="17"/>
      <c r="AC262" s="189"/>
      <c r="AD262" s="189"/>
      <c r="AE262" s="189"/>
    </row>
    <row r="263" spans="2:41" x14ac:dyDescent="0.25">
      <c r="V263" s="17"/>
    </row>
    <row r="264" spans="2:41" ht="23.25" x14ac:dyDescent="0.35">
      <c r="B264" s="22" t="s">
        <v>65</v>
      </c>
      <c r="V264" s="17"/>
    </row>
    <row r="265" spans="2:41" ht="23.25" x14ac:dyDescent="0.3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 x14ac:dyDescent="0.35">
      <c r="B266" s="1" t="s">
        <v>0</v>
      </c>
      <c r="C266" s="19">
        <f>H282</f>
        <v>550</v>
      </c>
      <c r="E266" s="187" t="s">
        <v>593</v>
      </c>
      <c r="F266" s="187"/>
      <c r="G266" s="187"/>
      <c r="H266" s="187"/>
      <c r="V266" s="17"/>
      <c r="X266" s="23" t="s">
        <v>32</v>
      </c>
      <c r="Y266" s="20">
        <f>IF(B265="PAGADO",0,C270)</f>
        <v>-1680.7380000000007</v>
      </c>
      <c r="AA266" s="187" t="s">
        <v>593</v>
      </c>
      <c r="AB266" s="187"/>
      <c r="AC266" s="187"/>
      <c r="AD266" s="187"/>
    </row>
    <row r="267" spans="2:41" x14ac:dyDescent="0.25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 x14ac:dyDescent="0.25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571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623</v>
      </c>
      <c r="AL268" s="3">
        <v>100</v>
      </c>
      <c r="AM268" s="3"/>
      <c r="AN268" s="18">
        <v>100</v>
      </c>
      <c r="AO268" s="3"/>
    </row>
    <row r="269" spans="2:41" x14ac:dyDescent="0.25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190" t="str">
        <f>IF(C270&lt;0,"NO PAGAR","COBRAR")</f>
        <v>NO PAGAR</v>
      </c>
      <c r="C271" s="19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 x14ac:dyDescent="0.4">
      <c r="B272" s="181" t="s">
        <v>9</v>
      </c>
      <c r="C272" s="182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0" t="str">
        <f>IF(Y271&lt;0,"NO PAGAR","COBRAR")</f>
        <v>NO PAGAR</v>
      </c>
      <c r="Y272" s="190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81" t="s">
        <v>9</v>
      </c>
      <c r="Y273" s="182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627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572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638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183" t="s">
        <v>7</v>
      </c>
      <c r="F282" s="184"/>
      <c r="G282" s="185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83" t="s">
        <v>7</v>
      </c>
      <c r="AB282" s="184"/>
      <c r="AC282" s="185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 x14ac:dyDescent="0.25">
      <c r="B284" s="12"/>
      <c r="C284" s="10"/>
      <c r="N284" s="183" t="s">
        <v>7</v>
      </c>
      <c r="O284" s="184"/>
      <c r="P284" s="184"/>
      <c r="Q284" s="185"/>
      <c r="R284" s="18">
        <f>SUM(R268:R283)</f>
        <v>190</v>
      </c>
      <c r="S284" s="3"/>
      <c r="V284" s="17"/>
      <c r="X284" s="12"/>
      <c r="Y284" s="10"/>
      <c r="AJ284" s="183" t="s">
        <v>7</v>
      </c>
      <c r="AK284" s="184"/>
      <c r="AL284" s="184"/>
      <c r="AM284" s="185"/>
      <c r="AN284" s="18">
        <f>SUM(AN268:AN283)</f>
        <v>100</v>
      </c>
      <c r="AO284" s="3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V286" s="17"/>
      <c r="X286" s="12"/>
      <c r="Y286" s="10"/>
    </row>
    <row r="287" spans="2:41" x14ac:dyDescent="0.25">
      <c r="B287" s="12"/>
      <c r="C287" s="10"/>
      <c r="E287" s="14"/>
      <c r="V287" s="17"/>
      <c r="X287" s="12"/>
      <c r="Y287" s="10"/>
      <c r="AA287" s="14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1"/>
      <c r="C291" s="10"/>
      <c r="V291" s="17"/>
      <c r="X291" s="12"/>
      <c r="Y291" s="10"/>
    </row>
    <row r="292" spans="1:43" x14ac:dyDescent="0.25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 x14ac:dyDescent="0.25">
      <c r="V293" s="17"/>
      <c r="X293" s="15" t="s">
        <v>18</v>
      </c>
      <c r="Y293" s="16">
        <f>SUM(Y274:Y292)</f>
        <v>1970.3080000000007</v>
      </c>
    </row>
    <row r="294" spans="1:43" x14ac:dyDescent="0.25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 x14ac:dyDescent="0.25">
      <c r="E295" s="1" t="s">
        <v>19</v>
      </c>
      <c r="V295" s="17"/>
      <c r="AA295" s="1" t="s">
        <v>19</v>
      </c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B301" s="17"/>
      <c r="C301" s="17"/>
      <c r="V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 x14ac:dyDescent="0.25">
      <c r="V305" s="17"/>
    </row>
    <row r="306" spans="2:41" x14ac:dyDescent="0.25">
      <c r="H306" s="186" t="s">
        <v>30</v>
      </c>
      <c r="I306" s="186"/>
      <c r="J306" s="186"/>
      <c r="V306" s="17"/>
      <c r="AA306" s="186" t="s">
        <v>31</v>
      </c>
      <c r="AB306" s="186"/>
      <c r="AC306" s="186"/>
    </row>
    <row r="307" spans="2:41" x14ac:dyDescent="0.25">
      <c r="H307" s="186"/>
      <c r="I307" s="186"/>
      <c r="J307" s="186"/>
      <c r="V307" s="17"/>
      <c r="AA307" s="186"/>
      <c r="AB307" s="186"/>
      <c r="AC307" s="186"/>
    </row>
    <row r="308" spans="2:41" x14ac:dyDescent="0.25">
      <c r="V308" s="17"/>
    </row>
    <row r="309" spans="2:41" ht="23.25" x14ac:dyDescent="0.35">
      <c r="B309" s="24" t="s">
        <v>65</v>
      </c>
      <c r="V309" s="17"/>
    </row>
    <row r="310" spans="2:41" ht="23.25" x14ac:dyDescent="0.3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 x14ac:dyDescent="0.35">
      <c r="B311" s="1" t="s">
        <v>0</v>
      </c>
      <c r="C311" s="19">
        <f>H327</f>
        <v>1460</v>
      </c>
      <c r="E311" s="187" t="s">
        <v>357</v>
      </c>
      <c r="F311" s="187"/>
      <c r="G311" s="187"/>
      <c r="H311" s="187"/>
      <c r="V311" s="17"/>
      <c r="X311" s="23" t="s">
        <v>32</v>
      </c>
      <c r="Y311" s="20">
        <f>IF(B1074="PAGADO",0,C315)</f>
        <v>-3648.456000000001</v>
      </c>
      <c r="AA311" s="187" t="s">
        <v>681</v>
      </c>
      <c r="AB311" s="187"/>
      <c r="AC311" s="187"/>
      <c r="AD311" s="187"/>
    </row>
    <row r="312" spans="2:41" x14ac:dyDescent="0.25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 x14ac:dyDescent="0.25">
      <c r="B313" s="1" t="s">
        <v>24</v>
      </c>
      <c r="C313" s="19">
        <f>IF(C310&gt;0,C310+C311,C311)</f>
        <v>1460</v>
      </c>
      <c r="E313" s="4">
        <v>44995</v>
      </c>
      <c r="F313" s="3" t="s">
        <v>330</v>
      </c>
      <c r="G313" s="3" t="s">
        <v>502</v>
      </c>
      <c r="H313" s="5">
        <v>230</v>
      </c>
      <c r="N313" s="25">
        <v>45030</v>
      </c>
      <c r="O313" s="3" t="s">
        <v>639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678</v>
      </c>
      <c r="AC313" s="3" t="s">
        <v>230</v>
      </c>
      <c r="AD313" s="5">
        <v>110</v>
      </c>
      <c r="AJ313" s="25">
        <v>45042</v>
      </c>
      <c r="AK313" s="3" t="s">
        <v>701</v>
      </c>
      <c r="AL313" s="3"/>
      <c r="AM313" s="3"/>
      <c r="AN313" s="18">
        <v>20</v>
      </c>
      <c r="AO313" s="3"/>
    </row>
    <row r="314" spans="2:41" x14ac:dyDescent="0.25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639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188" t="str">
        <f>IF(C315&lt;0,"NO PAGAR","COBRAR'")</f>
        <v>NO PAGAR</v>
      </c>
      <c r="C317" s="188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88" t="str">
        <f>IF(Y316&lt;0,"NO PAGAR","COBRAR'")</f>
        <v>NO PAGAR</v>
      </c>
      <c r="Y317" s="18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81" t="s">
        <v>9</v>
      </c>
      <c r="C318" s="182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81" t="s">
        <v>9</v>
      </c>
      <c r="Y319" s="182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670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1" t="s">
        <v>672</v>
      </c>
      <c r="C327" s="10">
        <v>561.09799999999996</v>
      </c>
      <c r="E327" s="183" t="s">
        <v>7</v>
      </c>
      <c r="F327" s="184"/>
      <c r="G327" s="185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83" t="s">
        <v>7</v>
      </c>
      <c r="AB327" s="184"/>
      <c r="AC327" s="185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695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 x14ac:dyDescent="0.25">
      <c r="B329" s="12"/>
      <c r="C329" s="10"/>
      <c r="N329" s="183" t="s">
        <v>7</v>
      </c>
      <c r="O329" s="184"/>
      <c r="P329" s="184"/>
      <c r="Q329" s="185"/>
      <c r="R329" s="18">
        <f>SUM(R313:R328)</f>
        <v>2680</v>
      </c>
      <c r="S329" s="3"/>
      <c r="V329" s="17"/>
      <c r="X329" s="12"/>
      <c r="Y329" s="10"/>
      <c r="AJ329" s="183" t="s">
        <v>7</v>
      </c>
      <c r="AK329" s="184"/>
      <c r="AL329" s="184"/>
      <c r="AM329" s="185"/>
      <c r="AN329" s="18">
        <f>SUM(AN313:AN328)</f>
        <v>20</v>
      </c>
      <c r="AO329" s="3"/>
    </row>
    <row r="330" spans="2:4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V331" s="17"/>
      <c r="X331" s="12"/>
      <c r="Y331" s="10"/>
    </row>
    <row r="332" spans="2:41" x14ac:dyDescent="0.25">
      <c r="B332" s="12"/>
      <c r="C332" s="10"/>
      <c r="E332" s="14"/>
      <c r="V332" s="17"/>
      <c r="X332" s="12"/>
      <c r="Y332" s="10"/>
    </row>
    <row r="333" spans="2:41" x14ac:dyDescent="0.25">
      <c r="B333" s="12"/>
      <c r="C333" s="10"/>
      <c r="V333" s="17"/>
      <c r="X333" s="11"/>
      <c r="Y333" s="10"/>
    </row>
    <row r="334" spans="2:41" x14ac:dyDescent="0.25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 x14ac:dyDescent="0.25">
      <c r="B335" s="12"/>
      <c r="C335" s="10"/>
      <c r="V335" s="17"/>
      <c r="AA335" s="1" t="s">
        <v>19</v>
      </c>
    </row>
    <row r="336" spans="2:41" x14ac:dyDescent="0.25">
      <c r="B336" s="12"/>
      <c r="C336" s="10"/>
      <c r="V336" s="17"/>
    </row>
    <row r="337" spans="2:22" x14ac:dyDescent="0.25">
      <c r="B337" s="11"/>
      <c r="C337" s="10"/>
      <c r="V337" s="17"/>
    </row>
    <row r="338" spans="2:22" x14ac:dyDescent="0.25">
      <c r="B338" s="15" t="s">
        <v>18</v>
      </c>
      <c r="C338" s="16">
        <f>SUM(C319:C337)</f>
        <v>5108.456000000001</v>
      </c>
      <c r="V338" s="17"/>
    </row>
    <row r="339" spans="2:22" x14ac:dyDescent="0.25">
      <c r="D339" t="s">
        <v>22</v>
      </c>
      <c r="E339" t="s">
        <v>21</v>
      </c>
      <c r="V339" s="17"/>
    </row>
    <row r="340" spans="2:22" x14ac:dyDescent="0.25">
      <c r="E340" s="1" t="s">
        <v>19</v>
      </c>
      <c r="V340" s="17"/>
    </row>
    <row r="341" spans="2:22" x14ac:dyDescent="0.25">
      <c r="V341" s="17"/>
    </row>
    <row r="342" spans="2:22" x14ac:dyDescent="0.25">
      <c r="V342" s="17"/>
    </row>
    <row r="343" spans="2:22" x14ac:dyDescent="0.25">
      <c r="V343" s="17"/>
    </row>
    <row r="344" spans="2:22" x14ac:dyDescent="0.25">
      <c r="V344" s="17"/>
    </row>
    <row r="345" spans="2:22" x14ac:dyDescent="0.25">
      <c r="V345" s="17"/>
    </row>
    <row r="346" spans="2:22" x14ac:dyDescent="0.25">
      <c r="V346" s="17"/>
    </row>
    <row r="347" spans="2:22" x14ac:dyDescent="0.25">
      <c r="V347" s="17"/>
    </row>
    <row r="348" spans="2:22" x14ac:dyDescent="0.25">
      <c r="V348" s="17"/>
    </row>
    <row r="349" spans="2:22" x14ac:dyDescent="0.25">
      <c r="V349" s="17"/>
    </row>
    <row r="350" spans="2:22" x14ac:dyDescent="0.25">
      <c r="V350" s="17"/>
    </row>
    <row r="351" spans="2:22" x14ac:dyDescent="0.25">
      <c r="V351" s="17"/>
    </row>
    <row r="352" spans="2:22" x14ac:dyDescent="0.25">
      <c r="V352" s="17"/>
    </row>
    <row r="353" spans="2:40" x14ac:dyDescent="0.25">
      <c r="V353" s="17"/>
    </row>
    <row r="354" spans="2:40" x14ac:dyDescent="0.25">
      <c r="H354" s="186" t="s">
        <v>28</v>
      </c>
      <c r="I354" s="186"/>
      <c r="J354" s="186"/>
      <c r="V354" s="17"/>
    </row>
    <row r="355" spans="2:40" x14ac:dyDescent="0.25">
      <c r="H355" s="186"/>
      <c r="I355" s="186"/>
      <c r="J355" s="186"/>
      <c r="V355" s="17"/>
    </row>
    <row r="356" spans="2:40" x14ac:dyDescent="0.25">
      <c r="V356" s="17"/>
      <c r="X356" s="200" t="s">
        <v>64</v>
      </c>
      <c r="AB356" s="197" t="s">
        <v>29</v>
      </c>
      <c r="AC356" s="197"/>
      <c r="AD356" s="197"/>
    </row>
    <row r="357" spans="2:40" ht="23.25" x14ac:dyDescent="0.35">
      <c r="B357" s="22" t="s">
        <v>64</v>
      </c>
      <c r="V357" s="17"/>
      <c r="X357" s="200"/>
      <c r="AB357" s="197"/>
      <c r="AC357" s="197"/>
      <c r="AD357" s="197"/>
    </row>
    <row r="358" spans="2:40" ht="23.25" x14ac:dyDescent="0.35">
      <c r="B358" s="23" t="s">
        <v>32</v>
      </c>
      <c r="C358" s="20">
        <f>IF(X311="PAGADO",0,Y316)</f>
        <v>-3968.3760000000011</v>
      </c>
      <c r="V358" s="17"/>
      <c r="X358" s="200"/>
      <c r="AB358" s="197"/>
      <c r="AC358" s="197"/>
      <c r="AD358" s="197"/>
    </row>
    <row r="359" spans="2:40" ht="23.25" x14ac:dyDescent="0.35">
      <c r="B359" s="1" t="s">
        <v>0</v>
      </c>
      <c r="C359" s="19">
        <f>H375</f>
        <v>600</v>
      </c>
      <c r="E359" s="187" t="s">
        <v>593</v>
      </c>
      <c r="F359" s="187"/>
      <c r="G359" s="187"/>
      <c r="H359" s="187"/>
      <c r="V359" s="17"/>
      <c r="X359" s="23" t="s">
        <v>32</v>
      </c>
      <c r="Y359" s="20">
        <f>IF(B358="PAGADO",0,C363)</f>
        <v>-3418.3760000000011</v>
      </c>
      <c r="AA359" s="187" t="s">
        <v>681</v>
      </c>
      <c r="AB359" s="187"/>
      <c r="AC359" s="187"/>
      <c r="AD359" s="187"/>
    </row>
    <row r="360" spans="2:40" x14ac:dyDescent="0.25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5" t="s">
        <v>7</v>
      </c>
    </row>
    <row r="361" spans="2:40" x14ac:dyDescent="0.25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722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766</v>
      </c>
      <c r="AL361" s="3">
        <v>39.5</v>
      </c>
      <c r="AM361" s="3"/>
      <c r="AN361" s="116">
        <v>39.5</v>
      </c>
    </row>
    <row r="362" spans="2:40" x14ac:dyDescent="0.25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6"/>
    </row>
    <row r="363" spans="2:40" x14ac:dyDescent="0.25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6"/>
    </row>
    <row r="364" spans="2:40" ht="26.25" x14ac:dyDescent="0.4">
      <c r="B364" s="190" t="str">
        <f>IF(C363&lt;0,"NO PAGAR","COBRAR")</f>
        <v>NO PAGAR</v>
      </c>
      <c r="C364" s="19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6"/>
    </row>
    <row r="365" spans="2:40" ht="26.25" x14ac:dyDescent="0.4">
      <c r="B365" s="181" t="s">
        <v>9</v>
      </c>
      <c r="C365" s="182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90" t="str">
        <f>IF(Y364&lt;0,"NO PAGAR","COBRAR")</f>
        <v>NO PAGAR</v>
      </c>
      <c r="Y365" s="190"/>
      <c r="AA365" s="4"/>
      <c r="AB365" s="3"/>
      <c r="AC365" s="3"/>
      <c r="AD365" s="5"/>
      <c r="AJ365" s="3"/>
      <c r="AK365" s="3"/>
      <c r="AL365" s="3"/>
      <c r="AM365" s="3"/>
      <c r="AN365" s="116"/>
    </row>
    <row r="366" spans="2:40" x14ac:dyDescent="0.25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81" t="s">
        <v>9</v>
      </c>
      <c r="Y366" s="182"/>
      <c r="AA366" s="4"/>
      <c r="AB366" s="3"/>
      <c r="AC366" s="3"/>
      <c r="AD366" s="5"/>
      <c r="AJ366" s="3"/>
      <c r="AK366" s="3"/>
      <c r="AL366" s="3"/>
      <c r="AM366" s="3"/>
      <c r="AN366" s="116"/>
    </row>
    <row r="367" spans="2:40" x14ac:dyDescent="0.25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6"/>
    </row>
    <row r="368" spans="2:40" x14ac:dyDescent="0.25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6"/>
    </row>
    <row r="369" spans="2:46" x14ac:dyDescent="0.25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6"/>
    </row>
    <row r="370" spans="2:46" x14ac:dyDescent="0.25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6"/>
    </row>
    <row r="371" spans="2:46" x14ac:dyDescent="0.25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83" t="s">
        <v>7</v>
      </c>
      <c r="AK371" s="184"/>
      <c r="AL371" s="184"/>
      <c r="AM371" s="185"/>
      <c r="AN371" s="116">
        <f>SUM(AN361:AN370)</f>
        <v>39.5</v>
      </c>
    </row>
    <row r="372" spans="2:46" x14ac:dyDescent="0.25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760</v>
      </c>
      <c r="Y372" s="10">
        <v>58.92</v>
      </c>
      <c r="AA372" s="4"/>
      <c r="AB372" s="3"/>
      <c r="AC372" s="3"/>
      <c r="AD372" s="5"/>
    </row>
    <row r="373" spans="2:46" x14ac:dyDescent="0.25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 x14ac:dyDescent="0.25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83" t="s">
        <v>7</v>
      </c>
      <c r="AB374" s="184"/>
      <c r="AC374" s="185"/>
      <c r="AD374" s="5">
        <f>SUM(AD361:AD373)</f>
        <v>320</v>
      </c>
      <c r="AI374" s="61" t="s">
        <v>470</v>
      </c>
      <c r="AJ374" s="100">
        <v>24462</v>
      </c>
      <c r="AK374" s="63" t="s">
        <v>558</v>
      </c>
      <c r="AL374" s="64">
        <v>45037</v>
      </c>
      <c r="AM374" s="61">
        <v>2350864985</v>
      </c>
      <c r="AN374" s="61" t="s">
        <v>20</v>
      </c>
      <c r="AO374" s="63" t="s">
        <v>476</v>
      </c>
      <c r="AP374" s="61">
        <v>12345</v>
      </c>
      <c r="AQ374" s="65">
        <v>27.956</v>
      </c>
      <c r="AR374" s="65">
        <v>48.92</v>
      </c>
      <c r="AS374" s="62"/>
      <c r="AT374" s="61" t="s">
        <v>559</v>
      </c>
    </row>
    <row r="375" spans="2:46" x14ac:dyDescent="0.25">
      <c r="B375" s="12"/>
      <c r="C375" s="10"/>
      <c r="E375" s="183" t="s">
        <v>7</v>
      </c>
      <c r="F375" s="184"/>
      <c r="G375" s="185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 x14ac:dyDescent="0.25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 x14ac:dyDescent="0.25">
      <c r="B377" s="12"/>
      <c r="C377" s="10"/>
      <c r="N377" s="183" t="s">
        <v>7</v>
      </c>
      <c r="O377" s="184"/>
      <c r="P377" s="184"/>
      <c r="Q377" s="185"/>
      <c r="R377" s="18">
        <f>SUM(R361:R376)</f>
        <v>50</v>
      </c>
      <c r="S377" s="3"/>
      <c r="V377" s="17"/>
      <c r="X377" s="12"/>
      <c r="Y377" s="10"/>
    </row>
    <row r="378" spans="2:46" x14ac:dyDescent="0.25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 x14ac:dyDescent="0.25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 x14ac:dyDescent="0.25">
      <c r="D380" t="s">
        <v>22</v>
      </c>
      <c r="E380" t="s">
        <v>21</v>
      </c>
      <c r="V380" s="17"/>
    </row>
    <row r="381" spans="2:46" x14ac:dyDescent="0.25">
      <c r="E381" s="1" t="s">
        <v>19</v>
      </c>
      <c r="V381" s="17"/>
    </row>
    <row r="382" spans="2:46" x14ac:dyDescent="0.25">
      <c r="V382" s="17"/>
    </row>
    <row r="383" spans="2:46" x14ac:dyDescent="0.25">
      <c r="V383" s="17"/>
    </row>
    <row r="384" spans="2:46" x14ac:dyDescent="0.25">
      <c r="V384" s="17"/>
    </row>
    <row r="385" spans="1:43" x14ac:dyDescent="0.25">
      <c r="V385" s="17"/>
    </row>
    <row r="386" spans="1:43" x14ac:dyDescent="0.25">
      <c r="V386" s="17"/>
    </row>
    <row r="387" spans="1:43" x14ac:dyDescent="0.25">
      <c r="V387" s="17"/>
    </row>
    <row r="388" spans="1:43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V391" s="17"/>
    </row>
    <row r="392" spans="1:43" x14ac:dyDescent="0.25">
      <c r="H392" s="186" t="s">
        <v>30</v>
      </c>
      <c r="I392" s="186"/>
      <c r="J392" s="186"/>
      <c r="V392" s="17"/>
      <c r="AA392" s="186" t="s">
        <v>31</v>
      </c>
      <c r="AB392" s="186"/>
      <c r="AC392" s="186"/>
    </row>
    <row r="393" spans="1:43" x14ac:dyDescent="0.25">
      <c r="H393" s="186"/>
      <c r="I393" s="186"/>
      <c r="J393" s="186"/>
      <c r="V393" s="17"/>
      <c r="AA393" s="186"/>
      <c r="AB393" s="186"/>
      <c r="AC393" s="186"/>
    </row>
    <row r="394" spans="1:43" x14ac:dyDescent="0.25">
      <c r="V394" s="17"/>
    </row>
    <row r="395" spans="1:43" x14ac:dyDescent="0.25">
      <c r="V395" s="17"/>
    </row>
    <row r="396" spans="1:43" ht="23.25" x14ac:dyDescent="0.35">
      <c r="B396" s="24" t="s">
        <v>64</v>
      </c>
      <c r="V396" s="17"/>
      <c r="X396" s="22" t="s">
        <v>64</v>
      </c>
    </row>
    <row r="397" spans="1:43" ht="23.25" x14ac:dyDescent="0.35">
      <c r="B397" s="23" t="s">
        <v>32</v>
      </c>
      <c r="C397" s="20">
        <f>IF(X359="PAGADO",0,Y364)</f>
        <v>-3330.7160000000013</v>
      </c>
      <c r="E397" s="187" t="s">
        <v>80</v>
      </c>
      <c r="F397" s="187"/>
      <c r="G397" s="187"/>
      <c r="H397" s="187"/>
      <c r="V397" s="17"/>
      <c r="X397" s="23" t="s">
        <v>32</v>
      </c>
      <c r="Y397" s="20">
        <f>IF(B1167="PAGADO",0,C402)</f>
        <v>-3884.1160000000018</v>
      </c>
      <c r="AA397" s="187" t="s">
        <v>593</v>
      </c>
      <c r="AB397" s="187"/>
      <c r="AC397" s="187"/>
      <c r="AD397" s="187"/>
    </row>
    <row r="398" spans="1:43" x14ac:dyDescent="0.25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 x14ac:dyDescent="0.25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776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853</v>
      </c>
      <c r="AL399" s="3"/>
      <c r="AM399" s="3"/>
      <c r="AN399" s="18">
        <v>100</v>
      </c>
      <c r="AO399" s="3"/>
    </row>
    <row r="400" spans="1:43" x14ac:dyDescent="0.25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332</v>
      </c>
      <c r="H400" s="5">
        <v>500</v>
      </c>
      <c r="N400" s="25">
        <v>45062</v>
      </c>
      <c r="O400" s="3" t="s">
        <v>782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856</v>
      </c>
      <c r="AL400" s="3"/>
      <c r="AM400" s="3"/>
      <c r="AN400" s="18">
        <v>180</v>
      </c>
      <c r="AO400" s="3"/>
    </row>
    <row r="401" spans="2:41" x14ac:dyDescent="0.25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800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858</v>
      </c>
      <c r="AL401" s="3"/>
      <c r="AM401" s="3"/>
      <c r="AN401" s="18">
        <v>40</v>
      </c>
      <c r="AO401" s="3"/>
    </row>
    <row r="402" spans="2:41" x14ac:dyDescent="0.25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808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 x14ac:dyDescent="0.35">
      <c r="B403" s="6"/>
      <c r="C403" s="7"/>
      <c r="E403" s="4">
        <v>45000</v>
      </c>
      <c r="F403" s="3" t="s">
        <v>815</v>
      </c>
      <c r="G403" s="3" t="s">
        <v>816</v>
      </c>
      <c r="H403" s="5">
        <v>300</v>
      </c>
      <c r="N403" s="25">
        <v>45063</v>
      </c>
      <c r="O403" s="3" t="s">
        <v>784</v>
      </c>
      <c r="P403" s="3"/>
      <c r="Q403" s="3"/>
      <c r="R403" s="18">
        <v>150</v>
      </c>
      <c r="S403" s="3"/>
      <c r="V403" s="17"/>
      <c r="X403" s="188" t="str">
        <f>IF(Y402&lt;0,"NO PAGAR","COBRAR'")</f>
        <v>NO PAGAR</v>
      </c>
      <c r="Y403" s="188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 x14ac:dyDescent="0.35">
      <c r="B404" s="188" t="str">
        <f>IF(C402&lt;0,"NO PAGAR","COBRAR'")</f>
        <v>NO PAGAR</v>
      </c>
      <c r="C404" s="188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 x14ac:dyDescent="0.25">
      <c r="B405" s="181" t="s">
        <v>9</v>
      </c>
      <c r="C405" s="182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81" t="s">
        <v>9</v>
      </c>
      <c r="Y405" s="182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 x14ac:dyDescent="0.25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 x14ac:dyDescent="0.25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 x14ac:dyDescent="0.25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83" t="s">
        <v>7</v>
      </c>
      <c r="AK408" s="184"/>
      <c r="AL408" s="184"/>
      <c r="AM408" s="185"/>
      <c r="AN408" s="18">
        <f>SUM(AN399:AN407)</f>
        <v>320</v>
      </c>
      <c r="AO408" s="3"/>
    </row>
    <row r="409" spans="2:41" x14ac:dyDescent="0.25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 x14ac:dyDescent="0.25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8" t="s">
        <v>830</v>
      </c>
      <c r="AK410" s="118" t="s">
        <v>558</v>
      </c>
      <c r="AL410" s="118" t="s">
        <v>476</v>
      </c>
      <c r="AM410" s="119">
        <v>88.58</v>
      </c>
      <c r="AN410" s="120">
        <v>50.616999999999997</v>
      </c>
      <c r="AO410" s="120">
        <v>680638</v>
      </c>
    </row>
    <row r="411" spans="2:41" x14ac:dyDescent="0.25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8" t="s">
        <v>837</v>
      </c>
      <c r="AK411" s="118" t="s">
        <v>558</v>
      </c>
      <c r="AL411" s="118" t="s">
        <v>476</v>
      </c>
      <c r="AM411" s="119">
        <v>71.010000000000005</v>
      </c>
      <c r="AN411" s="120">
        <v>40.576999999999998</v>
      </c>
      <c r="AO411" s="120">
        <v>41248</v>
      </c>
    </row>
    <row r="412" spans="2:41" x14ac:dyDescent="0.25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 x14ac:dyDescent="0.25">
      <c r="B413" s="11" t="s">
        <v>16</v>
      </c>
      <c r="C413" s="10"/>
      <c r="E413" s="183" t="s">
        <v>7</v>
      </c>
      <c r="F413" s="184"/>
      <c r="G413" s="185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83" t="s">
        <v>7</v>
      </c>
      <c r="AB413" s="184"/>
      <c r="AC413" s="185"/>
      <c r="AD413" s="5">
        <f>SUM(AD399:AD412)</f>
        <v>980</v>
      </c>
    </row>
    <row r="414" spans="2:41" x14ac:dyDescent="0.25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 x14ac:dyDescent="0.25">
      <c r="B415" s="12"/>
      <c r="C415" s="10"/>
      <c r="N415" s="183" t="s">
        <v>7</v>
      </c>
      <c r="O415" s="184"/>
      <c r="P415" s="184"/>
      <c r="Q415" s="185"/>
      <c r="R415" s="18">
        <f>SUM(R399:R414)</f>
        <v>1923.4</v>
      </c>
      <c r="S415" s="3"/>
      <c r="V415" s="17"/>
      <c r="X415" s="12"/>
      <c r="Y415" s="10"/>
    </row>
    <row r="416" spans="2:41" x14ac:dyDescent="0.25">
      <c r="B416" s="12"/>
      <c r="C416" s="10"/>
      <c r="V416" s="17"/>
      <c r="X416" s="12"/>
      <c r="Y416" s="10"/>
    </row>
    <row r="417" spans="2:27" x14ac:dyDescent="0.25">
      <c r="B417" s="12"/>
      <c r="C417" s="10"/>
      <c r="V417" s="17"/>
      <c r="X417" s="12"/>
      <c r="Y417" s="10"/>
    </row>
    <row r="418" spans="2:27" x14ac:dyDescent="0.25">
      <c r="B418" s="11"/>
      <c r="C418" s="10"/>
      <c r="V418" s="17"/>
      <c r="X418" s="11"/>
      <c r="Y418" s="10"/>
    </row>
    <row r="419" spans="2:27" x14ac:dyDescent="0.25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 x14ac:dyDescent="0.25">
      <c r="E420" s="1" t="s">
        <v>19</v>
      </c>
      <c r="V420" s="17"/>
      <c r="AA420" s="1" t="s">
        <v>19</v>
      </c>
    </row>
    <row r="421" spans="2:27" x14ac:dyDescent="0.25">
      <c r="V421" s="17"/>
    </row>
    <row r="422" spans="2:27" x14ac:dyDescent="0.25">
      <c r="V422" s="17"/>
    </row>
    <row r="423" spans="2:27" x14ac:dyDescent="0.25">
      <c r="V423" s="17"/>
    </row>
    <row r="424" spans="2:27" x14ac:dyDescent="0.25">
      <c r="V424" s="17"/>
    </row>
    <row r="425" spans="2:27" x14ac:dyDescent="0.25">
      <c r="V425" s="17"/>
    </row>
    <row r="426" spans="2:27" x14ac:dyDescent="0.25">
      <c r="V426" s="17"/>
    </row>
    <row r="427" spans="2:27" x14ac:dyDescent="0.25">
      <c r="V427" s="17"/>
    </row>
    <row r="428" spans="2:27" x14ac:dyDescent="0.25">
      <c r="V428" s="17"/>
    </row>
    <row r="429" spans="2:27" x14ac:dyDescent="0.25">
      <c r="V429" s="17"/>
    </row>
    <row r="430" spans="2:27" x14ac:dyDescent="0.25">
      <c r="V430" s="17"/>
    </row>
    <row r="431" spans="2:27" x14ac:dyDescent="0.25">
      <c r="V431" s="17"/>
    </row>
    <row r="432" spans="2:27" x14ac:dyDescent="0.25">
      <c r="V432" s="17"/>
    </row>
    <row r="433" spans="2:41" x14ac:dyDescent="0.25">
      <c r="V433" s="17"/>
    </row>
    <row r="434" spans="2:41" x14ac:dyDescent="0.25">
      <c r="V434" s="17"/>
    </row>
    <row r="435" spans="2:41" x14ac:dyDescent="0.25">
      <c r="V435" s="17"/>
    </row>
    <row r="436" spans="2:41" x14ac:dyDescent="0.25">
      <c r="V436" s="17"/>
    </row>
    <row r="437" spans="2:41" ht="15" customHeight="1" x14ac:dyDescent="0.35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 x14ac:dyDescent="0.35">
      <c r="H438" s="186" t="s">
        <v>28</v>
      </c>
      <c r="I438" s="186"/>
      <c r="J438" s="186"/>
      <c r="V438" s="17"/>
      <c r="AC438" s="24"/>
      <c r="AD438" s="24"/>
      <c r="AE438" s="24"/>
      <c r="AJ438" s="25">
        <v>45084</v>
      </c>
      <c r="AK438" s="3" t="s">
        <v>915</v>
      </c>
      <c r="AL438" s="3"/>
      <c r="AM438" s="3"/>
      <c r="AN438" s="18">
        <v>4.13</v>
      </c>
      <c r="AO438" s="3"/>
    </row>
    <row r="439" spans="2:41" ht="15" customHeight="1" x14ac:dyDescent="0.35">
      <c r="H439" s="186"/>
      <c r="I439" s="186"/>
      <c r="J439" s="186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 x14ac:dyDescent="0.35">
      <c r="V440" s="17"/>
      <c r="AB440" s="189" t="s">
        <v>29</v>
      </c>
      <c r="AC440" s="189"/>
      <c r="AJ440" s="3"/>
      <c r="AK440" s="3"/>
      <c r="AL440" s="3"/>
      <c r="AM440" s="3"/>
      <c r="AN440" s="18"/>
      <c r="AO440" s="3"/>
    </row>
    <row r="441" spans="2:41" x14ac:dyDescent="0.25">
      <c r="V441" s="17"/>
      <c r="AJ441" s="3"/>
      <c r="AK441" s="3"/>
      <c r="AL441" s="3"/>
      <c r="AM441" s="3"/>
      <c r="AN441" s="18"/>
      <c r="AO441" s="3"/>
    </row>
    <row r="442" spans="2:41" ht="23.25" x14ac:dyDescent="0.3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 x14ac:dyDescent="0.35">
      <c r="B443" s="23" t="s">
        <v>32</v>
      </c>
      <c r="C443" s="20">
        <f>IF(X397="PAGADO",0,Y402)</f>
        <v>-3383.7060000000019</v>
      </c>
      <c r="E443" s="187" t="s">
        <v>616</v>
      </c>
      <c r="F443" s="187"/>
      <c r="G443" s="187"/>
      <c r="H443" s="187"/>
      <c r="V443" s="17"/>
      <c r="X443" s="23" t="s">
        <v>32</v>
      </c>
      <c r="Y443" s="20">
        <f>IF(B443="PAGADO",0,C448)</f>
        <v>-3182.3660000000018</v>
      </c>
      <c r="AA443" s="187" t="s">
        <v>357</v>
      </c>
      <c r="AB443" s="187"/>
      <c r="AC443" s="187"/>
      <c r="AD443" s="187"/>
      <c r="AJ443" s="3"/>
      <c r="AK443" s="3"/>
      <c r="AL443" s="3"/>
      <c r="AM443" s="3"/>
      <c r="AN443" s="18"/>
      <c r="AO443" s="3"/>
    </row>
    <row r="444" spans="2:41" x14ac:dyDescent="0.25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 x14ac:dyDescent="0.25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 x14ac:dyDescent="0.4">
      <c r="B449" s="190" t="str">
        <f>IF(C448&lt;0,"NO PAGAR","COBRAR")</f>
        <v>NO PAGAR</v>
      </c>
      <c r="C449" s="19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90" t="str">
        <f>IF(Y448&lt;0,"NO PAGAR","COBRAR")</f>
        <v>NO PAGAR</v>
      </c>
      <c r="Y449" s="19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 x14ac:dyDescent="0.25">
      <c r="B450" s="181" t="s">
        <v>9</v>
      </c>
      <c r="C450" s="182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81" t="s">
        <v>9</v>
      </c>
      <c r="Y450" s="182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 x14ac:dyDescent="0.25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 x14ac:dyDescent="0.25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 x14ac:dyDescent="0.25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 x14ac:dyDescent="0.25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83" t="s">
        <v>7</v>
      </c>
      <c r="AK454" s="184"/>
      <c r="AL454" s="184"/>
      <c r="AM454" s="185"/>
      <c r="AN454" s="18">
        <f>SUM(AN438:AN453)</f>
        <v>4.13</v>
      </c>
      <c r="AO454" s="3"/>
    </row>
    <row r="455" spans="2:44" x14ac:dyDescent="0.25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 x14ac:dyDescent="0.25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885</v>
      </c>
      <c r="Y456" s="10">
        <v>59.13</v>
      </c>
      <c r="AA456" s="4"/>
      <c r="AB456" s="3"/>
      <c r="AC456" s="3"/>
      <c r="AD456" s="5"/>
    </row>
    <row r="457" spans="2:44" ht="22.5" x14ac:dyDescent="0.2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4" t="s">
        <v>467</v>
      </c>
      <c r="AJ457" s="135"/>
      <c r="AK457" s="134" t="s">
        <v>558</v>
      </c>
      <c r="AL457" s="135"/>
      <c r="AM457" s="136">
        <v>45065</v>
      </c>
      <c r="AN457" s="134"/>
      <c r="AO457" s="137" t="s">
        <v>476</v>
      </c>
      <c r="AP457" s="135"/>
      <c r="AQ457" s="138">
        <v>57.143000000000001</v>
      </c>
      <c r="AR457" s="138">
        <v>100</v>
      </c>
    </row>
    <row r="458" spans="2:44" ht="22.5" x14ac:dyDescent="0.25">
      <c r="B458" s="11" t="s">
        <v>866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9" t="s">
        <v>467</v>
      </c>
      <c r="AJ458" s="140"/>
      <c r="AK458" s="139" t="s">
        <v>558</v>
      </c>
      <c r="AL458" s="140"/>
      <c r="AM458" s="141">
        <v>45070</v>
      </c>
      <c r="AN458" s="139" t="s">
        <v>80</v>
      </c>
      <c r="AO458" s="142" t="s">
        <v>476</v>
      </c>
      <c r="AP458" s="140"/>
      <c r="AQ458" s="143">
        <v>63.429000000000002</v>
      </c>
      <c r="AR458" s="143">
        <v>111.001</v>
      </c>
    </row>
    <row r="459" spans="2:44" ht="22.5" x14ac:dyDescent="0.25">
      <c r="B459" s="11" t="s">
        <v>17</v>
      </c>
      <c r="C459" s="10"/>
      <c r="E459" s="183" t="s">
        <v>7</v>
      </c>
      <c r="F459" s="184"/>
      <c r="G459" s="185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914</v>
      </c>
      <c r="Y459" s="10">
        <f>AR463</f>
        <v>566.46100000000001</v>
      </c>
      <c r="AA459" s="183" t="s">
        <v>7</v>
      </c>
      <c r="AB459" s="184"/>
      <c r="AC459" s="185"/>
      <c r="AD459" s="5">
        <f>SUM(AD445:AD458)</f>
        <v>0</v>
      </c>
      <c r="AI459" s="134" t="s">
        <v>470</v>
      </c>
      <c r="AJ459" s="135"/>
      <c r="AK459" s="134" t="s">
        <v>558</v>
      </c>
      <c r="AL459" s="135"/>
      <c r="AM459" s="136">
        <v>45062</v>
      </c>
      <c r="AN459" s="134" t="s">
        <v>80</v>
      </c>
      <c r="AO459" s="137" t="s">
        <v>476</v>
      </c>
      <c r="AP459" s="135"/>
      <c r="AQ459" s="138">
        <v>38.856999999999999</v>
      </c>
      <c r="AR459" s="138">
        <v>68</v>
      </c>
    </row>
    <row r="460" spans="2:44" ht="14.25" customHeight="1" x14ac:dyDescent="0.25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9" t="s">
        <v>470</v>
      </c>
      <c r="AJ460" s="140"/>
      <c r="AK460" s="139" t="s">
        <v>558</v>
      </c>
      <c r="AL460" s="140"/>
      <c r="AM460" s="141">
        <v>45068</v>
      </c>
      <c r="AN460" s="139" t="s">
        <v>80</v>
      </c>
      <c r="AO460" s="142" t="s">
        <v>476</v>
      </c>
      <c r="AP460" s="140"/>
      <c r="AQ460" s="143">
        <v>54.838000000000001</v>
      </c>
      <c r="AR460" s="143">
        <v>95.97</v>
      </c>
    </row>
    <row r="461" spans="2:44" ht="22.5" x14ac:dyDescent="0.25">
      <c r="B461" s="12"/>
      <c r="C461" s="10"/>
      <c r="N461" s="183" t="s">
        <v>7</v>
      </c>
      <c r="O461" s="184"/>
      <c r="P461" s="184"/>
      <c r="Q461" s="185"/>
      <c r="R461" s="18">
        <f>SUM(R445:R460)</f>
        <v>0</v>
      </c>
      <c r="S461" s="3"/>
      <c r="V461" s="17"/>
      <c r="X461" s="12"/>
      <c r="Y461" s="10"/>
      <c r="AI461" s="134" t="s">
        <v>470</v>
      </c>
      <c r="AJ461" s="135"/>
      <c r="AK461" s="134" t="s">
        <v>558</v>
      </c>
      <c r="AL461" s="135"/>
      <c r="AM461" s="136">
        <v>45072</v>
      </c>
      <c r="AN461" s="134" t="s">
        <v>890</v>
      </c>
      <c r="AO461" s="137" t="s">
        <v>476</v>
      </c>
      <c r="AP461" s="135"/>
      <c r="AQ461" s="138">
        <v>65.989999999999995</v>
      </c>
      <c r="AR461" s="138">
        <v>115.48</v>
      </c>
    </row>
    <row r="462" spans="2:44" ht="22.5" x14ac:dyDescent="0.25">
      <c r="B462" s="12"/>
      <c r="C462" s="10"/>
      <c r="V462" s="17"/>
      <c r="X462" s="12"/>
      <c r="Y462" s="10"/>
      <c r="AI462" s="139" t="s">
        <v>470</v>
      </c>
      <c r="AJ462" s="140"/>
      <c r="AK462" s="139" t="s">
        <v>558</v>
      </c>
      <c r="AL462" s="140"/>
      <c r="AM462" s="141">
        <v>45077</v>
      </c>
      <c r="AN462" s="139" t="s">
        <v>891</v>
      </c>
      <c r="AO462" s="142" t="s">
        <v>476</v>
      </c>
      <c r="AP462" s="140"/>
      <c r="AQ462" s="143">
        <v>43.433</v>
      </c>
      <c r="AR462" s="143">
        <v>76.010000000000005</v>
      </c>
    </row>
    <row r="463" spans="2:44" x14ac:dyDescent="0.25">
      <c r="B463" s="11"/>
      <c r="C463" s="10"/>
      <c r="V463" s="17"/>
      <c r="X463" s="11"/>
      <c r="Y463" s="10"/>
      <c r="AI463" s="144"/>
      <c r="AJ463" s="140"/>
      <c r="AK463" s="144"/>
      <c r="AL463" s="140"/>
      <c r="AM463" s="145"/>
      <c r="AN463" s="144"/>
      <c r="AO463" s="146"/>
      <c r="AP463" s="140"/>
      <c r="AQ463" s="147"/>
      <c r="AR463" s="148">
        <f>SUM(AR457:AR462)</f>
        <v>566.46100000000001</v>
      </c>
    </row>
    <row r="464" spans="2:44" x14ac:dyDescent="0.25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 x14ac:dyDescent="0.25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 x14ac:dyDescent="0.25">
      <c r="E466" s="1" t="s">
        <v>19</v>
      </c>
      <c r="V466" s="17"/>
      <c r="AA466" s="1" t="s">
        <v>19</v>
      </c>
    </row>
    <row r="467" spans="1:43" x14ac:dyDescent="0.25">
      <c r="V467" s="17"/>
    </row>
    <row r="468" spans="1:43" x14ac:dyDescent="0.25">
      <c r="V468" s="17"/>
    </row>
    <row r="469" spans="1:43" x14ac:dyDescent="0.25">
      <c r="V469" s="17"/>
    </row>
    <row r="470" spans="1:43" x14ac:dyDescent="0.25">
      <c r="V470" s="17"/>
    </row>
    <row r="471" spans="1:43" x14ac:dyDescent="0.25">
      <c r="V471" s="17"/>
    </row>
    <row r="472" spans="1:43" x14ac:dyDescent="0.25">
      <c r="V472" s="17"/>
    </row>
    <row r="473" spans="1:43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 x14ac:dyDescent="0.25">
      <c r="V476" s="17"/>
    </row>
    <row r="477" spans="1:43" x14ac:dyDescent="0.25">
      <c r="H477" s="186" t="s">
        <v>30</v>
      </c>
      <c r="I477" s="186"/>
      <c r="J477" s="186"/>
      <c r="V477" s="17"/>
      <c r="AA477" s="186" t="s">
        <v>31</v>
      </c>
      <c r="AB477" s="186"/>
      <c r="AC477" s="186"/>
    </row>
    <row r="478" spans="1:43" x14ac:dyDescent="0.25">
      <c r="H478" s="186"/>
      <c r="I478" s="186"/>
      <c r="J478" s="186"/>
      <c r="V478" s="17"/>
      <c r="AA478" s="186"/>
      <c r="AB478" s="186"/>
      <c r="AC478" s="186"/>
    </row>
    <row r="479" spans="1:43" x14ac:dyDescent="0.25">
      <c r="V479" s="17"/>
    </row>
    <row r="480" spans="1:43" x14ac:dyDescent="0.25">
      <c r="V480" s="17"/>
      <c r="AP480" s="17"/>
      <c r="AQ480" s="17"/>
    </row>
    <row r="481" spans="2:43" ht="23.25" x14ac:dyDescent="0.35">
      <c r="B481" s="24" t="s">
        <v>66</v>
      </c>
      <c r="V481" s="17"/>
      <c r="X481" s="22" t="s">
        <v>66</v>
      </c>
      <c r="AP481" s="17"/>
      <c r="AQ481" s="17"/>
    </row>
    <row r="482" spans="2:43" ht="23.25" x14ac:dyDescent="0.35">
      <c r="B482" s="23" t="s">
        <v>32</v>
      </c>
      <c r="C482" s="20">
        <f>IF(X443="PAGADO",0,C448)</f>
        <v>-3182.3660000000018</v>
      </c>
      <c r="E482" s="187" t="s">
        <v>357</v>
      </c>
      <c r="F482" s="187"/>
      <c r="G482" s="187"/>
      <c r="H482" s="187"/>
      <c r="V482" s="17"/>
      <c r="X482" s="23" t="s">
        <v>32</v>
      </c>
      <c r="Y482" s="20">
        <f>IF(B1264="PAGADO",0,C487)</f>
        <v>-4170.7470000000021</v>
      </c>
      <c r="AA482" s="187" t="s">
        <v>531</v>
      </c>
      <c r="AB482" s="187"/>
      <c r="AC482" s="187"/>
      <c r="AD482" s="187"/>
      <c r="AP482" s="17"/>
      <c r="AQ482" s="17"/>
    </row>
    <row r="483" spans="2:43" x14ac:dyDescent="0.25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 x14ac:dyDescent="0.25">
      <c r="C484" s="20"/>
      <c r="E484" s="4">
        <v>45050</v>
      </c>
      <c r="F484" s="3" t="s">
        <v>597</v>
      </c>
      <c r="G484" s="3" t="s">
        <v>941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920</v>
      </c>
      <c r="AD484" s="5">
        <v>580</v>
      </c>
      <c r="AJ484" s="25">
        <v>45106</v>
      </c>
      <c r="AK484" s="3" t="s">
        <v>999</v>
      </c>
      <c r="AL484" s="3"/>
      <c r="AM484" s="3"/>
      <c r="AN484" s="3">
        <v>50</v>
      </c>
      <c r="AO484" s="3"/>
    </row>
    <row r="485" spans="2:43" x14ac:dyDescent="0.25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932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 x14ac:dyDescent="0.25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964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 x14ac:dyDescent="0.25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 x14ac:dyDescent="0.35">
      <c r="B488" s="6"/>
      <c r="C488" s="7"/>
      <c r="E488" s="4">
        <v>45057</v>
      </c>
      <c r="F488" s="3" t="s">
        <v>330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188" t="str">
        <f>IF(Y487&lt;0,"NO PAGAR","COBRAR'")</f>
        <v>NO PAGAR</v>
      </c>
      <c r="Y488" s="188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 x14ac:dyDescent="0.35">
      <c r="B489" s="188" t="str">
        <f>IF(C487&lt;0,"NO PAGAR","COBRAR'")</f>
        <v>NO PAGAR</v>
      </c>
      <c r="C489" s="188"/>
      <c r="E489" s="4">
        <v>45076</v>
      </c>
      <c r="F489" s="3" t="s">
        <v>330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 x14ac:dyDescent="0.25">
      <c r="B490" s="181" t="s">
        <v>9</v>
      </c>
      <c r="C490" s="182"/>
      <c r="E490" s="4">
        <v>45043</v>
      </c>
      <c r="F490" s="3" t="s">
        <v>961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81" t="s">
        <v>9</v>
      </c>
      <c r="Y490" s="182"/>
      <c r="AA490" s="4">
        <v>45068</v>
      </c>
      <c r="AB490" s="3" t="s">
        <v>194</v>
      </c>
      <c r="AC490" s="3" t="s">
        <v>377</v>
      </c>
      <c r="AD490" s="5">
        <v>540</v>
      </c>
      <c r="AJ490" s="3"/>
      <c r="AK490" s="3"/>
      <c r="AL490" s="3"/>
      <c r="AM490" s="3"/>
      <c r="AN490" s="18"/>
      <c r="AO490" s="3"/>
    </row>
    <row r="491" spans="2:43" x14ac:dyDescent="0.25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 x14ac:dyDescent="0.25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 x14ac:dyDescent="0.25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 x14ac:dyDescent="0.25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 x14ac:dyDescent="0.25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 x14ac:dyDescent="0.25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 x14ac:dyDescent="0.25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 x14ac:dyDescent="0.3">
      <c r="B498" s="11" t="s">
        <v>955</v>
      </c>
      <c r="C498" s="10">
        <v>48.66</v>
      </c>
      <c r="E498" s="183" t="s">
        <v>7</v>
      </c>
      <c r="F498" s="184"/>
      <c r="G498" s="185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83" t="s">
        <v>7</v>
      </c>
      <c r="AB498" s="184"/>
      <c r="AC498" s="185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 x14ac:dyDescent="0.3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978</v>
      </c>
      <c r="Y499" s="154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 x14ac:dyDescent="0.3">
      <c r="B500" s="12"/>
      <c r="C500" s="10"/>
      <c r="N500" s="183" t="s">
        <v>7</v>
      </c>
      <c r="O500" s="184"/>
      <c r="P500" s="184"/>
      <c r="Q500" s="185"/>
      <c r="R500" s="18">
        <f>SUM(R484:R499)</f>
        <v>1705</v>
      </c>
      <c r="S500" s="3"/>
      <c r="V500" s="17"/>
      <c r="X500" s="12"/>
      <c r="Y500" s="10"/>
      <c r="AJ500" s="183" t="s">
        <v>7</v>
      </c>
      <c r="AK500" s="184"/>
      <c r="AL500" s="184"/>
      <c r="AM500" s="185"/>
      <c r="AN500" s="18">
        <f>SUM(AN484:AN499)</f>
        <v>50</v>
      </c>
      <c r="AO500" s="3"/>
    </row>
    <row r="501" spans="2:42" ht="27" thickBot="1" x14ac:dyDescent="0.3">
      <c r="B501" s="12"/>
      <c r="C501" s="10"/>
      <c r="V501" s="17"/>
      <c r="X501" s="12"/>
      <c r="Y501" s="10"/>
      <c r="AJ501" s="152">
        <v>20230609</v>
      </c>
      <c r="AK501" s="152" t="s">
        <v>558</v>
      </c>
      <c r="AL501" s="152" t="s">
        <v>975</v>
      </c>
      <c r="AM501" s="152" t="s">
        <v>476</v>
      </c>
      <c r="AN501" s="154">
        <v>65.760000000000005</v>
      </c>
      <c r="AO501" s="153">
        <v>37576</v>
      </c>
      <c r="AP501" s="152">
        <v>684908</v>
      </c>
    </row>
    <row r="502" spans="2:42" x14ac:dyDescent="0.25">
      <c r="B502" s="12"/>
      <c r="C502" s="10"/>
      <c r="V502" s="17"/>
      <c r="X502" s="12"/>
      <c r="Y502" s="10"/>
    </row>
    <row r="503" spans="2:42" x14ac:dyDescent="0.25">
      <c r="B503" s="11"/>
      <c r="C503" s="10"/>
      <c r="V503" s="17"/>
      <c r="X503" s="11"/>
      <c r="Y503" s="10"/>
    </row>
    <row r="504" spans="2:42" x14ac:dyDescent="0.25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 x14ac:dyDescent="0.25">
      <c r="E505" s="1" t="s">
        <v>19</v>
      </c>
      <c r="V505" s="17"/>
      <c r="AA505" s="1" t="s">
        <v>19</v>
      </c>
    </row>
    <row r="506" spans="2:42" x14ac:dyDescent="0.25">
      <c r="V506" s="17"/>
    </row>
    <row r="507" spans="2:42" x14ac:dyDescent="0.25">
      <c r="V507" s="17"/>
    </row>
    <row r="508" spans="2:42" x14ac:dyDescent="0.25">
      <c r="V508" s="17"/>
    </row>
    <row r="509" spans="2:42" x14ac:dyDescent="0.25">
      <c r="V509" s="17"/>
    </row>
    <row r="510" spans="2:42" x14ac:dyDescent="0.25">
      <c r="V510" s="17"/>
    </row>
    <row r="511" spans="2:42" x14ac:dyDescent="0.25">
      <c r="V511" s="17"/>
    </row>
    <row r="512" spans="2:42" x14ac:dyDescent="0.25">
      <c r="V512" s="17"/>
    </row>
    <row r="513" spans="2:31" x14ac:dyDescent="0.25">
      <c r="V513" s="17"/>
    </row>
    <row r="514" spans="2:31" x14ac:dyDescent="0.25">
      <c r="V514" s="17"/>
    </row>
    <row r="515" spans="2:31" x14ac:dyDescent="0.25">
      <c r="V515" s="17"/>
    </row>
    <row r="516" spans="2:31" x14ac:dyDescent="0.25">
      <c r="V516" s="17"/>
    </row>
    <row r="517" spans="2:31" x14ac:dyDescent="0.25">
      <c r="V517" s="17"/>
    </row>
    <row r="518" spans="2:31" x14ac:dyDescent="0.25">
      <c r="V518" s="17"/>
    </row>
    <row r="519" spans="2:31" x14ac:dyDescent="0.25">
      <c r="V519" s="17"/>
    </row>
    <row r="520" spans="2:31" x14ac:dyDescent="0.25">
      <c r="V520" s="17"/>
    </row>
    <row r="521" spans="2:31" x14ac:dyDescent="0.25">
      <c r="V521" s="17"/>
    </row>
    <row r="522" spans="2:31" x14ac:dyDescent="0.25">
      <c r="V522" s="17"/>
    </row>
    <row r="523" spans="2:31" x14ac:dyDescent="0.25">
      <c r="V523" s="17"/>
    </row>
    <row r="524" spans="2:31" x14ac:dyDescent="0.25">
      <c r="V524" s="17"/>
      <c r="AC524" s="189" t="s">
        <v>29</v>
      </c>
      <c r="AD524" s="189"/>
      <c r="AE524" s="189"/>
    </row>
    <row r="525" spans="2:31" x14ac:dyDescent="0.25">
      <c r="H525" s="186" t="s">
        <v>28</v>
      </c>
      <c r="I525" s="186"/>
      <c r="J525" s="186"/>
      <c r="V525" s="17"/>
      <c r="AC525" s="189"/>
      <c r="AD525" s="189"/>
      <c r="AE525" s="189"/>
    </row>
    <row r="526" spans="2:31" x14ac:dyDescent="0.25">
      <c r="H526" s="186"/>
      <c r="I526" s="186"/>
      <c r="J526" s="186"/>
      <c r="V526" s="17"/>
      <c r="AC526" s="189"/>
      <c r="AD526" s="189"/>
      <c r="AE526" s="189"/>
    </row>
    <row r="527" spans="2:31" ht="23.25" x14ac:dyDescent="0.35">
      <c r="B527" s="22" t="s">
        <v>67</v>
      </c>
      <c r="V527" s="17"/>
      <c r="X527" s="22" t="s">
        <v>67</v>
      </c>
    </row>
    <row r="528" spans="2:31" ht="23.25" x14ac:dyDescent="0.35">
      <c r="B528" s="23" t="s">
        <v>32</v>
      </c>
      <c r="C528" s="20">
        <f>IF(X482="PAGADO",0,Y487)</f>
        <v>-2366.5070000000023</v>
      </c>
      <c r="E528" s="187" t="s">
        <v>593</v>
      </c>
      <c r="F528" s="187"/>
      <c r="G528" s="187"/>
      <c r="H528" s="187"/>
      <c r="V528" s="17"/>
      <c r="X528" s="23" t="s">
        <v>32</v>
      </c>
      <c r="Y528" s="20">
        <f>IF(B528="PAGADO",0,C533)</f>
        <v>-2703.3370000000023</v>
      </c>
      <c r="AA528" s="187" t="s">
        <v>357</v>
      </c>
      <c r="AB528" s="187"/>
      <c r="AC528" s="187"/>
      <c r="AD528" s="187"/>
    </row>
    <row r="529" spans="2:41" x14ac:dyDescent="0.25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 x14ac:dyDescent="0.25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1058</v>
      </c>
      <c r="AL530" s="3"/>
      <c r="AM530" s="3"/>
      <c r="AN530" s="18">
        <v>85</v>
      </c>
      <c r="AO530" s="3"/>
    </row>
    <row r="531" spans="2:41" x14ac:dyDescent="0.25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1008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 x14ac:dyDescent="0.25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1045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591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 x14ac:dyDescent="0.25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1050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 x14ac:dyDescent="0.4">
      <c r="B534" s="190" t="str">
        <f>IF(C533&lt;0,"NO PAGAR","COBRAR")</f>
        <v>NO PAGAR</v>
      </c>
      <c r="C534" s="19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90" t="str">
        <f>IF(Y533&lt;0,"NO PAGAR","COBRAR")</f>
        <v>NO PAGAR</v>
      </c>
      <c r="Y534" s="19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81" t="s">
        <v>9</v>
      </c>
      <c r="C535" s="18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81" t="s">
        <v>9</v>
      </c>
      <c r="Y535" s="18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1032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 x14ac:dyDescent="0.25">
      <c r="B544" s="11" t="s">
        <v>1027</v>
      </c>
      <c r="C544" s="10">
        <v>281.19</v>
      </c>
      <c r="E544" s="183" t="s">
        <v>7</v>
      </c>
      <c r="F544" s="184"/>
      <c r="G544" s="185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83" t="s">
        <v>7</v>
      </c>
      <c r="AB544" s="184"/>
      <c r="AC544" s="185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 x14ac:dyDescent="0.25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 x14ac:dyDescent="0.3">
      <c r="B546" s="12"/>
      <c r="C546" s="10"/>
      <c r="N546" s="183" t="s">
        <v>7</v>
      </c>
      <c r="O546" s="184"/>
      <c r="P546" s="184"/>
      <c r="Q546" s="185"/>
      <c r="R546" s="18">
        <f>SUM(R530:R545)</f>
        <v>526.5</v>
      </c>
      <c r="S546" s="3"/>
      <c r="V546" s="17"/>
      <c r="X546" s="12"/>
      <c r="Y546" s="10"/>
      <c r="AJ546" s="183" t="s">
        <v>7</v>
      </c>
      <c r="AK546" s="184"/>
      <c r="AL546" s="184"/>
      <c r="AM546" s="185"/>
      <c r="AN546" s="18">
        <f>SUM(AN530:AN545)</f>
        <v>85</v>
      </c>
      <c r="AO546" s="3"/>
    </row>
    <row r="547" spans="1:43" ht="20.25" customHeight="1" thickBot="1" x14ac:dyDescent="0.3">
      <c r="B547" s="12"/>
      <c r="C547" s="10"/>
      <c r="N547" s="152">
        <v>20230616</v>
      </c>
      <c r="O547" s="152" t="s">
        <v>558</v>
      </c>
      <c r="P547" s="152" t="s">
        <v>476</v>
      </c>
      <c r="Q547" s="154">
        <v>75.180000000000007</v>
      </c>
      <c r="R547" s="152">
        <v>42.960999999999999</v>
      </c>
      <c r="S547" s="152">
        <v>4554</v>
      </c>
      <c r="V547" s="17"/>
      <c r="X547" s="12"/>
      <c r="Y547" s="10"/>
    </row>
    <row r="548" spans="1:43" ht="16.5" customHeight="1" thickBot="1" x14ac:dyDescent="0.3">
      <c r="B548" s="12"/>
      <c r="C548" s="10"/>
      <c r="N548" s="152">
        <v>20230626</v>
      </c>
      <c r="O548" s="152" t="s">
        <v>558</v>
      </c>
      <c r="P548" s="152" t="s">
        <v>476</v>
      </c>
      <c r="Q548" s="154">
        <v>88.75</v>
      </c>
      <c r="R548" s="152">
        <v>50.713000000000001</v>
      </c>
      <c r="S548" s="152">
        <v>6859367</v>
      </c>
      <c r="V548" s="17"/>
      <c r="X548" s="12"/>
      <c r="Y548" s="10"/>
    </row>
    <row r="549" spans="1:43" ht="18" customHeight="1" thickBot="1" x14ac:dyDescent="0.3">
      <c r="B549" s="12"/>
      <c r="C549" s="10"/>
      <c r="E549" s="14"/>
      <c r="N549" s="152">
        <v>20230630</v>
      </c>
      <c r="O549" s="152" t="s">
        <v>558</v>
      </c>
      <c r="P549" s="152" t="s">
        <v>476</v>
      </c>
      <c r="Q549" s="154">
        <v>117.26</v>
      </c>
      <c r="R549" s="152">
        <v>67.003</v>
      </c>
      <c r="S549" s="152">
        <v>1454</v>
      </c>
      <c r="V549" s="17"/>
      <c r="X549" s="12"/>
      <c r="Y549" s="10"/>
      <c r="AA549" s="14"/>
    </row>
    <row r="550" spans="1:43" x14ac:dyDescent="0.25">
      <c r="B550" s="12"/>
      <c r="C550" s="10"/>
      <c r="Q550" s="167">
        <f>SUM(Q547:Q549)</f>
        <v>281.19</v>
      </c>
      <c r="V550" s="17"/>
      <c r="X550" s="12"/>
      <c r="Y550" s="10"/>
    </row>
    <row r="551" spans="1:43" x14ac:dyDescent="0.25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 x14ac:dyDescent="0.25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 x14ac:dyDescent="0.25">
      <c r="E553" s="1" t="s">
        <v>19</v>
      </c>
      <c r="V553" s="17"/>
      <c r="AA553" s="1" t="s">
        <v>19</v>
      </c>
    </row>
    <row r="554" spans="1:43" x14ac:dyDescent="0.25">
      <c r="V554" s="17"/>
    </row>
    <row r="555" spans="1:43" x14ac:dyDescent="0.25">
      <c r="V555" s="17"/>
    </row>
    <row r="556" spans="1:43" x14ac:dyDescent="0.25">
      <c r="V556" s="17"/>
    </row>
    <row r="557" spans="1:43" x14ac:dyDescent="0.25">
      <c r="V557" s="17"/>
    </row>
    <row r="558" spans="1:43" x14ac:dyDescent="0.25">
      <c r="V558" s="17"/>
    </row>
    <row r="559" spans="1:43" x14ac:dyDescent="0.25">
      <c r="V559" s="17"/>
    </row>
    <row r="560" spans="1:43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x14ac:dyDescent="0.25">
      <c r="V563" s="17"/>
    </row>
    <row r="564" spans="1:43" x14ac:dyDescent="0.25">
      <c r="H564" s="186" t="s">
        <v>30</v>
      </c>
      <c r="I564" s="186"/>
      <c r="J564" s="186"/>
      <c r="V564" s="17"/>
      <c r="AA564" s="186" t="s">
        <v>31</v>
      </c>
      <c r="AB564" s="186"/>
      <c r="AC564" s="186"/>
    </row>
    <row r="565" spans="1:43" x14ac:dyDescent="0.25">
      <c r="H565" s="186"/>
      <c r="I565" s="186"/>
      <c r="J565" s="186"/>
      <c r="V565" s="17"/>
      <c r="AA565" s="186"/>
      <c r="AB565" s="186"/>
      <c r="AC565" s="186"/>
    </row>
    <row r="566" spans="1:43" x14ac:dyDescent="0.25">
      <c r="V566" s="17"/>
    </row>
    <row r="567" spans="1:43" x14ac:dyDescent="0.25">
      <c r="V567" s="17"/>
    </row>
    <row r="568" spans="1:43" ht="23.25" x14ac:dyDescent="0.35">
      <c r="B568" s="24" t="s">
        <v>67</v>
      </c>
      <c r="V568" s="17"/>
      <c r="X568" s="22" t="s">
        <v>67</v>
      </c>
    </row>
    <row r="569" spans="1:43" ht="23.25" x14ac:dyDescent="0.35">
      <c r="B569" s="23" t="s">
        <v>32</v>
      </c>
      <c r="C569" s="20">
        <f>IF(X528="PAGADO",0,Y533)</f>
        <v>-2298.3370000000023</v>
      </c>
      <c r="E569" s="187" t="s">
        <v>593</v>
      </c>
      <c r="F569" s="187"/>
      <c r="G569" s="187"/>
      <c r="H569" s="187"/>
      <c r="V569" s="17"/>
      <c r="X569" s="23" t="s">
        <v>32</v>
      </c>
      <c r="Y569" s="20">
        <f>IF(B1363="PAGADO",0,C574)</f>
        <v>-2187.0370000000021</v>
      </c>
      <c r="AA569" s="187" t="s">
        <v>357</v>
      </c>
      <c r="AB569" s="187"/>
      <c r="AC569" s="187"/>
      <c r="AD569" s="187"/>
    </row>
    <row r="570" spans="1:43" x14ac:dyDescent="0.25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 x14ac:dyDescent="0.25">
      <c r="C571" s="20"/>
      <c r="E571" s="4">
        <v>45086</v>
      </c>
      <c r="F571" s="3" t="s">
        <v>330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1083</v>
      </c>
      <c r="AC571" s="3" t="s">
        <v>97</v>
      </c>
      <c r="AD571" s="5">
        <v>400</v>
      </c>
      <c r="AJ571" s="25">
        <v>45128</v>
      </c>
      <c r="AK571" s="3" t="s">
        <v>433</v>
      </c>
      <c r="AL571" s="3"/>
      <c r="AM571" s="3"/>
      <c r="AN571" s="18">
        <v>200</v>
      </c>
      <c r="AO571" s="3"/>
    </row>
    <row r="572" spans="1:43" x14ac:dyDescent="0.25">
      <c r="B572" s="1" t="s">
        <v>24</v>
      </c>
      <c r="C572" s="19">
        <f>IF(C569&gt;0,C569+C570,C570)</f>
        <v>1795</v>
      </c>
      <c r="E572" s="4">
        <v>45102</v>
      </c>
      <c r="F572" s="3" t="s">
        <v>330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326</v>
      </c>
      <c r="AD572" s="5">
        <v>380</v>
      </c>
      <c r="AJ572" s="25">
        <v>45131</v>
      </c>
      <c r="AK572" s="3" t="s">
        <v>1090</v>
      </c>
      <c r="AL572" s="3"/>
      <c r="AM572" s="3"/>
      <c r="AN572" s="18">
        <v>16</v>
      </c>
      <c r="AO572" s="3"/>
    </row>
    <row r="573" spans="1:43" x14ac:dyDescent="0.25">
      <c r="B573" s="1" t="s">
        <v>9</v>
      </c>
      <c r="C573" s="20">
        <f>C593</f>
        <v>3982.0370000000021</v>
      </c>
      <c r="E573" s="4">
        <v>45104</v>
      </c>
      <c r="F573" s="3" t="s">
        <v>330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433</v>
      </c>
      <c r="AL573" s="3"/>
      <c r="AM573" s="3"/>
      <c r="AN573" s="18">
        <v>200</v>
      </c>
      <c r="AO573" s="3"/>
    </row>
    <row r="574" spans="1:43" x14ac:dyDescent="0.25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1097</v>
      </c>
      <c r="AL574" s="3"/>
      <c r="AM574" s="3"/>
      <c r="AN574" s="18">
        <v>200</v>
      </c>
      <c r="AO574" s="3"/>
    </row>
    <row r="575" spans="1:43" ht="23.25" x14ac:dyDescent="0.35">
      <c r="B575" s="6"/>
      <c r="C575" s="7"/>
      <c r="E575" s="4">
        <v>45041</v>
      </c>
      <c r="F575" s="3" t="s">
        <v>288</v>
      </c>
      <c r="G575" s="3" t="s">
        <v>658</v>
      </c>
      <c r="H575" s="5">
        <v>160</v>
      </c>
      <c r="N575" s="3"/>
      <c r="O575" s="3"/>
      <c r="P575" s="3"/>
      <c r="Q575" s="3"/>
      <c r="R575" s="18"/>
      <c r="S575" s="3"/>
      <c r="V575" s="17"/>
      <c r="X575" s="188" t="str">
        <f>IF(Y574&lt;0,"NO PAGAR","COBRAR'")</f>
        <v>NO PAGAR</v>
      </c>
      <c r="Y575" s="188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 x14ac:dyDescent="0.35">
      <c r="B576" s="188" t="str">
        <f>IF(C574&lt;0,"NO PAGAR","COBRAR'")</f>
        <v>NO PAGAR</v>
      </c>
      <c r="C576" s="188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81" t="s">
        <v>9</v>
      </c>
      <c r="C577" s="182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81" t="s">
        <v>9</v>
      </c>
      <c r="Y577" s="182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16</v>
      </c>
      <c r="C585" s="10"/>
      <c r="E585" s="183" t="s">
        <v>7</v>
      </c>
      <c r="F585" s="184"/>
      <c r="G585" s="185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183" t="s">
        <v>7</v>
      </c>
      <c r="AB585" s="184"/>
      <c r="AC585" s="185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 x14ac:dyDescent="0.25">
      <c r="B586" s="11" t="s">
        <v>1081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 x14ac:dyDescent="0.25">
      <c r="B587" s="12"/>
      <c r="C587" s="10"/>
      <c r="N587" s="183" t="s">
        <v>7</v>
      </c>
      <c r="O587" s="184"/>
      <c r="P587" s="184"/>
      <c r="Q587" s="185"/>
      <c r="R587" s="18">
        <f>SUM(R571:R586)</f>
        <v>1580</v>
      </c>
      <c r="S587" s="3"/>
      <c r="V587" s="17"/>
      <c r="X587" s="12"/>
      <c r="Y587" s="10"/>
      <c r="AJ587" s="183" t="s">
        <v>7</v>
      </c>
      <c r="AK587" s="184"/>
      <c r="AL587" s="184"/>
      <c r="AM587" s="185"/>
      <c r="AN587" s="18">
        <f>SUM(AN571:AN586)</f>
        <v>616</v>
      </c>
      <c r="AO587" s="3"/>
    </row>
    <row r="588" spans="2:41" ht="15.75" thickBot="1" x14ac:dyDescent="0.3">
      <c r="B588" s="12"/>
      <c r="C588" s="10"/>
      <c r="V588" s="17"/>
      <c r="X588" s="12"/>
      <c r="Y588" s="10"/>
    </row>
    <row r="589" spans="2:41" ht="19.5" customHeight="1" thickBot="1" x14ac:dyDescent="0.3">
      <c r="B589" s="12"/>
      <c r="C589" s="10"/>
      <c r="N589" s="152" t="s">
        <v>1080</v>
      </c>
      <c r="O589" s="171">
        <v>0.99054398148148148</v>
      </c>
      <c r="P589" s="152">
        <v>20230714</v>
      </c>
      <c r="Q589" s="154" t="s">
        <v>558</v>
      </c>
      <c r="R589" s="152" t="s">
        <v>975</v>
      </c>
      <c r="S589" s="152" t="s">
        <v>476</v>
      </c>
      <c r="T589" s="1">
        <v>103.7</v>
      </c>
      <c r="U589">
        <v>59.259</v>
      </c>
      <c r="V589" s="17"/>
      <c r="X589" s="12"/>
      <c r="Y589" s="10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2:31" x14ac:dyDescent="0.25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 x14ac:dyDescent="0.25">
      <c r="E594" s="1" t="s">
        <v>19</v>
      </c>
      <c r="V594" s="17"/>
      <c r="AA594" s="1" t="s">
        <v>19</v>
      </c>
    </row>
    <row r="595" spans="2:31" x14ac:dyDescent="0.25">
      <c r="V595" s="17"/>
    </row>
    <row r="596" spans="2:31" x14ac:dyDescent="0.25">
      <c r="V596" s="17"/>
    </row>
    <row r="597" spans="2:31" x14ac:dyDescent="0.25">
      <c r="V597" s="17"/>
    </row>
    <row r="598" spans="2:31" x14ac:dyDescent="0.25">
      <c r="V598" s="17"/>
    </row>
    <row r="599" spans="2:31" x14ac:dyDescent="0.25">
      <c r="V599" s="17"/>
    </row>
    <row r="600" spans="2:31" x14ac:dyDescent="0.25">
      <c r="V600" s="17"/>
    </row>
    <row r="601" spans="2:31" x14ac:dyDescent="0.25">
      <c r="V601" s="17"/>
    </row>
    <row r="602" spans="2:31" x14ac:dyDescent="0.25">
      <c r="V602" s="17"/>
    </row>
    <row r="603" spans="2:31" x14ac:dyDescent="0.25">
      <c r="V603" s="17"/>
    </row>
    <row r="604" spans="2:31" x14ac:dyDescent="0.25">
      <c r="V604" s="17"/>
    </row>
    <row r="605" spans="2:31" x14ac:dyDescent="0.25">
      <c r="V605" s="17"/>
    </row>
    <row r="606" spans="2:31" x14ac:dyDescent="0.25">
      <c r="V606" s="17"/>
    </row>
    <row r="607" spans="2:31" x14ac:dyDescent="0.25">
      <c r="V607" s="17"/>
      <c r="AC607" s="189" t="s">
        <v>29</v>
      </c>
      <c r="AD607" s="189"/>
      <c r="AE607" s="189"/>
    </row>
    <row r="608" spans="2:31" x14ac:dyDescent="0.25">
      <c r="H608" s="186" t="s">
        <v>28</v>
      </c>
      <c r="I608" s="186"/>
      <c r="J608" s="186"/>
      <c r="V608" s="17"/>
      <c r="AC608" s="189"/>
      <c r="AD608" s="189"/>
      <c r="AE608" s="189"/>
    </row>
    <row r="609" spans="2:41" x14ac:dyDescent="0.25">
      <c r="H609" s="186"/>
      <c r="I609" s="186"/>
      <c r="J609" s="186"/>
      <c r="V609" s="17"/>
      <c r="AC609" s="189"/>
      <c r="AD609" s="189"/>
      <c r="AE609" s="189"/>
    </row>
    <row r="610" spans="2:41" ht="23.25" x14ac:dyDescent="0.35">
      <c r="B610" s="22" t="s">
        <v>68</v>
      </c>
      <c r="V610" s="17"/>
      <c r="X610" s="22" t="s">
        <v>68</v>
      </c>
    </row>
    <row r="611" spans="2:41" ht="23.25" x14ac:dyDescent="0.35">
      <c r="B611" s="23" t="s">
        <v>32</v>
      </c>
      <c r="C611" s="20">
        <f>IF(X569="PAGADO",0,Y574)</f>
        <v>-2023.0370000000021</v>
      </c>
      <c r="E611" s="187" t="s">
        <v>357</v>
      </c>
      <c r="F611" s="187"/>
      <c r="G611" s="187"/>
      <c r="H611" s="187"/>
      <c r="V611" s="17"/>
      <c r="X611" s="23" t="s">
        <v>32</v>
      </c>
      <c r="Y611" s="20">
        <f>IF(B611="PAGADO",0,C616)</f>
        <v>-1752.9910000000023</v>
      </c>
      <c r="AA611" s="187" t="s">
        <v>254</v>
      </c>
      <c r="AB611" s="187"/>
      <c r="AC611" s="187"/>
      <c r="AD611" s="187"/>
    </row>
    <row r="612" spans="2:41" x14ac:dyDescent="0.25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 x14ac:dyDescent="0.25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1125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1174</v>
      </c>
      <c r="AL613" s="3"/>
      <c r="AM613" s="3"/>
      <c r="AN613" s="18">
        <v>195</v>
      </c>
      <c r="AO613" s="3"/>
    </row>
    <row r="614" spans="2:41" x14ac:dyDescent="0.25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1135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1193</v>
      </c>
      <c r="AL614" s="3"/>
      <c r="AM614" s="3"/>
      <c r="AN614" s="18">
        <v>10</v>
      </c>
      <c r="AO614" s="3"/>
    </row>
    <row r="615" spans="2:41" x14ac:dyDescent="0.25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1136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1138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 x14ac:dyDescent="0.4">
      <c r="B617" s="190" t="str">
        <f>IF(C616&lt;0,"NO PAGAR","COBRAR")</f>
        <v>NO PAGAR</v>
      </c>
      <c r="C617" s="190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190" t="str">
        <f>IF(Y616&lt;0,"NO PAGAR","COBRAR")</f>
        <v>NO PAGAR</v>
      </c>
      <c r="Y617" s="19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81" t="s">
        <v>9</v>
      </c>
      <c r="C618" s="182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81" t="s">
        <v>9</v>
      </c>
      <c r="Y618" s="182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1191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17</v>
      </c>
      <c r="C627" s="10">
        <f>R636</f>
        <v>420.95400000000006</v>
      </c>
      <c r="E627" s="183" t="s">
        <v>7</v>
      </c>
      <c r="F627" s="184"/>
      <c r="G627" s="185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183" t="s">
        <v>7</v>
      </c>
      <c r="AB627" s="184"/>
      <c r="AC627" s="185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 x14ac:dyDescent="0.25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 x14ac:dyDescent="0.25">
      <c r="B629" s="12"/>
      <c r="C629" s="10"/>
      <c r="N629" s="183" t="s">
        <v>7</v>
      </c>
      <c r="O629" s="184"/>
      <c r="P629" s="184"/>
      <c r="Q629" s="185"/>
      <c r="R629" s="18">
        <f>SUM(R613:R628)</f>
        <v>179</v>
      </c>
      <c r="S629" s="3"/>
      <c r="V629" s="17"/>
      <c r="X629" s="12"/>
      <c r="Y629" s="10"/>
      <c r="AJ629" s="183" t="s">
        <v>7</v>
      </c>
      <c r="AK629" s="184"/>
      <c r="AL629" s="184"/>
      <c r="AM629" s="185"/>
      <c r="AN629" s="18">
        <f>SUM(AN613:AN628)</f>
        <v>205</v>
      </c>
      <c r="AO629" s="3"/>
    </row>
    <row r="630" spans="2:41" x14ac:dyDescent="0.25">
      <c r="B630" s="12"/>
      <c r="C630" s="10"/>
      <c r="N630" s="126" t="s">
        <v>558</v>
      </c>
      <c r="O630" s="127">
        <v>45125.369305560002</v>
      </c>
      <c r="P630" s="126" t="s">
        <v>476</v>
      </c>
      <c r="Q630" s="128">
        <v>26.251999999999999</v>
      </c>
      <c r="R630" s="128">
        <v>45.941000000000003</v>
      </c>
      <c r="S630" s="131"/>
      <c r="V630" s="17"/>
      <c r="X630" s="12"/>
      <c r="Y630" s="10"/>
    </row>
    <row r="631" spans="2:41" x14ac:dyDescent="0.25">
      <c r="B631" s="12"/>
      <c r="C631" s="10"/>
      <c r="N631" s="126" t="s">
        <v>558</v>
      </c>
      <c r="O631" s="127">
        <v>45125.372361109999</v>
      </c>
      <c r="P631" s="126" t="s">
        <v>476</v>
      </c>
      <c r="Q631" s="128">
        <v>19.956</v>
      </c>
      <c r="R631" s="128">
        <v>34.923000000000002</v>
      </c>
      <c r="S631" s="131"/>
      <c r="V631" s="17"/>
      <c r="X631" s="12"/>
      <c r="Y631" s="10"/>
    </row>
    <row r="632" spans="2:41" x14ac:dyDescent="0.25">
      <c r="B632" s="12"/>
      <c r="C632" s="10"/>
      <c r="E632" s="14"/>
      <c r="N632" s="126" t="s">
        <v>558</v>
      </c>
      <c r="O632" s="127">
        <v>45128.763831019998</v>
      </c>
      <c r="P632" s="126" t="s">
        <v>476</v>
      </c>
      <c r="Q632" s="128">
        <v>44.006</v>
      </c>
      <c r="R632" s="128">
        <v>77.010000000000005</v>
      </c>
      <c r="S632" s="129" t="s">
        <v>80</v>
      </c>
      <c r="V632" s="17"/>
      <c r="X632" s="12"/>
      <c r="Y632" s="10"/>
      <c r="AA632" s="14"/>
    </row>
    <row r="633" spans="2:41" x14ac:dyDescent="0.25">
      <c r="B633" s="12"/>
      <c r="C633" s="10"/>
      <c r="N633" s="126" t="s">
        <v>558</v>
      </c>
      <c r="O633" s="127">
        <v>45132.950115740001</v>
      </c>
      <c r="P633" s="126" t="s">
        <v>476</v>
      </c>
      <c r="Q633" s="128">
        <v>32.569000000000003</v>
      </c>
      <c r="R633" s="128">
        <v>57</v>
      </c>
      <c r="S633" s="129" t="s">
        <v>80</v>
      </c>
      <c r="V633" s="17"/>
      <c r="X633" s="12"/>
      <c r="Y633" s="10"/>
    </row>
    <row r="634" spans="2:41" x14ac:dyDescent="0.25">
      <c r="B634" s="12"/>
      <c r="C634" s="10"/>
      <c r="N634" s="126" t="s">
        <v>558</v>
      </c>
      <c r="O634" s="127">
        <v>45134.557465279999</v>
      </c>
      <c r="P634" s="126" t="s">
        <v>476</v>
      </c>
      <c r="Q634" s="128">
        <v>59.841000000000001</v>
      </c>
      <c r="R634" s="128">
        <v>104.72</v>
      </c>
      <c r="S634" s="129" t="s">
        <v>80</v>
      </c>
      <c r="V634" s="17"/>
      <c r="X634" s="12"/>
      <c r="Y634" s="10"/>
    </row>
    <row r="635" spans="2:41" x14ac:dyDescent="0.25">
      <c r="B635" s="12"/>
      <c r="C635" s="10"/>
      <c r="N635" s="126" t="s">
        <v>558</v>
      </c>
      <c r="O635" s="127">
        <v>45135.95877315</v>
      </c>
      <c r="P635" s="126" t="s">
        <v>476</v>
      </c>
      <c r="Q635" s="128">
        <v>57.918999999999997</v>
      </c>
      <c r="R635" s="128">
        <v>101.36</v>
      </c>
      <c r="S635" s="129" t="s">
        <v>80</v>
      </c>
      <c r="V635" s="17"/>
      <c r="X635" s="12"/>
      <c r="Y635" s="10"/>
    </row>
    <row r="636" spans="2:41" x14ac:dyDescent="0.25">
      <c r="B636" s="12"/>
      <c r="C636" s="10"/>
      <c r="R636" s="176">
        <f>SUM(R630:R635)</f>
        <v>420.95400000000006</v>
      </c>
      <c r="V636" s="17"/>
      <c r="X636" s="12"/>
      <c r="Y636" s="10"/>
    </row>
    <row r="637" spans="2:41" x14ac:dyDescent="0.25">
      <c r="B637" s="11"/>
      <c r="C637" s="10"/>
      <c r="V637" s="17"/>
      <c r="X637" s="11"/>
      <c r="Y637" s="10"/>
    </row>
    <row r="638" spans="2:41" x14ac:dyDescent="0.25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 x14ac:dyDescent="0.25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 x14ac:dyDescent="0.25">
      <c r="E640" s="1" t="s">
        <v>19</v>
      </c>
      <c r="V640" s="17"/>
      <c r="AA640" s="1" t="s">
        <v>19</v>
      </c>
    </row>
    <row r="641" spans="1:43" x14ac:dyDescent="0.25">
      <c r="V641" s="17"/>
    </row>
    <row r="642" spans="1:43" x14ac:dyDescent="0.25">
      <c r="V642" s="17"/>
    </row>
    <row r="643" spans="1:43" x14ac:dyDescent="0.25">
      <c r="V643" s="17"/>
    </row>
    <row r="644" spans="1:43" x14ac:dyDescent="0.25">
      <c r="V644" s="17"/>
    </row>
    <row r="645" spans="1:43" x14ac:dyDescent="0.25">
      <c r="V645" s="17"/>
    </row>
    <row r="646" spans="1:43" x14ac:dyDescent="0.25">
      <c r="V646" s="17"/>
    </row>
    <row r="647" spans="1:43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 x14ac:dyDescent="0.25">
      <c r="V650" s="17"/>
    </row>
    <row r="651" spans="1:43" x14ac:dyDescent="0.25">
      <c r="H651" s="186" t="s">
        <v>30</v>
      </c>
      <c r="I651" s="186"/>
      <c r="J651" s="186"/>
      <c r="V651" s="17"/>
      <c r="AA651" s="186" t="s">
        <v>31</v>
      </c>
      <c r="AB651" s="186"/>
      <c r="AC651" s="186"/>
    </row>
    <row r="652" spans="1:43" x14ac:dyDescent="0.25">
      <c r="H652" s="186"/>
      <c r="I652" s="186"/>
      <c r="J652" s="186"/>
      <c r="V652" s="17"/>
      <c r="AA652" s="186"/>
      <c r="AB652" s="186"/>
      <c r="AC652" s="186"/>
    </row>
    <row r="653" spans="1:43" x14ac:dyDescent="0.25">
      <c r="V653" s="17"/>
    </row>
    <row r="654" spans="1:43" x14ac:dyDescent="0.25">
      <c r="V654" s="17"/>
    </row>
    <row r="655" spans="1:43" ht="23.25" x14ac:dyDescent="0.35">
      <c r="B655" s="24" t="s">
        <v>68</v>
      </c>
      <c r="V655" s="17"/>
      <c r="X655" s="22" t="s">
        <v>68</v>
      </c>
    </row>
    <row r="656" spans="1:43" ht="23.25" x14ac:dyDescent="0.35">
      <c r="B656" s="23" t="s">
        <v>32</v>
      </c>
      <c r="C656" s="20">
        <f>IF(X611="PAGADO",0,C616)</f>
        <v>-1752.9910000000023</v>
      </c>
      <c r="E656" s="187" t="s">
        <v>20</v>
      </c>
      <c r="F656" s="187"/>
      <c r="G656" s="187"/>
      <c r="H656" s="187"/>
      <c r="V656" s="17"/>
      <c r="X656" s="23" t="s">
        <v>32</v>
      </c>
      <c r="Y656" s="20">
        <f>IF(B1456="PAGADO",0,C661)</f>
        <v>-2047.0810000000022</v>
      </c>
      <c r="AA656" s="187" t="s">
        <v>20</v>
      </c>
      <c r="AB656" s="187"/>
      <c r="AC656" s="187"/>
      <c r="AD656" s="187"/>
    </row>
    <row r="657" spans="2:41" x14ac:dyDescent="0.25">
      <c r="B657" s="1" t="s">
        <v>0</v>
      </c>
      <c r="C657" s="19">
        <f>H672</f>
        <v>0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 x14ac:dyDescent="0.25">
      <c r="C658" s="2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Y658" s="2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" t="s">
        <v>24</v>
      </c>
      <c r="C659" s="19">
        <f>IF(C656&gt;0,C656+C657,C657)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" t="s">
        <v>9</v>
      </c>
      <c r="C660" s="20">
        <f>C684</f>
        <v>2047.0810000000022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Y684</f>
        <v>2047.0810000000022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6" t="s">
        <v>26</v>
      </c>
      <c r="C661" s="21">
        <f>C659-C660</f>
        <v>-2047.0810000000022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-2047.0810000000022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 x14ac:dyDescent="0.35">
      <c r="B662" s="6"/>
      <c r="C662" s="7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88" t="str">
        <f>IF(Y661&lt;0,"NO PAGAR","COBRAR'")</f>
        <v>NO PAGAR</v>
      </c>
      <c r="Y662" s="188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 x14ac:dyDescent="0.35">
      <c r="B663" s="188" t="str">
        <f>IF(C661&lt;0,"NO PAGAR","COBRAR'")</f>
        <v>NO PAGAR</v>
      </c>
      <c r="C663" s="188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81" t="s">
        <v>9</v>
      </c>
      <c r="C664" s="182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81" t="s">
        <v>9</v>
      </c>
      <c r="Y664" s="182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2047.0810000000022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10</v>
      </c>
      <c r="C666" s="10">
        <f>R674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16</v>
      </c>
      <c r="C672" s="10"/>
      <c r="E672" s="183" t="s">
        <v>7</v>
      </c>
      <c r="F672" s="184"/>
      <c r="G672" s="185"/>
      <c r="H672" s="5">
        <f>SUM(H658:H671)</f>
        <v>0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183" t="s">
        <v>7</v>
      </c>
      <c r="AB672" s="184"/>
      <c r="AC672" s="185"/>
      <c r="AD672" s="5">
        <f>SUM(AD658:AD671)</f>
        <v>0</v>
      </c>
      <c r="AJ672" s="3"/>
      <c r="AK672" s="3"/>
      <c r="AL672" s="3"/>
      <c r="AM672" s="3"/>
      <c r="AN672" s="18"/>
      <c r="AO672" s="3"/>
    </row>
    <row r="673" spans="2:41" x14ac:dyDescent="0.25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1" x14ac:dyDescent="0.25">
      <c r="B674" s="12"/>
      <c r="C674" s="10"/>
      <c r="N674" s="183" t="s">
        <v>7</v>
      </c>
      <c r="O674" s="184"/>
      <c r="P674" s="184"/>
      <c r="Q674" s="185"/>
      <c r="R674" s="18">
        <f>SUM(R658:R673)</f>
        <v>0</v>
      </c>
      <c r="S674" s="3"/>
      <c r="V674" s="17"/>
      <c r="X674" s="12"/>
      <c r="Y674" s="10"/>
      <c r="AJ674" s="183" t="s">
        <v>7</v>
      </c>
      <c r="AK674" s="184"/>
      <c r="AL674" s="184"/>
      <c r="AM674" s="185"/>
      <c r="AN674" s="18">
        <f>SUM(AN658:AN673)</f>
        <v>0</v>
      </c>
      <c r="AO674" s="3"/>
    </row>
    <row r="675" spans="2:41" x14ac:dyDescent="0.25">
      <c r="B675" s="12"/>
      <c r="C675" s="10"/>
      <c r="V675" s="17"/>
      <c r="X675" s="12"/>
      <c r="Y675" s="10"/>
    </row>
    <row r="676" spans="2:41" x14ac:dyDescent="0.25">
      <c r="B676" s="12"/>
      <c r="C676" s="10"/>
      <c r="V676" s="17"/>
      <c r="X676" s="12"/>
      <c r="Y676" s="10"/>
    </row>
    <row r="677" spans="2:41" x14ac:dyDescent="0.25">
      <c r="B677" s="12"/>
      <c r="C677" s="10"/>
      <c r="E677" s="14"/>
      <c r="V677" s="17"/>
      <c r="X677" s="12"/>
      <c r="Y677" s="10"/>
      <c r="AA677" s="14"/>
    </row>
    <row r="678" spans="2:41" x14ac:dyDescent="0.25">
      <c r="B678" s="12"/>
      <c r="C678" s="10"/>
      <c r="V678" s="17"/>
      <c r="X678" s="12"/>
      <c r="Y678" s="10"/>
    </row>
    <row r="679" spans="2:41" x14ac:dyDescent="0.25">
      <c r="B679" s="12"/>
      <c r="C679" s="10"/>
      <c r="V679" s="17"/>
      <c r="X679" s="12"/>
      <c r="Y679" s="10"/>
    </row>
    <row r="680" spans="2:41" x14ac:dyDescent="0.25">
      <c r="B680" s="12"/>
      <c r="C680" s="10"/>
      <c r="V680" s="17"/>
      <c r="X680" s="12"/>
      <c r="Y680" s="10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2"/>
      <c r="C682" s="10"/>
      <c r="V682" s="17"/>
      <c r="X682" s="12"/>
      <c r="Y682" s="10"/>
    </row>
    <row r="683" spans="2:41" x14ac:dyDescent="0.25">
      <c r="B683" s="11"/>
      <c r="C683" s="10"/>
      <c r="V683" s="17"/>
      <c r="X683" s="11"/>
      <c r="Y683" s="10"/>
    </row>
    <row r="684" spans="2:41" x14ac:dyDescent="0.25">
      <c r="B684" s="15" t="s">
        <v>18</v>
      </c>
      <c r="C684" s="16">
        <f>SUM(C665:C683)</f>
        <v>2047.0810000000022</v>
      </c>
      <c r="D684" t="s">
        <v>22</v>
      </c>
      <c r="E684" t="s">
        <v>21</v>
      </c>
      <c r="V684" s="17"/>
      <c r="X684" s="15" t="s">
        <v>18</v>
      </c>
      <c r="Y684" s="16">
        <f>SUM(Y665:Y683)</f>
        <v>2047.0810000000022</v>
      </c>
      <c r="Z684" t="s">
        <v>22</v>
      </c>
      <c r="AA684" t="s">
        <v>21</v>
      </c>
    </row>
    <row r="685" spans="2:41" x14ac:dyDescent="0.25">
      <c r="E685" s="1" t="s">
        <v>19</v>
      </c>
      <c r="V685" s="17"/>
      <c r="AA685" s="1" t="s">
        <v>19</v>
      </c>
    </row>
    <row r="686" spans="2:41" x14ac:dyDescent="0.25">
      <c r="V686" s="17"/>
    </row>
    <row r="687" spans="2:41" x14ac:dyDescent="0.25">
      <c r="V687" s="17"/>
    </row>
    <row r="688" spans="2:41" x14ac:dyDescent="0.25">
      <c r="V688" s="17"/>
    </row>
    <row r="689" spans="2:31" x14ac:dyDescent="0.25">
      <c r="V689" s="17"/>
    </row>
    <row r="690" spans="2:31" x14ac:dyDescent="0.25">
      <c r="V690" s="17"/>
    </row>
    <row r="691" spans="2:31" x14ac:dyDescent="0.25">
      <c r="V691" s="17"/>
    </row>
    <row r="692" spans="2:31" x14ac:dyDescent="0.25">
      <c r="V692" s="17"/>
    </row>
    <row r="693" spans="2:31" x14ac:dyDescent="0.25">
      <c r="V693" s="17"/>
    </row>
    <row r="694" spans="2:31" x14ac:dyDescent="0.25">
      <c r="V694" s="17"/>
    </row>
    <row r="695" spans="2:31" x14ac:dyDescent="0.25">
      <c r="V695" s="17"/>
    </row>
    <row r="696" spans="2:31" x14ac:dyDescent="0.25">
      <c r="V696" s="17"/>
    </row>
    <row r="697" spans="2:31" x14ac:dyDescent="0.25">
      <c r="V697" s="17"/>
    </row>
    <row r="698" spans="2:31" x14ac:dyDescent="0.25">
      <c r="V698" s="17"/>
      <c r="AC698" s="189" t="s">
        <v>29</v>
      </c>
      <c r="AD698" s="189"/>
      <c r="AE698" s="189"/>
    </row>
    <row r="699" spans="2:31" x14ac:dyDescent="0.25">
      <c r="H699" s="186" t="s">
        <v>28</v>
      </c>
      <c r="I699" s="186"/>
      <c r="J699" s="186"/>
      <c r="V699" s="17"/>
      <c r="AC699" s="189"/>
      <c r="AD699" s="189"/>
      <c r="AE699" s="189"/>
    </row>
    <row r="700" spans="2:31" x14ac:dyDescent="0.25">
      <c r="H700" s="186"/>
      <c r="I700" s="186"/>
      <c r="J700" s="186"/>
      <c r="V700" s="17"/>
      <c r="AC700" s="189"/>
      <c r="AD700" s="189"/>
      <c r="AE700" s="189"/>
    </row>
    <row r="701" spans="2:31" x14ac:dyDescent="0.25">
      <c r="V701" s="17"/>
    </row>
    <row r="702" spans="2:31" x14ac:dyDescent="0.25">
      <c r="V702" s="17"/>
    </row>
    <row r="703" spans="2:31" ht="23.25" x14ac:dyDescent="0.35">
      <c r="B703" s="22" t="s">
        <v>69</v>
      </c>
      <c r="V703" s="17"/>
      <c r="X703" s="22" t="s">
        <v>69</v>
      </c>
    </row>
    <row r="704" spans="2:31" ht="23.25" x14ac:dyDescent="0.35">
      <c r="B704" s="23" t="s">
        <v>32</v>
      </c>
      <c r="C704" s="20">
        <f>IF(X656="PAGADO",0,Y661)</f>
        <v>-2047.0810000000022</v>
      </c>
      <c r="E704" s="187" t="s">
        <v>20</v>
      </c>
      <c r="F704" s="187"/>
      <c r="G704" s="187"/>
      <c r="H704" s="187"/>
      <c r="V704" s="17"/>
      <c r="X704" s="23" t="s">
        <v>32</v>
      </c>
      <c r="Y704" s="20">
        <f>IF(B704="PAGADO",0,C709)</f>
        <v>-2047.0810000000022</v>
      </c>
      <c r="AA704" s="187" t="s">
        <v>20</v>
      </c>
      <c r="AB704" s="187"/>
      <c r="AC704" s="187"/>
      <c r="AD704" s="187"/>
    </row>
    <row r="705" spans="2:41" x14ac:dyDescent="0.25">
      <c r="B705" s="1" t="s">
        <v>0</v>
      </c>
      <c r="C705" s="19">
        <f>H720</f>
        <v>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 x14ac:dyDescent="0.25">
      <c r="C706" s="2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Y706" s="2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" t="s">
        <v>24</v>
      </c>
      <c r="C707" s="19">
        <f>IF(C704&gt;0,C704+C705,C705)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" t="s">
        <v>24</v>
      </c>
      <c r="Y707" s="19">
        <f>IF(Y704&gt;0,Y704+Y705,Y705)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" t="s">
        <v>9</v>
      </c>
      <c r="C708" s="20">
        <f>C731</f>
        <v>2047.0810000000022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Y731</f>
        <v>2047.0810000000022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6" t="s">
        <v>25</v>
      </c>
      <c r="C709" s="21">
        <f>C707-C708</f>
        <v>-2047.0810000000022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-2047.0810000000022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ht="26.25" x14ac:dyDescent="0.4">
      <c r="B710" s="190" t="str">
        <f>IF(C709&lt;0,"NO PAGAR","COBRAR")</f>
        <v>NO PAGAR</v>
      </c>
      <c r="C710" s="19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90" t="str">
        <f>IF(Y709&lt;0,"NO PAGAR","COBRAR")</f>
        <v>NO PAGAR</v>
      </c>
      <c r="Y710" s="19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81" t="s">
        <v>9</v>
      </c>
      <c r="C711" s="182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81" t="s">
        <v>9</v>
      </c>
      <c r="Y711" s="182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9" t="str">
        <f>IF(C745&lt;0,"SALDO A FAVOR","SALDO ADELANTAD0'")</f>
        <v>SALDO ADELANTAD0'</v>
      </c>
      <c r="C712" s="10">
        <f>IF(Y656&lt;=0,Y656*-1)</f>
        <v>2047.0810000000022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ADELANTADO</v>
      </c>
      <c r="Y712" s="10">
        <f>IF(C709&lt;=0,C709*-1)</f>
        <v>2047.0810000000022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10</v>
      </c>
      <c r="C713" s="10">
        <f>R722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11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14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17</v>
      </c>
      <c r="C720" s="10"/>
      <c r="E720" s="183" t="s">
        <v>7</v>
      </c>
      <c r="F720" s="184"/>
      <c r="G720" s="185"/>
      <c r="H720" s="5">
        <f>SUM(H706:H719)</f>
        <v>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183" t="s">
        <v>7</v>
      </c>
      <c r="AB720" s="184"/>
      <c r="AC720" s="185"/>
      <c r="AD720" s="5">
        <f>SUM(AD706:AD719)</f>
        <v>0</v>
      </c>
      <c r="AJ720" s="3"/>
      <c r="AK720" s="3"/>
      <c r="AL720" s="3"/>
      <c r="AM720" s="3"/>
      <c r="AN720" s="18"/>
      <c r="AO720" s="3"/>
    </row>
    <row r="721" spans="2:41" x14ac:dyDescent="0.25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 x14ac:dyDescent="0.25">
      <c r="B722" s="12"/>
      <c r="C722" s="10"/>
      <c r="N722" s="183" t="s">
        <v>7</v>
      </c>
      <c r="O722" s="184"/>
      <c r="P722" s="184"/>
      <c r="Q722" s="185"/>
      <c r="R722" s="18">
        <f>SUM(R706:R721)</f>
        <v>0</v>
      </c>
      <c r="S722" s="3"/>
      <c r="V722" s="17"/>
      <c r="X722" s="12"/>
      <c r="Y722" s="10"/>
      <c r="AJ722" s="183" t="s">
        <v>7</v>
      </c>
      <c r="AK722" s="184"/>
      <c r="AL722" s="184"/>
      <c r="AM722" s="185"/>
      <c r="AN722" s="18">
        <f>SUM(AN706:AN721)</f>
        <v>0</v>
      </c>
      <c r="AO722" s="3"/>
    </row>
    <row r="723" spans="2:41" x14ac:dyDescent="0.25">
      <c r="B723" s="12"/>
      <c r="C723" s="10"/>
      <c r="V723" s="17"/>
      <c r="X723" s="12"/>
      <c r="Y723" s="10"/>
    </row>
    <row r="724" spans="2:41" x14ac:dyDescent="0.25">
      <c r="B724" s="12"/>
      <c r="C724" s="10"/>
      <c r="V724" s="17"/>
      <c r="X724" s="12"/>
      <c r="Y724" s="10"/>
    </row>
    <row r="725" spans="2:41" x14ac:dyDescent="0.25">
      <c r="B725" s="12"/>
      <c r="C725" s="10"/>
      <c r="E725" s="14"/>
      <c r="V725" s="17"/>
      <c r="X725" s="12"/>
      <c r="Y725" s="10"/>
      <c r="AA725" s="14"/>
    </row>
    <row r="726" spans="2:41" x14ac:dyDescent="0.25">
      <c r="B726" s="12"/>
      <c r="C726" s="10"/>
      <c r="V726" s="17"/>
      <c r="X726" s="12"/>
      <c r="Y726" s="10"/>
    </row>
    <row r="727" spans="2:41" x14ac:dyDescent="0.25">
      <c r="B727" s="12"/>
      <c r="C727" s="10"/>
      <c r="V727" s="17"/>
      <c r="X727" s="12"/>
      <c r="Y727" s="10"/>
    </row>
    <row r="728" spans="2:41" x14ac:dyDescent="0.25">
      <c r="B728" s="12"/>
      <c r="C728" s="10"/>
      <c r="V728" s="17"/>
      <c r="X728" s="12"/>
      <c r="Y728" s="10"/>
    </row>
    <row r="729" spans="2:41" x14ac:dyDescent="0.25">
      <c r="B729" s="12"/>
      <c r="C729" s="10"/>
      <c r="V729" s="17"/>
      <c r="X729" s="12"/>
      <c r="Y729" s="10"/>
    </row>
    <row r="730" spans="2:41" x14ac:dyDescent="0.25">
      <c r="B730" s="11"/>
      <c r="C730" s="10"/>
      <c r="V730" s="17"/>
      <c r="X730" s="11"/>
      <c r="Y730" s="10"/>
    </row>
    <row r="731" spans="2:41" x14ac:dyDescent="0.25">
      <c r="B731" s="15" t="s">
        <v>18</v>
      </c>
      <c r="C731" s="16">
        <f>SUM(C712:C730)</f>
        <v>2047.0810000000022</v>
      </c>
      <c r="V731" s="17"/>
      <c r="X731" s="15" t="s">
        <v>18</v>
      </c>
      <c r="Y731" s="16">
        <f>SUM(Y712:Y730)</f>
        <v>2047.0810000000022</v>
      </c>
    </row>
    <row r="732" spans="2:41" x14ac:dyDescent="0.25">
      <c r="D732" t="s">
        <v>22</v>
      </c>
      <c r="E732" t="s">
        <v>21</v>
      </c>
      <c r="V732" s="17"/>
      <c r="Z732" t="s">
        <v>22</v>
      </c>
      <c r="AA732" t="s">
        <v>21</v>
      </c>
    </row>
    <row r="733" spans="2:41" x14ac:dyDescent="0.25">
      <c r="E733" s="1" t="s">
        <v>19</v>
      </c>
      <c r="V733" s="17"/>
      <c r="AA733" s="1" t="s">
        <v>19</v>
      </c>
    </row>
    <row r="734" spans="2:41" x14ac:dyDescent="0.25">
      <c r="V734" s="17"/>
    </row>
    <row r="735" spans="2:41" x14ac:dyDescent="0.25">
      <c r="V735" s="17"/>
    </row>
    <row r="736" spans="2:41" x14ac:dyDescent="0.25">
      <c r="V736" s="17"/>
    </row>
    <row r="737" spans="1:43" x14ac:dyDescent="0.25">
      <c r="V737" s="17"/>
    </row>
    <row r="738" spans="1:43" x14ac:dyDescent="0.25">
      <c r="V738" s="17"/>
    </row>
    <row r="739" spans="1:43" x14ac:dyDescent="0.25">
      <c r="V739" s="17"/>
    </row>
    <row r="740" spans="1:43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</row>
    <row r="741" spans="1:43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</row>
    <row r="742" spans="1:43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</row>
    <row r="743" spans="1:43" x14ac:dyDescent="0.25">
      <c r="V743" s="17"/>
    </row>
    <row r="744" spans="1:43" x14ac:dyDescent="0.25">
      <c r="H744" s="186" t="s">
        <v>30</v>
      </c>
      <c r="I744" s="186"/>
      <c r="J744" s="186"/>
      <c r="V744" s="17"/>
      <c r="AA744" s="186" t="s">
        <v>31</v>
      </c>
      <c r="AB744" s="186"/>
      <c r="AC744" s="186"/>
    </row>
    <row r="745" spans="1:43" x14ac:dyDescent="0.25">
      <c r="H745" s="186"/>
      <c r="I745" s="186"/>
      <c r="J745" s="186"/>
      <c r="V745" s="17"/>
      <c r="AA745" s="186"/>
      <c r="AB745" s="186"/>
      <c r="AC745" s="186"/>
    </row>
    <row r="746" spans="1:43" x14ac:dyDescent="0.25">
      <c r="V746" s="17"/>
    </row>
    <row r="747" spans="1:43" x14ac:dyDescent="0.25">
      <c r="V747" s="17"/>
    </row>
    <row r="748" spans="1:43" ht="23.25" x14ac:dyDescent="0.35">
      <c r="B748" s="24" t="s">
        <v>69</v>
      </c>
      <c r="V748" s="17"/>
      <c r="X748" s="22" t="s">
        <v>69</v>
      </c>
    </row>
    <row r="749" spans="1:43" ht="23.25" x14ac:dyDescent="0.35">
      <c r="B749" s="23" t="s">
        <v>32</v>
      </c>
      <c r="C749" s="20">
        <f>IF(X704="PAGADO",0,C709)</f>
        <v>-2047.0810000000022</v>
      </c>
      <c r="E749" s="187" t="s">
        <v>20</v>
      </c>
      <c r="F749" s="187"/>
      <c r="G749" s="187"/>
      <c r="H749" s="187"/>
      <c r="V749" s="17"/>
      <c r="X749" s="23" t="s">
        <v>32</v>
      </c>
      <c r="Y749" s="20">
        <f>IF(B1549="PAGADO",0,C754)</f>
        <v>-2047.0810000000022</v>
      </c>
      <c r="AA749" s="187" t="s">
        <v>20</v>
      </c>
      <c r="AB749" s="187"/>
      <c r="AC749" s="187"/>
      <c r="AD749" s="187"/>
    </row>
    <row r="750" spans="1:43" x14ac:dyDescent="0.25">
      <c r="B750" s="1" t="s">
        <v>0</v>
      </c>
      <c r="C750" s="19">
        <f>H765</f>
        <v>0</v>
      </c>
      <c r="E750" s="2" t="s">
        <v>1</v>
      </c>
      <c r="F750" s="2" t="s">
        <v>2</v>
      </c>
      <c r="G750" s="2" t="s">
        <v>3</v>
      </c>
      <c r="H750" s="2" t="s">
        <v>4</v>
      </c>
      <c r="N750" s="2" t="s">
        <v>1</v>
      </c>
      <c r="O750" s="2" t="s">
        <v>5</v>
      </c>
      <c r="P750" s="2" t="s">
        <v>4</v>
      </c>
      <c r="Q750" s="2" t="s">
        <v>6</v>
      </c>
      <c r="R750" s="2" t="s">
        <v>7</v>
      </c>
      <c r="S750" s="3"/>
      <c r="V750" s="17"/>
      <c r="X750" s="1" t="s">
        <v>0</v>
      </c>
      <c r="Y750" s="19">
        <f>AD765</f>
        <v>0</v>
      </c>
      <c r="AA750" s="2" t="s">
        <v>1</v>
      </c>
      <c r="AB750" s="2" t="s">
        <v>2</v>
      </c>
      <c r="AC750" s="2" t="s">
        <v>3</v>
      </c>
      <c r="AD750" s="2" t="s">
        <v>4</v>
      </c>
      <c r="AJ750" s="2" t="s">
        <v>1</v>
      </c>
      <c r="AK750" s="2" t="s">
        <v>5</v>
      </c>
      <c r="AL750" s="2" t="s">
        <v>4</v>
      </c>
      <c r="AM750" s="2" t="s">
        <v>6</v>
      </c>
      <c r="AN750" s="2" t="s">
        <v>7</v>
      </c>
      <c r="AO750" s="3"/>
    </row>
    <row r="751" spans="1:43" x14ac:dyDescent="0.25">
      <c r="C751" s="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Y751" s="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 x14ac:dyDescent="0.25">
      <c r="B752" s="1" t="s">
        <v>24</v>
      </c>
      <c r="C752" s="19">
        <f>IF(C749&gt;0,C749+C750,C750)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" t="s">
        <v>24</v>
      </c>
      <c r="Y752" s="19">
        <f>IF(Y749&gt;0,Y749+Y750,Y750)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" t="s">
        <v>9</v>
      </c>
      <c r="C753" s="20">
        <f>C777</f>
        <v>2047.0810000000022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9</v>
      </c>
      <c r="Y753" s="20">
        <f>Y777</f>
        <v>2047.0810000000022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6" t="s">
        <v>26</v>
      </c>
      <c r="C754" s="21">
        <f>C752-C753</f>
        <v>-2047.0810000000022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 t="s">
        <v>27</v>
      </c>
      <c r="Y754" s="21">
        <f>Y752-Y753</f>
        <v>-2047.0810000000022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ht="23.25" x14ac:dyDescent="0.35">
      <c r="B755" s="6"/>
      <c r="C755" s="7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88" t="str">
        <f>IF(Y754&lt;0,"NO PAGAR","COBRAR'")</f>
        <v>NO PAGAR</v>
      </c>
      <c r="Y755" s="188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ht="23.25" x14ac:dyDescent="0.35">
      <c r="B756" s="188" t="str">
        <f>IF(C754&lt;0,"NO PAGAR","COBRAR'")</f>
        <v>NO PAGAR</v>
      </c>
      <c r="C756" s="188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6"/>
      <c r="Y756" s="8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81" t="s">
        <v>9</v>
      </c>
      <c r="C757" s="182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81" t="s">
        <v>9</v>
      </c>
      <c r="Y757" s="182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9" t="str">
        <f>IF(Y709&lt;0,"SALDO ADELANTADO","SALDO A FAVOR '")</f>
        <v>SALDO ADELANTADO</v>
      </c>
      <c r="C758" s="10">
        <f>IF(Y709&lt;=0,Y709*-1)</f>
        <v>2047.0810000000022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9" t="str">
        <f>IF(C754&lt;0,"SALDO ADELANTADO","SALDO A FAVOR'")</f>
        <v>SALDO ADELANTADO</v>
      </c>
      <c r="Y758" s="10">
        <f>IF(C754&lt;=0,C754*-1)</f>
        <v>2047.0810000000022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10</v>
      </c>
      <c r="C759" s="10">
        <f>R767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10</v>
      </c>
      <c r="Y759" s="10">
        <f>AN767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11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11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1" t="s">
        <v>12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12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1" t="s">
        <v>13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13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14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14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15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15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16</v>
      </c>
      <c r="C765" s="10"/>
      <c r="E765" s="183" t="s">
        <v>7</v>
      </c>
      <c r="F765" s="184"/>
      <c r="G765" s="185"/>
      <c r="H765" s="5">
        <f>SUM(H751:H764)</f>
        <v>0</v>
      </c>
      <c r="N765" s="3"/>
      <c r="O765" s="3"/>
      <c r="P765" s="3"/>
      <c r="Q765" s="3"/>
      <c r="R765" s="18"/>
      <c r="S765" s="3"/>
      <c r="V765" s="17"/>
      <c r="X765" s="11" t="s">
        <v>16</v>
      </c>
      <c r="Y765" s="10"/>
      <c r="AA765" s="183" t="s">
        <v>7</v>
      </c>
      <c r="AB765" s="184"/>
      <c r="AC765" s="185"/>
      <c r="AD765" s="5">
        <f>SUM(AD751:AD764)</f>
        <v>0</v>
      </c>
      <c r="AJ765" s="3"/>
      <c r="AK765" s="3"/>
      <c r="AL765" s="3"/>
      <c r="AM765" s="3"/>
      <c r="AN765" s="18"/>
      <c r="AO765" s="3"/>
    </row>
    <row r="766" spans="2:41" x14ac:dyDescent="0.25">
      <c r="B766" s="11" t="s">
        <v>17</v>
      </c>
      <c r="C766" s="10"/>
      <c r="E766" s="13"/>
      <c r="F766" s="13"/>
      <c r="G766" s="13"/>
      <c r="N766" s="3"/>
      <c r="O766" s="3"/>
      <c r="P766" s="3"/>
      <c r="Q766" s="3"/>
      <c r="R766" s="18"/>
      <c r="S766" s="3"/>
      <c r="V766" s="17"/>
      <c r="X766" s="11" t="s">
        <v>17</v>
      </c>
      <c r="Y766" s="10"/>
      <c r="AA766" s="13"/>
      <c r="AB766" s="13"/>
      <c r="AC766" s="13"/>
      <c r="AJ766" s="3"/>
      <c r="AK766" s="3"/>
      <c r="AL766" s="3"/>
      <c r="AM766" s="3"/>
      <c r="AN766" s="18"/>
      <c r="AO766" s="3"/>
    </row>
    <row r="767" spans="2:41" x14ac:dyDescent="0.25">
      <c r="B767" s="12"/>
      <c r="C767" s="10"/>
      <c r="N767" s="183" t="s">
        <v>7</v>
      </c>
      <c r="O767" s="184"/>
      <c r="P767" s="184"/>
      <c r="Q767" s="185"/>
      <c r="R767" s="18">
        <f>SUM(R751:R766)</f>
        <v>0</v>
      </c>
      <c r="S767" s="3"/>
      <c r="V767" s="17"/>
      <c r="X767" s="12"/>
      <c r="Y767" s="10"/>
      <c r="AJ767" s="183" t="s">
        <v>7</v>
      </c>
      <c r="AK767" s="184"/>
      <c r="AL767" s="184"/>
      <c r="AM767" s="185"/>
      <c r="AN767" s="18">
        <f>SUM(AN751:AN766)</f>
        <v>0</v>
      </c>
      <c r="AO767" s="3"/>
    </row>
    <row r="768" spans="2:41" x14ac:dyDescent="0.25">
      <c r="B768" s="12"/>
      <c r="C768" s="10"/>
      <c r="V768" s="17"/>
      <c r="X768" s="12"/>
      <c r="Y768" s="10"/>
    </row>
    <row r="769" spans="2:27" x14ac:dyDescent="0.25">
      <c r="B769" s="12"/>
      <c r="C769" s="10"/>
      <c r="V769" s="17"/>
      <c r="X769" s="12"/>
      <c r="Y769" s="10"/>
    </row>
    <row r="770" spans="2:27" x14ac:dyDescent="0.25">
      <c r="B770" s="12"/>
      <c r="C770" s="10"/>
      <c r="E770" s="14"/>
      <c r="V770" s="17"/>
      <c r="X770" s="12"/>
      <c r="Y770" s="10"/>
      <c r="AA770" s="14"/>
    </row>
    <row r="771" spans="2:27" x14ac:dyDescent="0.25">
      <c r="B771" s="12"/>
      <c r="C771" s="10"/>
      <c r="V771" s="17"/>
      <c r="X771" s="12"/>
      <c r="Y771" s="10"/>
    </row>
    <row r="772" spans="2:27" x14ac:dyDescent="0.25">
      <c r="B772" s="12"/>
      <c r="C772" s="10"/>
      <c r="V772" s="17"/>
      <c r="X772" s="12"/>
      <c r="Y772" s="10"/>
    </row>
    <row r="773" spans="2:27" x14ac:dyDescent="0.25">
      <c r="B773" s="12"/>
      <c r="C773" s="10"/>
      <c r="V773" s="17"/>
      <c r="X773" s="12"/>
      <c r="Y773" s="10"/>
    </row>
    <row r="774" spans="2:27" x14ac:dyDescent="0.25">
      <c r="B774" s="12"/>
      <c r="C774" s="10"/>
      <c r="V774" s="17"/>
      <c r="X774" s="12"/>
      <c r="Y774" s="10"/>
    </row>
    <row r="775" spans="2:27" x14ac:dyDescent="0.25">
      <c r="B775" s="12"/>
      <c r="C775" s="10"/>
      <c r="V775" s="17"/>
      <c r="X775" s="12"/>
      <c r="Y775" s="10"/>
    </row>
    <row r="776" spans="2:27" x14ac:dyDescent="0.25">
      <c r="B776" s="11"/>
      <c r="C776" s="10"/>
      <c r="V776" s="17"/>
      <c r="X776" s="11"/>
      <c r="Y776" s="10"/>
    </row>
    <row r="777" spans="2:27" x14ac:dyDescent="0.25">
      <c r="B777" s="15" t="s">
        <v>18</v>
      </c>
      <c r="C777" s="16">
        <f>SUM(C758:C776)</f>
        <v>2047.0810000000022</v>
      </c>
      <c r="D777" t="s">
        <v>22</v>
      </c>
      <c r="E777" t="s">
        <v>21</v>
      </c>
      <c r="V777" s="17"/>
      <c r="X777" s="15" t="s">
        <v>18</v>
      </c>
      <c r="Y777" s="16">
        <f>SUM(Y758:Y776)</f>
        <v>2047.0810000000022</v>
      </c>
      <c r="Z777" t="s">
        <v>22</v>
      </c>
      <c r="AA777" t="s">
        <v>21</v>
      </c>
    </row>
    <row r="778" spans="2:27" x14ac:dyDescent="0.25">
      <c r="E778" s="1" t="s">
        <v>19</v>
      </c>
      <c r="V778" s="17"/>
      <c r="AA778" s="1" t="s">
        <v>19</v>
      </c>
    </row>
    <row r="779" spans="2:27" x14ac:dyDescent="0.25">
      <c r="V779" s="17"/>
    </row>
    <row r="780" spans="2:27" x14ac:dyDescent="0.25">
      <c r="V780" s="17"/>
    </row>
    <row r="781" spans="2:27" x14ac:dyDescent="0.25">
      <c r="V781" s="17"/>
    </row>
    <row r="782" spans="2:27" x14ac:dyDescent="0.25">
      <c r="V782" s="17"/>
    </row>
    <row r="783" spans="2:27" x14ac:dyDescent="0.25">
      <c r="V783" s="17"/>
    </row>
    <row r="784" spans="2:27" x14ac:dyDescent="0.25">
      <c r="V784" s="17"/>
    </row>
    <row r="785" spans="2:41" x14ac:dyDescent="0.25">
      <c r="V785" s="17"/>
    </row>
    <row r="786" spans="2:41" x14ac:dyDescent="0.25">
      <c r="V786" s="17"/>
    </row>
    <row r="787" spans="2:41" x14ac:dyDescent="0.25">
      <c r="V787" s="17"/>
    </row>
    <row r="788" spans="2:41" x14ac:dyDescent="0.25">
      <c r="V788" s="17"/>
    </row>
    <row r="789" spans="2:41" x14ac:dyDescent="0.25">
      <c r="V789" s="17"/>
    </row>
    <row r="790" spans="2:41" x14ac:dyDescent="0.25">
      <c r="V790" s="17"/>
    </row>
    <row r="791" spans="2:41" x14ac:dyDescent="0.25">
      <c r="V791" s="17"/>
      <c r="AC791" s="189" t="s">
        <v>29</v>
      </c>
      <c r="AD791" s="189"/>
      <c r="AE791" s="189"/>
    </row>
    <row r="792" spans="2:41" x14ac:dyDescent="0.25">
      <c r="H792" s="186" t="s">
        <v>28</v>
      </c>
      <c r="I792" s="186"/>
      <c r="J792" s="186"/>
      <c r="V792" s="17"/>
      <c r="AC792" s="189"/>
      <c r="AD792" s="189"/>
      <c r="AE792" s="189"/>
    </row>
    <row r="793" spans="2:41" x14ac:dyDescent="0.25">
      <c r="H793" s="186"/>
      <c r="I793" s="186"/>
      <c r="J793" s="186"/>
      <c r="V793" s="17"/>
      <c r="AC793" s="189"/>
      <c r="AD793" s="189"/>
      <c r="AE793" s="189"/>
    </row>
    <row r="794" spans="2:41" x14ac:dyDescent="0.25">
      <c r="V794" s="17"/>
    </row>
    <row r="795" spans="2:41" x14ac:dyDescent="0.25">
      <c r="V795" s="17"/>
    </row>
    <row r="796" spans="2:41" ht="23.25" x14ac:dyDescent="0.35">
      <c r="B796" s="22" t="s">
        <v>70</v>
      </c>
      <c r="V796" s="17"/>
      <c r="X796" s="22" t="s">
        <v>70</v>
      </c>
    </row>
    <row r="797" spans="2:41" ht="23.25" x14ac:dyDescent="0.35">
      <c r="B797" s="23" t="s">
        <v>32</v>
      </c>
      <c r="C797" s="20">
        <f>IF(X749="PAGADO",0,Y754)</f>
        <v>-2047.0810000000022</v>
      </c>
      <c r="E797" s="187" t="s">
        <v>20</v>
      </c>
      <c r="F797" s="187"/>
      <c r="G797" s="187"/>
      <c r="H797" s="187"/>
      <c r="V797" s="17"/>
      <c r="X797" s="23" t="s">
        <v>32</v>
      </c>
      <c r="Y797" s="20">
        <f>IF(B797="PAGADO",0,C802)</f>
        <v>-2047.0810000000022</v>
      </c>
      <c r="AA797" s="187" t="s">
        <v>20</v>
      </c>
      <c r="AB797" s="187"/>
      <c r="AC797" s="187"/>
      <c r="AD797" s="187"/>
    </row>
    <row r="798" spans="2:41" x14ac:dyDescent="0.25">
      <c r="B798" s="1" t="s">
        <v>0</v>
      </c>
      <c r="C798" s="19">
        <f>H813</f>
        <v>0</v>
      </c>
      <c r="E798" s="2" t="s">
        <v>1</v>
      </c>
      <c r="F798" s="2" t="s">
        <v>2</v>
      </c>
      <c r="G798" s="2" t="s">
        <v>3</v>
      </c>
      <c r="H798" s="2" t="s">
        <v>4</v>
      </c>
      <c r="N798" s="2" t="s">
        <v>1</v>
      </c>
      <c r="O798" s="2" t="s">
        <v>5</v>
      </c>
      <c r="P798" s="2" t="s">
        <v>4</v>
      </c>
      <c r="Q798" s="2" t="s">
        <v>6</v>
      </c>
      <c r="R798" s="2" t="s">
        <v>7</v>
      </c>
      <c r="S798" s="3"/>
      <c r="V798" s="17"/>
      <c r="X798" s="1" t="s">
        <v>0</v>
      </c>
      <c r="Y798" s="19">
        <f>AD813</f>
        <v>0</v>
      </c>
      <c r="AA798" s="2" t="s">
        <v>1</v>
      </c>
      <c r="AB798" s="2" t="s">
        <v>2</v>
      </c>
      <c r="AC798" s="2" t="s">
        <v>3</v>
      </c>
      <c r="AD798" s="2" t="s">
        <v>4</v>
      </c>
      <c r="AJ798" s="2" t="s">
        <v>1</v>
      </c>
      <c r="AK798" s="2" t="s">
        <v>5</v>
      </c>
      <c r="AL798" s="2" t="s">
        <v>4</v>
      </c>
      <c r="AM798" s="2" t="s">
        <v>6</v>
      </c>
      <c r="AN798" s="2" t="s">
        <v>7</v>
      </c>
      <c r="AO798" s="3"/>
    </row>
    <row r="799" spans="2:41" x14ac:dyDescent="0.25">
      <c r="C799" s="2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Y799" s="2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" t="s">
        <v>24</v>
      </c>
      <c r="C800" s="19">
        <f>IF(C797&gt;0,C797+C798,C798)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" t="s">
        <v>24</v>
      </c>
      <c r="Y800" s="19">
        <f>IF(Y797&gt;0,Y798+Y797,Y798)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" t="s">
        <v>9</v>
      </c>
      <c r="C801" s="20">
        <f>C824</f>
        <v>2047.0810000000022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" t="s">
        <v>9</v>
      </c>
      <c r="Y801" s="20">
        <f>Y824</f>
        <v>2047.0810000000022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6" t="s">
        <v>25</v>
      </c>
      <c r="C802" s="21">
        <f>C800-C801</f>
        <v>-2047.0810000000022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6" t="s">
        <v>8</v>
      </c>
      <c r="Y802" s="21">
        <f>Y800-Y801</f>
        <v>-2047.0810000000022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ht="26.25" x14ac:dyDescent="0.4">
      <c r="B803" s="190" t="str">
        <f>IF(C802&lt;0,"NO PAGAR","COBRAR")</f>
        <v>NO PAGAR</v>
      </c>
      <c r="C803" s="19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90" t="str">
        <f>IF(Y802&lt;0,"NO PAGAR","COBRAR")</f>
        <v>NO PAGAR</v>
      </c>
      <c r="Y803" s="19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81" t="s">
        <v>9</v>
      </c>
      <c r="C804" s="182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81" t="s">
        <v>9</v>
      </c>
      <c r="Y804" s="182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9" t="str">
        <f>IF(C838&lt;0,"SALDO A FAVOR","SALDO ADELANTAD0'")</f>
        <v>SALDO ADELANTAD0'</v>
      </c>
      <c r="C805" s="10">
        <f>IF(Y749&lt;=0,Y749*-1)</f>
        <v>2047.0810000000022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9" t="str">
        <f>IF(C802&lt;0,"SALDO ADELANTADO","SALDO A FAVOR'")</f>
        <v>SALDO ADELANTADO</v>
      </c>
      <c r="Y805" s="10">
        <f>IF(C802&lt;=0,C802*-1)</f>
        <v>2047.0810000000022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x14ac:dyDescent="0.25">
      <c r="B806" s="11" t="s">
        <v>10</v>
      </c>
      <c r="C806" s="10">
        <f>R815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10</v>
      </c>
      <c r="Y806" s="10">
        <f>AN815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1" t="s">
        <v>11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11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1" t="s">
        <v>12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12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13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13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14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14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15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15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16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16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17</v>
      </c>
      <c r="C813" s="10"/>
      <c r="E813" s="183" t="s">
        <v>7</v>
      </c>
      <c r="F813" s="184"/>
      <c r="G813" s="185"/>
      <c r="H813" s="5">
        <f>SUM(H799:H812)</f>
        <v>0</v>
      </c>
      <c r="N813" s="3"/>
      <c r="O813" s="3"/>
      <c r="P813" s="3"/>
      <c r="Q813" s="3"/>
      <c r="R813" s="18"/>
      <c r="S813" s="3"/>
      <c r="V813" s="17"/>
      <c r="X813" s="11" t="s">
        <v>17</v>
      </c>
      <c r="Y813" s="10"/>
      <c r="AA813" s="183" t="s">
        <v>7</v>
      </c>
      <c r="AB813" s="184"/>
      <c r="AC813" s="185"/>
      <c r="AD813" s="5">
        <f>SUM(AD799:AD812)</f>
        <v>0</v>
      </c>
      <c r="AJ813" s="3"/>
      <c r="AK813" s="3"/>
      <c r="AL813" s="3"/>
      <c r="AM813" s="3"/>
      <c r="AN813" s="18"/>
      <c r="AO813" s="3"/>
    </row>
    <row r="814" spans="2:41" x14ac:dyDescent="0.25">
      <c r="B814" s="12"/>
      <c r="C814" s="10"/>
      <c r="E814" s="13"/>
      <c r="F814" s="13"/>
      <c r="G814" s="13"/>
      <c r="N814" s="3"/>
      <c r="O814" s="3"/>
      <c r="P814" s="3"/>
      <c r="Q814" s="3"/>
      <c r="R814" s="18"/>
      <c r="S814" s="3"/>
      <c r="V814" s="17"/>
      <c r="X814" s="12"/>
      <c r="Y814" s="10"/>
      <c r="AA814" s="13"/>
      <c r="AB814" s="13"/>
      <c r="AC814" s="13"/>
      <c r="AJ814" s="3"/>
      <c r="AK814" s="3"/>
      <c r="AL814" s="3"/>
      <c r="AM814" s="3"/>
      <c r="AN814" s="18"/>
      <c r="AO814" s="3"/>
    </row>
    <row r="815" spans="2:41" x14ac:dyDescent="0.25">
      <c r="B815" s="12"/>
      <c r="C815" s="10"/>
      <c r="N815" s="183" t="s">
        <v>7</v>
      </c>
      <c r="O815" s="184"/>
      <c r="P815" s="184"/>
      <c r="Q815" s="185"/>
      <c r="R815" s="18">
        <f>SUM(R799:R814)</f>
        <v>0</v>
      </c>
      <c r="S815" s="3"/>
      <c r="V815" s="17"/>
      <c r="X815" s="12"/>
      <c r="Y815" s="10"/>
      <c r="AJ815" s="183" t="s">
        <v>7</v>
      </c>
      <c r="AK815" s="184"/>
      <c r="AL815" s="184"/>
      <c r="AM815" s="185"/>
      <c r="AN815" s="18">
        <f>SUM(AN799:AN814)</f>
        <v>0</v>
      </c>
      <c r="AO815" s="3"/>
    </row>
    <row r="816" spans="2:41" x14ac:dyDescent="0.25">
      <c r="B816" s="12"/>
      <c r="C816" s="10"/>
      <c r="V816" s="17"/>
      <c r="X816" s="12"/>
      <c r="Y816" s="10"/>
    </row>
    <row r="817" spans="2:27" x14ac:dyDescent="0.25">
      <c r="B817" s="12"/>
      <c r="C817" s="10"/>
      <c r="V817" s="17"/>
      <c r="X817" s="12"/>
      <c r="Y817" s="10"/>
    </row>
    <row r="818" spans="2:27" x14ac:dyDescent="0.25">
      <c r="B818" s="12"/>
      <c r="C818" s="10"/>
      <c r="E818" s="14"/>
      <c r="V818" s="17"/>
      <c r="X818" s="12"/>
      <c r="Y818" s="10"/>
      <c r="AA818" s="14"/>
    </row>
    <row r="819" spans="2:27" x14ac:dyDescent="0.25">
      <c r="B819" s="12"/>
      <c r="C819" s="10"/>
      <c r="V819" s="17"/>
      <c r="X819" s="12"/>
      <c r="Y819" s="10"/>
    </row>
    <row r="820" spans="2:27" x14ac:dyDescent="0.25">
      <c r="B820" s="12"/>
      <c r="C820" s="10"/>
      <c r="V820" s="17"/>
      <c r="X820" s="12"/>
      <c r="Y820" s="10"/>
    </row>
    <row r="821" spans="2:27" x14ac:dyDescent="0.25">
      <c r="B821" s="12"/>
      <c r="C821" s="10"/>
      <c r="V821" s="17"/>
      <c r="X821" s="12"/>
      <c r="Y821" s="10"/>
    </row>
    <row r="822" spans="2:27" x14ac:dyDescent="0.25">
      <c r="B822" s="12"/>
      <c r="C822" s="10"/>
      <c r="V822" s="17"/>
      <c r="X822" s="12"/>
      <c r="Y822" s="10"/>
    </row>
    <row r="823" spans="2:27" x14ac:dyDescent="0.25">
      <c r="B823" s="11"/>
      <c r="C823" s="10"/>
      <c r="V823" s="17"/>
      <c r="X823" s="11"/>
      <c r="Y823" s="10"/>
    </row>
    <row r="824" spans="2:27" x14ac:dyDescent="0.25">
      <c r="B824" s="15" t="s">
        <v>18</v>
      </c>
      <c r="C824" s="16">
        <f>SUM(C805:C823)</f>
        <v>2047.0810000000022</v>
      </c>
      <c r="V824" s="17"/>
      <c r="X824" s="15" t="s">
        <v>18</v>
      </c>
      <c r="Y824" s="16">
        <f>SUM(Y805:Y823)</f>
        <v>2047.0810000000022</v>
      </c>
    </row>
    <row r="825" spans="2:27" x14ac:dyDescent="0.25">
      <c r="D825" t="s">
        <v>22</v>
      </c>
      <c r="E825" t="s">
        <v>21</v>
      </c>
      <c r="V825" s="17"/>
      <c r="Z825" t="s">
        <v>22</v>
      </c>
      <c r="AA825" t="s">
        <v>21</v>
      </c>
    </row>
    <row r="826" spans="2:27" x14ac:dyDescent="0.25">
      <c r="E826" s="1" t="s">
        <v>19</v>
      </c>
      <c r="V826" s="17"/>
      <c r="AA826" s="1" t="s">
        <v>19</v>
      </c>
    </row>
    <row r="827" spans="2:27" x14ac:dyDescent="0.25">
      <c r="V827" s="17"/>
    </row>
    <row r="828" spans="2:27" x14ac:dyDescent="0.25">
      <c r="V828" s="17"/>
    </row>
    <row r="829" spans="2:27" x14ac:dyDescent="0.25">
      <c r="V829" s="17"/>
    </row>
    <row r="830" spans="2:27" x14ac:dyDescent="0.25">
      <c r="V830" s="17"/>
    </row>
    <row r="831" spans="2:27" x14ac:dyDescent="0.25">
      <c r="V831" s="17"/>
    </row>
    <row r="832" spans="2:27" x14ac:dyDescent="0.25">
      <c r="V832" s="17"/>
    </row>
    <row r="833" spans="1:43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</row>
    <row r="834" spans="1:43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</row>
    <row r="835" spans="1:43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</row>
    <row r="836" spans="1:43" x14ac:dyDescent="0.25">
      <c r="V836" s="17"/>
    </row>
    <row r="837" spans="1:43" x14ac:dyDescent="0.25">
      <c r="H837" s="186" t="s">
        <v>30</v>
      </c>
      <c r="I837" s="186"/>
      <c r="J837" s="186"/>
      <c r="V837" s="17"/>
      <c r="AA837" s="186" t="s">
        <v>31</v>
      </c>
      <c r="AB837" s="186"/>
      <c r="AC837" s="186"/>
    </row>
    <row r="838" spans="1:43" x14ac:dyDescent="0.25">
      <c r="H838" s="186"/>
      <c r="I838" s="186"/>
      <c r="J838" s="186"/>
      <c r="V838" s="17"/>
      <c r="AA838" s="186"/>
      <c r="AB838" s="186"/>
      <c r="AC838" s="186"/>
    </row>
    <row r="839" spans="1:43" x14ac:dyDescent="0.25">
      <c r="V839" s="17"/>
    </row>
    <row r="840" spans="1:43" x14ac:dyDescent="0.25">
      <c r="V840" s="17"/>
    </row>
    <row r="841" spans="1:43" ht="23.25" x14ac:dyDescent="0.35">
      <c r="B841" s="24" t="s">
        <v>70</v>
      </c>
      <c r="V841" s="17"/>
      <c r="X841" s="22" t="s">
        <v>70</v>
      </c>
    </row>
    <row r="842" spans="1:43" ht="23.25" x14ac:dyDescent="0.35">
      <c r="B842" s="23" t="s">
        <v>32</v>
      </c>
      <c r="C842" s="20">
        <f>IF(X797="PAGADO",0,C802)</f>
        <v>-2047.0810000000022</v>
      </c>
      <c r="E842" s="187" t="s">
        <v>20</v>
      </c>
      <c r="F842" s="187"/>
      <c r="G842" s="187"/>
      <c r="H842" s="187"/>
      <c r="V842" s="17"/>
      <c r="X842" s="23" t="s">
        <v>32</v>
      </c>
      <c r="Y842" s="20">
        <f>IF(B1642="PAGADO",0,C847)</f>
        <v>-2047.0810000000022</v>
      </c>
      <c r="AA842" s="187" t="s">
        <v>20</v>
      </c>
      <c r="AB842" s="187"/>
      <c r="AC842" s="187"/>
      <c r="AD842" s="187"/>
    </row>
    <row r="843" spans="1:43" x14ac:dyDescent="0.25">
      <c r="B843" s="1" t="s">
        <v>0</v>
      </c>
      <c r="C843" s="19">
        <f>H858</f>
        <v>0</v>
      </c>
      <c r="E843" s="2" t="s">
        <v>1</v>
      </c>
      <c r="F843" s="2" t="s">
        <v>2</v>
      </c>
      <c r="G843" s="2" t="s">
        <v>3</v>
      </c>
      <c r="H843" s="2" t="s">
        <v>4</v>
      </c>
      <c r="N843" s="2" t="s">
        <v>1</v>
      </c>
      <c r="O843" s="2" t="s">
        <v>5</v>
      </c>
      <c r="P843" s="2" t="s">
        <v>4</v>
      </c>
      <c r="Q843" s="2" t="s">
        <v>6</v>
      </c>
      <c r="R843" s="2" t="s">
        <v>7</v>
      </c>
      <c r="S843" s="3"/>
      <c r="V843" s="17"/>
      <c r="X843" s="1" t="s">
        <v>0</v>
      </c>
      <c r="Y843" s="19">
        <f>AD858</f>
        <v>0</v>
      </c>
      <c r="AA843" s="2" t="s">
        <v>1</v>
      </c>
      <c r="AB843" s="2" t="s">
        <v>2</v>
      </c>
      <c r="AC843" s="2" t="s">
        <v>3</v>
      </c>
      <c r="AD843" s="2" t="s">
        <v>4</v>
      </c>
      <c r="AJ843" s="2" t="s">
        <v>1</v>
      </c>
      <c r="AK843" s="2" t="s">
        <v>5</v>
      </c>
      <c r="AL843" s="2" t="s">
        <v>4</v>
      </c>
      <c r="AM843" s="2" t="s">
        <v>6</v>
      </c>
      <c r="AN843" s="2" t="s">
        <v>7</v>
      </c>
      <c r="AO843" s="3"/>
    </row>
    <row r="844" spans="1:43" x14ac:dyDescent="0.25">
      <c r="C844" s="2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Y844" s="2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1:43" x14ac:dyDescent="0.25">
      <c r="B845" s="1" t="s">
        <v>24</v>
      </c>
      <c r="C845" s="19">
        <f>IF(C842&gt;0,C842+C843,C843)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" t="s">
        <v>24</v>
      </c>
      <c r="Y845" s="19">
        <f>IF(Y842&gt;0,Y842+Y843,Y843)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1:43" x14ac:dyDescent="0.25">
      <c r="B846" s="1" t="s">
        <v>9</v>
      </c>
      <c r="C846" s="20">
        <f>C870</f>
        <v>2047.0810000000022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" t="s">
        <v>9</v>
      </c>
      <c r="Y846" s="20">
        <f>Y870</f>
        <v>2047.0810000000022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1:43" x14ac:dyDescent="0.25">
      <c r="B847" s="6" t="s">
        <v>26</v>
      </c>
      <c r="C847" s="21">
        <f>C845-C846</f>
        <v>-2047.0810000000022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 t="s">
        <v>27</v>
      </c>
      <c r="Y847" s="21">
        <f>Y845-Y846</f>
        <v>-2047.0810000000022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1:43" ht="23.25" x14ac:dyDescent="0.35">
      <c r="B848" s="6"/>
      <c r="C848" s="7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88" t="str">
        <f>IF(Y847&lt;0,"NO PAGAR","COBRAR'")</f>
        <v>NO PAGAR</v>
      </c>
      <c r="Y848" s="188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ht="23.25" x14ac:dyDescent="0.35">
      <c r="B849" s="188" t="str">
        <f>IF(C847&lt;0,"NO PAGAR","COBRAR'")</f>
        <v>NO PAGAR</v>
      </c>
      <c r="C849" s="188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6"/>
      <c r="Y849" s="8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81" t="s">
        <v>9</v>
      </c>
      <c r="C850" s="182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81" t="s">
        <v>9</v>
      </c>
      <c r="Y850" s="182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9" t="str">
        <f>IF(Y802&lt;0,"SALDO ADELANTADO","SALDO A FAVOR '")</f>
        <v>SALDO ADELANTADO</v>
      </c>
      <c r="C851" s="10">
        <f>IF(Y802&lt;=0,Y802*-1)</f>
        <v>2047.0810000000022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9" t="str">
        <f>IF(C847&lt;0,"SALDO ADELANTADO","SALDO A FAVOR'")</f>
        <v>SALDO ADELANTADO</v>
      </c>
      <c r="Y851" s="10">
        <f>IF(C847&lt;=0,C847*-1)</f>
        <v>2047.0810000000022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11" t="s">
        <v>10</v>
      </c>
      <c r="C852" s="10">
        <f>R860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10</v>
      </c>
      <c r="Y852" s="10">
        <f>AN860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1" t="s">
        <v>11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11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1" t="s">
        <v>12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12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1" t="s">
        <v>13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13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14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14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15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15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16</v>
      </c>
      <c r="C858" s="10"/>
      <c r="E858" s="183" t="s">
        <v>7</v>
      </c>
      <c r="F858" s="184"/>
      <c r="G858" s="185"/>
      <c r="H858" s="5">
        <f>SUM(H844:H857)</f>
        <v>0</v>
      </c>
      <c r="N858" s="3"/>
      <c r="O858" s="3"/>
      <c r="P858" s="3"/>
      <c r="Q858" s="3"/>
      <c r="R858" s="18"/>
      <c r="S858" s="3"/>
      <c r="V858" s="17"/>
      <c r="X858" s="11" t="s">
        <v>16</v>
      </c>
      <c r="Y858" s="10"/>
      <c r="AA858" s="183" t="s">
        <v>7</v>
      </c>
      <c r="AB858" s="184"/>
      <c r="AC858" s="185"/>
      <c r="AD858" s="5">
        <f>SUM(AD844:AD857)</f>
        <v>0</v>
      </c>
      <c r="AJ858" s="3"/>
      <c r="AK858" s="3"/>
      <c r="AL858" s="3"/>
      <c r="AM858" s="3"/>
      <c r="AN858" s="18"/>
      <c r="AO858" s="3"/>
    </row>
    <row r="859" spans="2:41" x14ac:dyDescent="0.25">
      <c r="B859" s="11" t="s">
        <v>17</v>
      </c>
      <c r="C859" s="10"/>
      <c r="E859" s="13"/>
      <c r="F859" s="13"/>
      <c r="G859" s="13"/>
      <c r="N859" s="3"/>
      <c r="O859" s="3"/>
      <c r="P859" s="3"/>
      <c r="Q859" s="3"/>
      <c r="R859" s="18"/>
      <c r="S859" s="3"/>
      <c r="V859" s="17"/>
      <c r="X859" s="11" t="s">
        <v>17</v>
      </c>
      <c r="Y859" s="10"/>
      <c r="AA859" s="13"/>
      <c r="AB859" s="13"/>
      <c r="AC859" s="13"/>
      <c r="AJ859" s="3"/>
      <c r="AK859" s="3"/>
      <c r="AL859" s="3"/>
      <c r="AM859" s="3"/>
      <c r="AN859" s="18"/>
      <c r="AO859" s="3"/>
    </row>
    <row r="860" spans="2:41" x14ac:dyDescent="0.25">
      <c r="B860" s="12"/>
      <c r="C860" s="10"/>
      <c r="N860" s="183" t="s">
        <v>7</v>
      </c>
      <c r="O860" s="184"/>
      <c r="P860" s="184"/>
      <c r="Q860" s="185"/>
      <c r="R860" s="18">
        <f>SUM(R844:R859)</f>
        <v>0</v>
      </c>
      <c r="S860" s="3"/>
      <c r="V860" s="17"/>
      <c r="X860" s="12"/>
      <c r="Y860" s="10"/>
      <c r="AJ860" s="183" t="s">
        <v>7</v>
      </c>
      <c r="AK860" s="184"/>
      <c r="AL860" s="184"/>
      <c r="AM860" s="185"/>
      <c r="AN860" s="18">
        <f>SUM(AN844:AN859)</f>
        <v>0</v>
      </c>
      <c r="AO860" s="3"/>
    </row>
    <row r="861" spans="2:41" x14ac:dyDescent="0.25">
      <c r="B861" s="12"/>
      <c r="C861" s="10"/>
      <c r="V861" s="17"/>
      <c r="X861" s="12"/>
      <c r="Y861" s="10"/>
    </row>
    <row r="862" spans="2:41" x14ac:dyDescent="0.25">
      <c r="B862" s="12"/>
      <c r="C862" s="10"/>
      <c r="V862" s="17"/>
      <c r="X862" s="12"/>
      <c r="Y862" s="10"/>
    </row>
    <row r="863" spans="2:41" x14ac:dyDescent="0.25">
      <c r="B863" s="12"/>
      <c r="C863" s="10"/>
      <c r="E863" s="14"/>
      <c r="V863" s="17"/>
      <c r="X863" s="12"/>
      <c r="Y863" s="10"/>
      <c r="AA863" s="14"/>
    </row>
    <row r="864" spans="2:41" x14ac:dyDescent="0.25">
      <c r="B864" s="12"/>
      <c r="C864" s="10"/>
      <c r="V864" s="17"/>
      <c r="X864" s="12"/>
      <c r="Y864" s="10"/>
    </row>
    <row r="865" spans="2:27" x14ac:dyDescent="0.25">
      <c r="B865" s="12"/>
      <c r="C865" s="10"/>
      <c r="V865" s="17"/>
      <c r="X865" s="12"/>
      <c r="Y865" s="10"/>
    </row>
    <row r="866" spans="2:27" x14ac:dyDescent="0.25">
      <c r="B866" s="12"/>
      <c r="C866" s="10"/>
      <c r="V866" s="17"/>
      <c r="X866" s="12"/>
      <c r="Y866" s="10"/>
    </row>
    <row r="867" spans="2:27" x14ac:dyDescent="0.25">
      <c r="B867" s="12"/>
      <c r="C867" s="10"/>
      <c r="V867" s="17"/>
      <c r="X867" s="12"/>
      <c r="Y867" s="10"/>
    </row>
    <row r="868" spans="2:27" x14ac:dyDescent="0.25">
      <c r="B868" s="12"/>
      <c r="C868" s="10"/>
      <c r="V868" s="17"/>
      <c r="X868" s="12"/>
      <c r="Y868" s="10"/>
    </row>
    <row r="869" spans="2:27" x14ac:dyDescent="0.25">
      <c r="B869" s="11"/>
      <c r="C869" s="10"/>
      <c r="V869" s="17"/>
      <c r="X869" s="11"/>
      <c r="Y869" s="10"/>
    </row>
    <row r="870" spans="2:27" x14ac:dyDescent="0.25">
      <c r="B870" s="15" t="s">
        <v>18</v>
      </c>
      <c r="C870" s="16">
        <f>SUM(C851:C869)</f>
        <v>2047.0810000000022</v>
      </c>
      <c r="D870" t="s">
        <v>22</v>
      </c>
      <c r="E870" t="s">
        <v>21</v>
      </c>
      <c r="V870" s="17"/>
      <c r="X870" s="15" t="s">
        <v>18</v>
      </c>
      <c r="Y870" s="16">
        <f>SUM(Y851:Y869)</f>
        <v>2047.0810000000022</v>
      </c>
      <c r="Z870" t="s">
        <v>22</v>
      </c>
      <c r="AA870" t="s">
        <v>21</v>
      </c>
    </row>
    <row r="871" spans="2:27" x14ac:dyDescent="0.25">
      <c r="E871" s="1" t="s">
        <v>19</v>
      </c>
      <c r="V871" s="17"/>
      <c r="AA871" s="1" t="s">
        <v>19</v>
      </c>
    </row>
    <row r="872" spans="2:27" x14ac:dyDescent="0.25">
      <c r="V872" s="17"/>
    </row>
    <row r="873" spans="2:27" x14ac:dyDescent="0.25">
      <c r="V873" s="17"/>
    </row>
    <row r="874" spans="2:27" x14ac:dyDescent="0.25">
      <c r="V874" s="17"/>
    </row>
    <row r="875" spans="2:27" x14ac:dyDescent="0.25">
      <c r="V875" s="17"/>
    </row>
    <row r="876" spans="2:27" x14ac:dyDescent="0.25">
      <c r="V876" s="17"/>
    </row>
    <row r="877" spans="2:27" x14ac:dyDescent="0.25">
      <c r="V877" s="17"/>
    </row>
    <row r="878" spans="2:27" x14ac:dyDescent="0.25">
      <c r="V878" s="17"/>
    </row>
    <row r="879" spans="2:27" x14ac:dyDescent="0.25">
      <c r="V879" s="17"/>
    </row>
    <row r="880" spans="2:27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</row>
    <row r="885" spans="2:41" x14ac:dyDescent="0.25">
      <c r="V885" s="17"/>
      <c r="AC885" s="189" t="s">
        <v>29</v>
      </c>
      <c r="AD885" s="189"/>
      <c r="AE885" s="189"/>
    </row>
    <row r="886" spans="2:41" x14ac:dyDescent="0.25">
      <c r="H886" s="186" t="s">
        <v>28</v>
      </c>
      <c r="I886" s="186"/>
      <c r="J886" s="186"/>
      <c r="V886" s="17"/>
      <c r="AC886" s="189"/>
      <c r="AD886" s="189"/>
      <c r="AE886" s="189"/>
    </row>
    <row r="887" spans="2:41" x14ac:dyDescent="0.25">
      <c r="H887" s="186"/>
      <c r="I887" s="186"/>
      <c r="J887" s="186"/>
      <c r="V887" s="17"/>
      <c r="AC887" s="189"/>
      <c r="AD887" s="189"/>
      <c r="AE887" s="189"/>
    </row>
    <row r="888" spans="2:41" x14ac:dyDescent="0.25">
      <c r="V888" s="17"/>
    </row>
    <row r="889" spans="2:41" x14ac:dyDescent="0.25">
      <c r="V889" s="17"/>
    </row>
    <row r="890" spans="2:41" ht="23.25" x14ac:dyDescent="0.35">
      <c r="B890" s="22" t="s">
        <v>71</v>
      </c>
      <c r="V890" s="17"/>
      <c r="X890" s="22" t="s">
        <v>71</v>
      </c>
    </row>
    <row r="891" spans="2:41" ht="23.25" x14ac:dyDescent="0.35">
      <c r="B891" s="23" t="s">
        <v>32</v>
      </c>
      <c r="C891" s="20">
        <f>IF(X842="PAGADO",0,Y847)</f>
        <v>-2047.0810000000022</v>
      </c>
      <c r="E891" s="187" t="s">
        <v>20</v>
      </c>
      <c r="F891" s="187"/>
      <c r="G891" s="187"/>
      <c r="H891" s="187"/>
      <c r="V891" s="17"/>
      <c r="X891" s="23" t="s">
        <v>32</v>
      </c>
      <c r="Y891" s="20">
        <f>IF(B891="PAGADO",0,C896)</f>
        <v>-2047.0810000000022</v>
      </c>
      <c r="AA891" s="187" t="s">
        <v>20</v>
      </c>
      <c r="AB891" s="187"/>
      <c r="AC891" s="187"/>
      <c r="AD891" s="187"/>
    </row>
    <row r="892" spans="2:41" x14ac:dyDescent="0.25">
      <c r="B892" s="1" t="s">
        <v>0</v>
      </c>
      <c r="C892" s="19">
        <f>H907</f>
        <v>0</v>
      </c>
      <c r="E892" s="2" t="s">
        <v>1</v>
      </c>
      <c r="F892" s="2" t="s">
        <v>2</v>
      </c>
      <c r="G892" s="2" t="s">
        <v>3</v>
      </c>
      <c r="H892" s="2" t="s">
        <v>4</v>
      </c>
      <c r="N892" s="2" t="s">
        <v>1</v>
      </c>
      <c r="O892" s="2" t="s">
        <v>5</v>
      </c>
      <c r="P892" s="2" t="s">
        <v>4</v>
      </c>
      <c r="Q892" s="2" t="s">
        <v>6</v>
      </c>
      <c r="R892" s="2" t="s">
        <v>7</v>
      </c>
      <c r="S892" s="3"/>
      <c r="V892" s="17"/>
      <c r="X892" s="1" t="s">
        <v>0</v>
      </c>
      <c r="Y892" s="19">
        <f>AD907</f>
        <v>0</v>
      </c>
      <c r="AA892" s="2" t="s">
        <v>1</v>
      </c>
      <c r="AB892" s="2" t="s">
        <v>2</v>
      </c>
      <c r="AC892" s="2" t="s">
        <v>3</v>
      </c>
      <c r="AD892" s="2" t="s">
        <v>4</v>
      </c>
      <c r="AJ892" s="2" t="s">
        <v>1</v>
      </c>
      <c r="AK892" s="2" t="s">
        <v>5</v>
      </c>
      <c r="AL892" s="2" t="s">
        <v>4</v>
      </c>
      <c r="AM892" s="2" t="s">
        <v>6</v>
      </c>
      <c r="AN892" s="2" t="s">
        <v>7</v>
      </c>
      <c r="AO892" s="3"/>
    </row>
    <row r="893" spans="2:41" x14ac:dyDescent="0.25">
      <c r="C893" s="2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Y893" s="2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" t="s">
        <v>24</v>
      </c>
      <c r="C894" s="19">
        <f>IF(C891&gt;0,C891+C892,C892)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" t="s">
        <v>24</v>
      </c>
      <c r="Y894" s="19">
        <f>IF(Y891&gt;0,Y892+Y891,Y892)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" t="s">
        <v>9</v>
      </c>
      <c r="C895" s="20">
        <f>C918</f>
        <v>2047.0810000000022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9</v>
      </c>
      <c r="Y895" s="20">
        <f>Y918</f>
        <v>2047.0810000000022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6" t="s">
        <v>25</v>
      </c>
      <c r="C896" s="21">
        <f>C894-C895</f>
        <v>-2047.0810000000022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6" t="s">
        <v>8</v>
      </c>
      <c r="Y896" s="21">
        <f>Y894-Y895</f>
        <v>-2047.0810000000022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ht="26.25" x14ac:dyDescent="0.4">
      <c r="B897" s="190" t="str">
        <f>IF(C896&lt;0,"NO PAGAR","COBRAR")</f>
        <v>NO PAGAR</v>
      </c>
      <c r="C897" s="19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90" t="str">
        <f>IF(Y896&lt;0,"NO PAGAR","COBRAR")</f>
        <v>NO PAGAR</v>
      </c>
      <c r="Y897" s="19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81" t="s">
        <v>9</v>
      </c>
      <c r="C898" s="182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81" t="s">
        <v>9</v>
      </c>
      <c r="Y898" s="182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9" t="str">
        <f>IF(C932&lt;0,"SALDO A FAVOR","SALDO ADELANTAD0'")</f>
        <v>SALDO ADELANTAD0'</v>
      </c>
      <c r="C899" s="10">
        <f>IF(Y847&lt;=0,Y847*-1)</f>
        <v>2047.0810000000022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9" t="str">
        <f>IF(C896&lt;0,"SALDO ADELANTADO","SALDO A FAVOR'")</f>
        <v>SALDO ADELANTADO</v>
      </c>
      <c r="Y899" s="10">
        <f>IF(C896&lt;=0,C896*-1)</f>
        <v>2047.0810000000022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10</v>
      </c>
      <c r="C900" s="10">
        <f>R909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10</v>
      </c>
      <c r="Y900" s="10">
        <f>AN909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11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11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12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12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13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13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14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14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15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16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16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17</v>
      </c>
      <c r="C907" s="10"/>
      <c r="E907" s="183" t="s">
        <v>7</v>
      </c>
      <c r="F907" s="184"/>
      <c r="G907" s="185"/>
      <c r="H907" s="5">
        <f>SUM(H893:H906)</f>
        <v>0</v>
      </c>
      <c r="N907" s="3"/>
      <c r="O907" s="3"/>
      <c r="P907" s="3"/>
      <c r="Q907" s="3"/>
      <c r="R907" s="18"/>
      <c r="S907" s="3"/>
      <c r="V907" s="17"/>
      <c r="X907" s="11" t="s">
        <v>17</v>
      </c>
      <c r="Y907" s="10"/>
      <c r="AA907" s="183" t="s">
        <v>7</v>
      </c>
      <c r="AB907" s="184"/>
      <c r="AC907" s="185"/>
      <c r="AD907" s="5">
        <f>SUM(AD893:AD906)</f>
        <v>0</v>
      </c>
      <c r="AJ907" s="3"/>
      <c r="AK907" s="3"/>
      <c r="AL907" s="3"/>
      <c r="AM907" s="3"/>
      <c r="AN907" s="18"/>
      <c r="AO907" s="3"/>
    </row>
    <row r="908" spans="2:41" x14ac:dyDescent="0.25">
      <c r="B908" s="12"/>
      <c r="C908" s="10"/>
      <c r="E908" s="13"/>
      <c r="F908" s="13"/>
      <c r="G908" s="13"/>
      <c r="N908" s="3"/>
      <c r="O908" s="3"/>
      <c r="P908" s="3"/>
      <c r="Q908" s="3"/>
      <c r="R908" s="18"/>
      <c r="S908" s="3"/>
      <c r="V908" s="17"/>
      <c r="X908" s="12"/>
      <c r="Y908" s="10"/>
      <c r="AA908" s="13"/>
      <c r="AB908" s="13"/>
      <c r="AC908" s="13"/>
      <c r="AJ908" s="3"/>
      <c r="AK908" s="3"/>
      <c r="AL908" s="3"/>
      <c r="AM908" s="3"/>
      <c r="AN908" s="18"/>
      <c r="AO908" s="3"/>
    </row>
    <row r="909" spans="2:41" x14ac:dyDescent="0.25">
      <c r="B909" s="12"/>
      <c r="C909" s="10"/>
      <c r="N909" s="183" t="s">
        <v>7</v>
      </c>
      <c r="O909" s="184"/>
      <c r="P909" s="184"/>
      <c r="Q909" s="185"/>
      <c r="R909" s="18">
        <f>SUM(R893:R908)</f>
        <v>0</v>
      </c>
      <c r="S909" s="3"/>
      <c r="V909" s="17"/>
      <c r="X909" s="12"/>
      <c r="Y909" s="10"/>
      <c r="AJ909" s="183" t="s">
        <v>7</v>
      </c>
      <c r="AK909" s="184"/>
      <c r="AL909" s="184"/>
      <c r="AM909" s="185"/>
      <c r="AN909" s="18">
        <f>SUM(AN893:AN908)</f>
        <v>0</v>
      </c>
      <c r="AO909" s="3"/>
    </row>
    <row r="910" spans="2:41" x14ac:dyDescent="0.25">
      <c r="B910" s="12"/>
      <c r="C910" s="10"/>
      <c r="V910" s="17"/>
      <c r="X910" s="12"/>
      <c r="Y910" s="10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E912" s="14"/>
      <c r="V912" s="17"/>
      <c r="X912" s="12"/>
      <c r="Y912" s="10"/>
      <c r="AA912" s="14"/>
    </row>
    <row r="913" spans="1:43" x14ac:dyDescent="0.25">
      <c r="B913" s="12"/>
      <c r="C913" s="10"/>
      <c r="V913" s="17"/>
      <c r="X913" s="12"/>
      <c r="Y913" s="10"/>
    </row>
    <row r="914" spans="1:43" x14ac:dyDescent="0.25">
      <c r="B914" s="12"/>
      <c r="C914" s="10"/>
      <c r="V914" s="17"/>
      <c r="X914" s="12"/>
      <c r="Y914" s="10"/>
    </row>
    <row r="915" spans="1:43" x14ac:dyDescent="0.25">
      <c r="B915" s="12"/>
      <c r="C915" s="10"/>
      <c r="V915" s="17"/>
      <c r="X915" s="12"/>
      <c r="Y915" s="10"/>
    </row>
    <row r="916" spans="1:43" x14ac:dyDescent="0.25">
      <c r="B916" s="12"/>
      <c r="C916" s="10"/>
      <c r="V916" s="17"/>
      <c r="X916" s="12"/>
      <c r="Y916" s="10"/>
    </row>
    <row r="917" spans="1:43" x14ac:dyDescent="0.25">
      <c r="B917" s="11"/>
      <c r="C917" s="10"/>
      <c r="V917" s="17"/>
      <c r="X917" s="11"/>
      <c r="Y917" s="10"/>
    </row>
    <row r="918" spans="1:43" x14ac:dyDescent="0.25">
      <c r="B918" s="15" t="s">
        <v>18</v>
      </c>
      <c r="C918" s="16">
        <f>SUM(C899:C917)</f>
        <v>2047.0810000000022</v>
      </c>
      <c r="V918" s="17"/>
      <c r="X918" s="15" t="s">
        <v>18</v>
      </c>
      <c r="Y918" s="16">
        <f>SUM(Y899:Y917)</f>
        <v>2047.0810000000022</v>
      </c>
    </row>
    <row r="919" spans="1:43" x14ac:dyDescent="0.25">
      <c r="D919" t="s">
        <v>22</v>
      </c>
      <c r="E919" t="s">
        <v>21</v>
      </c>
      <c r="V919" s="17"/>
      <c r="Z919" t="s">
        <v>22</v>
      </c>
      <c r="AA919" t="s">
        <v>21</v>
      </c>
    </row>
    <row r="920" spans="1:43" x14ac:dyDescent="0.25">
      <c r="E920" s="1" t="s">
        <v>19</v>
      </c>
      <c r="V920" s="17"/>
      <c r="AA920" s="1" t="s">
        <v>19</v>
      </c>
    </row>
    <row r="921" spans="1:43" x14ac:dyDescent="0.25">
      <c r="V921" s="17"/>
    </row>
    <row r="922" spans="1:43" x14ac:dyDescent="0.25">
      <c r="V922" s="17"/>
    </row>
    <row r="923" spans="1:43" x14ac:dyDescent="0.25">
      <c r="V923" s="17"/>
    </row>
    <row r="924" spans="1:43" x14ac:dyDescent="0.25">
      <c r="V924" s="17"/>
    </row>
    <row r="925" spans="1:43" x14ac:dyDescent="0.25">
      <c r="V925" s="17"/>
    </row>
    <row r="926" spans="1:43" x14ac:dyDescent="0.25">
      <c r="V926" s="17"/>
    </row>
    <row r="927" spans="1:43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1:43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</row>
    <row r="930" spans="1:43" x14ac:dyDescent="0.25">
      <c r="V930" s="17"/>
    </row>
    <row r="931" spans="1:43" x14ac:dyDescent="0.25">
      <c r="H931" s="186" t="s">
        <v>30</v>
      </c>
      <c r="I931" s="186"/>
      <c r="J931" s="186"/>
      <c r="V931" s="17"/>
      <c r="AA931" s="186" t="s">
        <v>31</v>
      </c>
      <c r="AB931" s="186"/>
      <c r="AC931" s="186"/>
    </row>
    <row r="932" spans="1:43" x14ac:dyDescent="0.25">
      <c r="H932" s="186"/>
      <c r="I932" s="186"/>
      <c r="J932" s="186"/>
      <c r="V932" s="17"/>
      <c r="AA932" s="186"/>
      <c r="AB932" s="186"/>
      <c r="AC932" s="186"/>
    </row>
    <row r="933" spans="1:43" x14ac:dyDescent="0.25">
      <c r="V933" s="17"/>
    </row>
    <row r="934" spans="1:43" x14ac:dyDescent="0.25">
      <c r="V934" s="17"/>
    </row>
    <row r="935" spans="1:43" ht="23.25" x14ac:dyDescent="0.35">
      <c r="B935" s="24" t="s">
        <v>73</v>
      </c>
      <c r="V935" s="17"/>
      <c r="X935" s="22" t="s">
        <v>71</v>
      </c>
    </row>
    <row r="936" spans="1:43" ht="23.25" x14ac:dyDescent="0.35">
      <c r="B936" s="23" t="s">
        <v>32</v>
      </c>
      <c r="C936" s="20">
        <f>IF(X891="PAGADO",0,C896)</f>
        <v>-2047.0810000000022</v>
      </c>
      <c r="E936" s="187" t="s">
        <v>20</v>
      </c>
      <c r="F936" s="187"/>
      <c r="G936" s="187"/>
      <c r="H936" s="187"/>
      <c r="V936" s="17"/>
      <c r="X936" s="23" t="s">
        <v>32</v>
      </c>
      <c r="Y936" s="20">
        <f>IF(B1736="PAGADO",0,C941)</f>
        <v>-2047.0810000000022</v>
      </c>
      <c r="AA936" s="187" t="s">
        <v>20</v>
      </c>
      <c r="AB936" s="187"/>
      <c r="AC936" s="187"/>
      <c r="AD936" s="187"/>
    </row>
    <row r="937" spans="1:43" x14ac:dyDescent="0.25">
      <c r="B937" s="1" t="s">
        <v>0</v>
      </c>
      <c r="C937" s="19">
        <f>H952</f>
        <v>0</v>
      </c>
      <c r="E937" s="2" t="s">
        <v>1</v>
      </c>
      <c r="F937" s="2" t="s">
        <v>2</v>
      </c>
      <c r="G937" s="2" t="s">
        <v>3</v>
      </c>
      <c r="H937" s="2" t="s">
        <v>4</v>
      </c>
      <c r="N937" s="2" t="s">
        <v>1</v>
      </c>
      <c r="O937" s="2" t="s">
        <v>5</v>
      </c>
      <c r="P937" s="2" t="s">
        <v>4</v>
      </c>
      <c r="Q937" s="2" t="s">
        <v>6</v>
      </c>
      <c r="R937" s="2" t="s">
        <v>7</v>
      </c>
      <c r="S937" s="3"/>
      <c r="V937" s="17"/>
      <c r="X937" s="1" t="s">
        <v>0</v>
      </c>
      <c r="Y937" s="19">
        <f>AD952</f>
        <v>0</v>
      </c>
      <c r="AA937" s="2" t="s">
        <v>1</v>
      </c>
      <c r="AB937" s="2" t="s">
        <v>2</v>
      </c>
      <c r="AC937" s="2" t="s">
        <v>3</v>
      </c>
      <c r="AD937" s="2" t="s">
        <v>4</v>
      </c>
      <c r="AJ937" s="2" t="s">
        <v>1</v>
      </c>
      <c r="AK937" s="2" t="s">
        <v>5</v>
      </c>
      <c r="AL937" s="2" t="s">
        <v>4</v>
      </c>
      <c r="AM937" s="2" t="s">
        <v>6</v>
      </c>
      <c r="AN937" s="2" t="s">
        <v>7</v>
      </c>
      <c r="AO937" s="3"/>
    </row>
    <row r="938" spans="1:43" x14ac:dyDescent="0.25">
      <c r="C938" s="2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Y938" s="2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1:43" x14ac:dyDescent="0.25">
      <c r="B939" s="1" t="s">
        <v>24</v>
      </c>
      <c r="C939" s="19">
        <f>IF(C936&gt;0,C936+C937,C937)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24</v>
      </c>
      <c r="Y939" s="19">
        <f>IF(Y936&gt;0,Y936+Y937,Y937)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1:43" x14ac:dyDescent="0.25">
      <c r="B940" s="1" t="s">
        <v>9</v>
      </c>
      <c r="C940" s="20">
        <f>C964</f>
        <v>2047.0810000000022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9</v>
      </c>
      <c r="Y940" s="20">
        <f>Y964</f>
        <v>2047.0810000000022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1:43" x14ac:dyDescent="0.25">
      <c r="B941" s="6" t="s">
        <v>26</v>
      </c>
      <c r="C941" s="21">
        <f>C939-C940</f>
        <v>-2047.0810000000022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 t="s">
        <v>27</v>
      </c>
      <c r="Y941" s="21">
        <f>Y939-Y940</f>
        <v>-2047.0810000000022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1:43" ht="23.25" x14ac:dyDescent="0.35">
      <c r="B942" s="6"/>
      <c r="C942" s="7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88" t="str">
        <f>IF(Y941&lt;0,"NO PAGAR","COBRAR'")</f>
        <v>NO PAGAR</v>
      </c>
      <c r="Y942" s="188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 ht="23.25" x14ac:dyDescent="0.35">
      <c r="B943" s="188" t="str">
        <f>IF(C941&lt;0,"NO PAGAR","COBRAR'")</f>
        <v>NO PAGAR</v>
      </c>
      <c r="C943" s="188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6"/>
      <c r="Y943" s="8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 x14ac:dyDescent="0.25">
      <c r="B944" s="181" t="s">
        <v>9</v>
      </c>
      <c r="C944" s="182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81" t="s">
        <v>9</v>
      </c>
      <c r="Y944" s="182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9" t="str">
        <f>IF(Y896&lt;0,"SALDO ADELANTADO","SALDO A FAVOR '")</f>
        <v>SALDO ADELANTADO</v>
      </c>
      <c r="C945" s="10">
        <f>IF(Y896&lt;=0,Y896*-1)</f>
        <v>2047.0810000000022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9" t="str">
        <f>IF(C941&lt;0,"SALDO ADELANTADO","SALDO A FAVOR'")</f>
        <v>SALDO ADELANTADO</v>
      </c>
      <c r="Y945" s="10">
        <f>IF(C941&lt;=0,C941*-1)</f>
        <v>2047.0810000000022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10</v>
      </c>
      <c r="C946" s="10">
        <f>R954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10</v>
      </c>
      <c r="Y946" s="10">
        <f>AN954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11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11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12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12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13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13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14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14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15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15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16</v>
      </c>
      <c r="C952" s="10"/>
      <c r="E952" s="183" t="s">
        <v>7</v>
      </c>
      <c r="F952" s="184"/>
      <c r="G952" s="185"/>
      <c r="H952" s="5">
        <f>SUM(H938:H951)</f>
        <v>0</v>
      </c>
      <c r="N952" s="3"/>
      <c r="O952" s="3"/>
      <c r="P952" s="3"/>
      <c r="Q952" s="3"/>
      <c r="R952" s="18"/>
      <c r="S952" s="3"/>
      <c r="V952" s="17"/>
      <c r="X952" s="11" t="s">
        <v>16</v>
      </c>
      <c r="Y952" s="10"/>
      <c r="AA952" s="183" t="s">
        <v>7</v>
      </c>
      <c r="AB952" s="184"/>
      <c r="AC952" s="185"/>
      <c r="AD952" s="5">
        <f>SUM(AD938:AD951)</f>
        <v>0</v>
      </c>
      <c r="AJ952" s="3"/>
      <c r="AK952" s="3"/>
      <c r="AL952" s="3"/>
      <c r="AM952" s="3"/>
      <c r="AN952" s="18"/>
      <c r="AO952" s="3"/>
    </row>
    <row r="953" spans="2:41" x14ac:dyDescent="0.25">
      <c r="B953" s="11" t="s">
        <v>17</v>
      </c>
      <c r="C953" s="10"/>
      <c r="E953" s="13"/>
      <c r="F953" s="13"/>
      <c r="G953" s="13"/>
      <c r="N953" s="3"/>
      <c r="O953" s="3"/>
      <c r="P953" s="3"/>
      <c r="Q953" s="3"/>
      <c r="R953" s="18"/>
      <c r="S953" s="3"/>
      <c r="V953" s="17"/>
      <c r="X953" s="11" t="s">
        <v>17</v>
      </c>
      <c r="Y953" s="10"/>
      <c r="AA953" s="13"/>
      <c r="AB953" s="13"/>
      <c r="AC953" s="13"/>
      <c r="AJ953" s="3"/>
      <c r="AK953" s="3"/>
      <c r="AL953" s="3"/>
      <c r="AM953" s="3"/>
      <c r="AN953" s="18"/>
      <c r="AO953" s="3"/>
    </row>
    <row r="954" spans="2:41" x14ac:dyDescent="0.25">
      <c r="B954" s="12"/>
      <c r="C954" s="10"/>
      <c r="N954" s="183" t="s">
        <v>7</v>
      </c>
      <c r="O954" s="184"/>
      <c r="P954" s="184"/>
      <c r="Q954" s="185"/>
      <c r="R954" s="18">
        <f>SUM(R938:R953)</f>
        <v>0</v>
      </c>
      <c r="S954" s="3"/>
      <c r="V954" s="17"/>
      <c r="X954" s="12"/>
      <c r="Y954" s="10"/>
      <c r="AJ954" s="183" t="s">
        <v>7</v>
      </c>
      <c r="AK954" s="184"/>
      <c r="AL954" s="184"/>
      <c r="AM954" s="185"/>
      <c r="AN954" s="18">
        <f>SUM(AN938:AN953)</f>
        <v>0</v>
      </c>
      <c r="AO954" s="3"/>
    </row>
    <row r="955" spans="2:41" x14ac:dyDescent="0.25">
      <c r="B955" s="12"/>
      <c r="C955" s="10"/>
      <c r="V955" s="17"/>
      <c r="X955" s="12"/>
      <c r="Y955" s="10"/>
    </row>
    <row r="956" spans="2:41" x14ac:dyDescent="0.25">
      <c r="B956" s="12"/>
      <c r="C956" s="10"/>
      <c r="V956" s="17"/>
      <c r="X956" s="12"/>
      <c r="Y956" s="10"/>
    </row>
    <row r="957" spans="2:41" x14ac:dyDescent="0.25">
      <c r="B957" s="12"/>
      <c r="C957" s="10"/>
      <c r="E957" s="14"/>
      <c r="V957" s="17"/>
      <c r="X957" s="12"/>
      <c r="Y957" s="10"/>
      <c r="AA957" s="14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V960" s="17"/>
      <c r="X960" s="12"/>
      <c r="Y960" s="10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V962" s="17"/>
      <c r="X962" s="12"/>
      <c r="Y962" s="10"/>
    </row>
    <row r="963" spans="2:27" x14ac:dyDescent="0.25">
      <c r="B963" s="11"/>
      <c r="C963" s="10"/>
      <c r="V963" s="17"/>
      <c r="X963" s="11"/>
      <c r="Y963" s="10"/>
    </row>
    <row r="964" spans="2:27" x14ac:dyDescent="0.25">
      <c r="B964" s="15" t="s">
        <v>18</v>
      </c>
      <c r="C964" s="16">
        <f>SUM(C945:C963)</f>
        <v>2047.0810000000022</v>
      </c>
      <c r="D964" t="s">
        <v>22</v>
      </c>
      <c r="E964" t="s">
        <v>21</v>
      </c>
      <c r="V964" s="17"/>
      <c r="X964" s="15" t="s">
        <v>18</v>
      </c>
      <c r="Y964" s="16">
        <f>SUM(Y945:Y963)</f>
        <v>2047.0810000000022</v>
      </c>
      <c r="Z964" t="s">
        <v>22</v>
      </c>
      <c r="AA964" t="s">
        <v>21</v>
      </c>
    </row>
    <row r="965" spans="2:27" x14ac:dyDescent="0.25">
      <c r="E965" s="1" t="s">
        <v>19</v>
      </c>
      <c r="V965" s="17"/>
      <c r="AA965" s="1" t="s">
        <v>19</v>
      </c>
    </row>
    <row r="966" spans="2:27" x14ac:dyDescent="0.25">
      <c r="V966" s="17"/>
    </row>
    <row r="967" spans="2:27" x14ac:dyDescent="0.25">
      <c r="V967" s="17"/>
    </row>
    <row r="968" spans="2:27" x14ac:dyDescent="0.25">
      <c r="V968" s="17"/>
    </row>
    <row r="969" spans="2:27" x14ac:dyDescent="0.25">
      <c r="V969" s="17"/>
    </row>
    <row r="970" spans="2:27" x14ac:dyDescent="0.25">
      <c r="V970" s="17"/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2:41" x14ac:dyDescent="0.25">
      <c r="V977" s="17"/>
    </row>
    <row r="978" spans="2:41" x14ac:dyDescent="0.25">
      <c r="V978" s="17"/>
      <c r="AC978" s="189" t="s">
        <v>29</v>
      </c>
      <c r="AD978" s="189"/>
      <c r="AE978" s="189"/>
    </row>
    <row r="979" spans="2:41" x14ac:dyDescent="0.25">
      <c r="H979" s="186" t="s">
        <v>28</v>
      </c>
      <c r="I979" s="186"/>
      <c r="J979" s="186"/>
      <c r="V979" s="17"/>
      <c r="AC979" s="189"/>
      <c r="AD979" s="189"/>
      <c r="AE979" s="189"/>
    </row>
    <row r="980" spans="2:41" x14ac:dyDescent="0.25">
      <c r="H980" s="186"/>
      <c r="I980" s="186"/>
      <c r="J980" s="186"/>
      <c r="V980" s="17"/>
      <c r="AC980" s="189"/>
      <c r="AD980" s="189"/>
      <c r="AE980" s="189"/>
    </row>
    <row r="981" spans="2:41" x14ac:dyDescent="0.25">
      <c r="V981" s="17"/>
    </row>
    <row r="982" spans="2:41" x14ac:dyDescent="0.25">
      <c r="V982" s="17"/>
    </row>
    <row r="983" spans="2:41" ht="23.25" x14ac:dyDescent="0.35">
      <c r="B983" s="22" t="s">
        <v>72</v>
      </c>
      <c r="V983" s="17"/>
      <c r="X983" s="22" t="s">
        <v>74</v>
      </c>
    </row>
    <row r="984" spans="2:41" ht="23.25" x14ac:dyDescent="0.35">
      <c r="B984" s="23" t="s">
        <v>32</v>
      </c>
      <c r="C984" s="20">
        <f>IF(X936="PAGADO",0,Y941)</f>
        <v>-2047.0810000000022</v>
      </c>
      <c r="E984" s="187" t="s">
        <v>20</v>
      </c>
      <c r="F984" s="187"/>
      <c r="G984" s="187"/>
      <c r="H984" s="187"/>
      <c r="V984" s="17"/>
      <c r="X984" s="23" t="s">
        <v>32</v>
      </c>
      <c r="Y984" s="20">
        <f>IF(B984="PAGADO",0,C989)</f>
        <v>-2047.0810000000022</v>
      </c>
      <c r="AA984" s="187" t="s">
        <v>20</v>
      </c>
      <c r="AB984" s="187"/>
      <c r="AC984" s="187"/>
      <c r="AD984" s="187"/>
    </row>
    <row r="985" spans="2:41" x14ac:dyDescent="0.25">
      <c r="B985" s="1" t="s">
        <v>0</v>
      </c>
      <c r="C985" s="19">
        <f>H1000</f>
        <v>0</v>
      </c>
      <c r="E985" s="2" t="s">
        <v>1</v>
      </c>
      <c r="F985" s="2" t="s">
        <v>2</v>
      </c>
      <c r="G985" s="2" t="s">
        <v>3</v>
      </c>
      <c r="H985" s="2" t="s">
        <v>4</v>
      </c>
      <c r="N985" s="2" t="s">
        <v>1</v>
      </c>
      <c r="O985" s="2" t="s">
        <v>5</v>
      </c>
      <c r="P985" s="2" t="s">
        <v>4</v>
      </c>
      <c r="Q985" s="2" t="s">
        <v>6</v>
      </c>
      <c r="R985" s="2" t="s">
        <v>7</v>
      </c>
      <c r="S985" s="3"/>
      <c r="V985" s="17"/>
      <c r="X985" s="1" t="s">
        <v>0</v>
      </c>
      <c r="Y985" s="19">
        <f>AD1000</f>
        <v>0</v>
      </c>
      <c r="AA985" s="2" t="s">
        <v>1</v>
      </c>
      <c r="AB985" s="2" t="s">
        <v>2</v>
      </c>
      <c r="AC985" s="2" t="s">
        <v>3</v>
      </c>
      <c r="AD985" s="2" t="s">
        <v>4</v>
      </c>
      <c r="AJ985" s="2" t="s">
        <v>1</v>
      </c>
      <c r="AK985" s="2" t="s">
        <v>5</v>
      </c>
      <c r="AL985" s="2" t="s">
        <v>4</v>
      </c>
      <c r="AM985" s="2" t="s">
        <v>6</v>
      </c>
      <c r="AN985" s="2" t="s">
        <v>7</v>
      </c>
      <c r="AO985" s="3"/>
    </row>
    <row r="986" spans="2:41" x14ac:dyDescent="0.25">
      <c r="C986" s="2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Y986" s="2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" t="s">
        <v>24</v>
      </c>
      <c r="C987" s="19">
        <f>IF(C984&gt;0,C984+C985,C985)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24</v>
      </c>
      <c r="Y987" s="19">
        <f>IF(Y984&gt;0,Y984+Y985,Y985)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1" t="s">
        <v>9</v>
      </c>
      <c r="C988" s="20">
        <f>C1011</f>
        <v>2047.0810000000022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" t="s">
        <v>9</v>
      </c>
      <c r="Y988" s="20">
        <f>Y1011</f>
        <v>2047.0810000000022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6" t="s">
        <v>25</v>
      </c>
      <c r="C989" s="21">
        <f>C987-C988</f>
        <v>-2047.0810000000022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6" t="s">
        <v>8</v>
      </c>
      <c r="Y989" s="21">
        <f>Y987-Y988</f>
        <v>-2047.0810000000022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ht="26.25" x14ac:dyDescent="0.4">
      <c r="B990" s="190" t="str">
        <f>IF(C989&lt;0,"NO PAGAR","COBRAR")</f>
        <v>NO PAGAR</v>
      </c>
      <c r="C990" s="19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90" t="str">
        <f>IF(Y989&lt;0,"NO PAGAR","COBRAR")</f>
        <v>NO PAGAR</v>
      </c>
      <c r="Y990" s="19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81" t="s">
        <v>9</v>
      </c>
      <c r="C991" s="182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81" t="s">
        <v>9</v>
      </c>
      <c r="Y991" s="182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9" t="str">
        <f>IF(C1025&lt;0,"SALDO A FAVOR","SALDO ADELANTAD0'")</f>
        <v>SALDO ADELANTAD0'</v>
      </c>
      <c r="C992" s="10">
        <f>IF(Y936&lt;=0,Y936*-1)</f>
        <v>2047.0810000000022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9" t="str">
        <f>IF(C989&lt;0,"SALDO ADELANTADO","SALDO A FAVOR'")</f>
        <v>SALDO ADELANTADO</v>
      </c>
      <c r="Y992" s="10">
        <f>IF(C989&lt;=0,C989*-1)</f>
        <v>2047.0810000000022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10</v>
      </c>
      <c r="C993" s="10">
        <f>R1002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10</v>
      </c>
      <c r="Y993" s="10">
        <f>AN1002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11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11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12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12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13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13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14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14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15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15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16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16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17</v>
      </c>
      <c r="C1000" s="10"/>
      <c r="E1000" s="183" t="s">
        <v>7</v>
      </c>
      <c r="F1000" s="184"/>
      <c r="G1000" s="185"/>
      <c r="H1000" s="5">
        <f>SUM(H986:H999)</f>
        <v>0</v>
      </c>
      <c r="N1000" s="3"/>
      <c r="O1000" s="3"/>
      <c r="P1000" s="3"/>
      <c r="Q1000" s="3"/>
      <c r="R1000" s="18"/>
      <c r="S1000" s="3"/>
      <c r="V1000" s="17"/>
      <c r="X1000" s="11" t="s">
        <v>17</v>
      </c>
      <c r="Y1000" s="10"/>
      <c r="AA1000" s="183" t="s">
        <v>7</v>
      </c>
      <c r="AB1000" s="184"/>
      <c r="AC1000" s="185"/>
      <c r="AD1000" s="5">
        <f>SUM(AD986:AD999)</f>
        <v>0</v>
      </c>
      <c r="AJ1000" s="3"/>
      <c r="AK1000" s="3"/>
      <c r="AL1000" s="3"/>
      <c r="AM1000" s="3"/>
      <c r="AN1000" s="18"/>
      <c r="AO1000" s="3"/>
    </row>
    <row r="1001" spans="2:41" x14ac:dyDescent="0.25">
      <c r="B1001" s="12"/>
      <c r="C1001" s="10"/>
      <c r="E1001" s="13"/>
      <c r="F1001" s="13"/>
      <c r="G1001" s="13"/>
      <c r="N1001" s="3"/>
      <c r="O1001" s="3"/>
      <c r="P1001" s="3"/>
      <c r="Q1001" s="3"/>
      <c r="R1001" s="18"/>
      <c r="S1001" s="3"/>
      <c r="V1001" s="17"/>
      <c r="X1001" s="12"/>
      <c r="Y1001" s="10"/>
      <c r="AA1001" s="13"/>
      <c r="AB1001" s="13"/>
      <c r="AC1001" s="13"/>
      <c r="AJ1001" s="3"/>
      <c r="AK1001" s="3"/>
      <c r="AL1001" s="3"/>
      <c r="AM1001" s="3"/>
      <c r="AN1001" s="18"/>
      <c r="AO1001" s="3"/>
    </row>
    <row r="1002" spans="2:41" x14ac:dyDescent="0.25">
      <c r="B1002" s="12"/>
      <c r="C1002" s="10"/>
      <c r="N1002" s="183" t="s">
        <v>7</v>
      </c>
      <c r="O1002" s="184"/>
      <c r="P1002" s="184"/>
      <c r="Q1002" s="185"/>
      <c r="R1002" s="18">
        <f>SUM(R986:R1001)</f>
        <v>0</v>
      </c>
      <c r="S1002" s="3"/>
      <c r="V1002" s="17"/>
      <c r="X1002" s="12"/>
      <c r="Y1002" s="10"/>
      <c r="AJ1002" s="183" t="s">
        <v>7</v>
      </c>
      <c r="AK1002" s="184"/>
      <c r="AL1002" s="184"/>
      <c r="AM1002" s="185"/>
      <c r="AN1002" s="18">
        <f>SUM(AN986:AN1001)</f>
        <v>0</v>
      </c>
      <c r="AO1002" s="3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2"/>
      <c r="C1004" s="10"/>
      <c r="V1004" s="17"/>
      <c r="X1004" s="12"/>
      <c r="Y1004" s="10"/>
    </row>
    <row r="1005" spans="2:41" x14ac:dyDescent="0.25">
      <c r="B1005" s="12"/>
      <c r="C1005" s="10"/>
      <c r="E1005" s="14"/>
      <c r="V1005" s="17"/>
      <c r="X1005" s="12"/>
      <c r="Y1005" s="10"/>
      <c r="AA1005" s="14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V1007" s="17"/>
      <c r="X1007" s="12"/>
      <c r="Y1007" s="10"/>
    </row>
    <row r="1008" spans="2:41" x14ac:dyDescent="0.25">
      <c r="B1008" s="12"/>
      <c r="C1008" s="10"/>
      <c r="V1008" s="17"/>
      <c r="X1008" s="12"/>
      <c r="Y1008" s="10"/>
    </row>
    <row r="1009" spans="1:43" x14ac:dyDescent="0.25">
      <c r="B1009" s="12"/>
      <c r="C1009" s="10"/>
      <c r="V1009" s="17"/>
      <c r="X1009" s="12"/>
      <c r="Y1009" s="10"/>
    </row>
    <row r="1010" spans="1:43" x14ac:dyDescent="0.25">
      <c r="B1010" s="11"/>
      <c r="C1010" s="10"/>
      <c r="V1010" s="17"/>
      <c r="X1010" s="11"/>
      <c r="Y1010" s="10"/>
    </row>
    <row r="1011" spans="1:43" x14ac:dyDescent="0.25">
      <c r="B1011" s="15" t="s">
        <v>18</v>
      </c>
      <c r="C1011" s="16">
        <f>SUM(C992:C1010)</f>
        <v>2047.0810000000022</v>
      </c>
      <c r="V1011" s="17"/>
      <c r="X1011" s="15" t="s">
        <v>18</v>
      </c>
      <c r="Y1011" s="16">
        <f>SUM(Y992:Y1010)</f>
        <v>2047.0810000000022</v>
      </c>
    </row>
    <row r="1012" spans="1:43" x14ac:dyDescent="0.25">
      <c r="D1012" t="s">
        <v>22</v>
      </c>
      <c r="E1012" t="s">
        <v>21</v>
      </c>
      <c r="V1012" s="17"/>
      <c r="Z1012" t="s">
        <v>22</v>
      </c>
      <c r="AA1012" t="s">
        <v>21</v>
      </c>
    </row>
    <row r="1013" spans="1:43" x14ac:dyDescent="0.25">
      <c r="E1013" s="1" t="s">
        <v>19</v>
      </c>
      <c r="V1013" s="17"/>
      <c r="AA1013" s="1" t="s">
        <v>19</v>
      </c>
    </row>
    <row r="1014" spans="1:43" x14ac:dyDescent="0.25">
      <c r="V1014" s="17"/>
    </row>
    <row r="1015" spans="1:43" x14ac:dyDescent="0.25">
      <c r="V1015" s="17"/>
    </row>
    <row r="1016" spans="1:43" x14ac:dyDescent="0.25">
      <c r="V1016" s="17"/>
    </row>
    <row r="1017" spans="1:43" x14ac:dyDescent="0.25">
      <c r="V1017" s="17"/>
    </row>
    <row r="1018" spans="1:43" x14ac:dyDescent="0.25">
      <c r="V1018" s="17"/>
    </row>
    <row r="1019" spans="1:43" x14ac:dyDescent="0.25">
      <c r="V1019" s="17"/>
    </row>
    <row r="1020" spans="1:43" x14ac:dyDescent="0.25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 x14ac:dyDescent="0.25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</row>
    <row r="1022" spans="1:43" x14ac:dyDescent="0.25">
      <c r="A1022" s="17"/>
      <c r="B1022" s="17"/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</row>
    <row r="1023" spans="1:43" x14ac:dyDescent="0.25">
      <c r="V1023" s="17"/>
    </row>
    <row r="1024" spans="1:43" x14ac:dyDescent="0.25">
      <c r="H1024" s="186" t="s">
        <v>30</v>
      </c>
      <c r="I1024" s="186"/>
      <c r="J1024" s="186"/>
      <c r="V1024" s="17"/>
      <c r="AA1024" s="186" t="s">
        <v>31</v>
      </c>
      <c r="AB1024" s="186"/>
      <c r="AC1024" s="186"/>
    </row>
    <row r="1025" spans="2:41" x14ac:dyDescent="0.25">
      <c r="H1025" s="186"/>
      <c r="I1025" s="186"/>
      <c r="J1025" s="186"/>
      <c r="V1025" s="17"/>
      <c r="AA1025" s="186"/>
      <c r="AB1025" s="186"/>
      <c r="AC1025" s="186"/>
    </row>
    <row r="1026" spans="2:41" x14ac:dyDescent="0.25">
      <c r="V1026" s="17"/>
    </row>
    <row r="1027" spans="2:41" x14ac:dyDescent="0.25">
      <c r="V1027" s="17"/>
    </row>
    <row r="1028" spans="2:41" ht="23.25" x14ac:dyDescent="0.35">
      <c r="B1028" s="24" t="s">
        <v>72</v>
      </c>
      <c r="V1028" s="17"/>
      <c r="X1028" s="22" t="s">
        <v>72</v>
      </c>
    </row>
    <row r="1029" spans="2:41" ht="23.25" x14ac:dyDescent="0.35">
      <c r="B1029" s="23" t="s">
        <v>32</v>
      </c>
      <c r="C1029" s="20">
        <f>IF(X984="PAGADO",0,C989)</f>
        <v>-2047.0810000000022</v>
      </c>
      <c r="E1029" s="187" t="s">
        <v>20</v>
      </c>
      <c r="F1029" s="187"/>
      <c r="G1029" s="187"/>
      <c r="H1029" s="187"/>
      <c r="V1029" s="17"/>
      <c r="X1029" s="23" t="s">
        <v>32</v>
      </c>
      <c r="Y1029" s="20">
        <f>IF(B1829="PAGADO",0,C1034)</f>
        <v>-2047.0810000000022</v>
      </c>
      <c r="AA1029" s="187" t="s">
        <v>20</v>
      </c>
      <c r="AB1029" s="187"/>
      <c r="AC1029" s="187"/>
      <c r="AD1029" s="187"/>
    </row>
    <row r="1030" spans="2:41" x14ac:dyDescent="0.25">
      <c r="B1030" s="1" t="s">
        <v>0</v>
      </c>
      <c r="C1030" s="19">
        <f>H1045</f>
        <v>0</v>
      </c>
      <c r="E1030" s="2" t="s">
        <v>1</v>
      </c>
      <c r="F1030" s="2" t="s">
        <v>2</v>
      </c>
      <c r="G1030" s="2" t="s">
        <v>3</v>
      </c>
      <c r="H1030" s="2" t="s">
        <v>4</v>
      </c>
      <c r="N1030" s="2" t="s">
        <v>1</v>
      </c>
      <c r="O1030" s="2" t="s">
        <v>5</v>
      </c>
      <c r="P1030" s="2" t="s">
        <v>4</v>
      </c>
      <c r="Q1030" s="2" t="s">
        <v>6</v>
      </c>
      <c r="R1030" s="2" t="s">
        <v>7</v>
      </c>
      <c r="S1030" s="3"/>
      <c r="V1030" s="17"/>
      <c r="X1030" s="1" t="s">
        <v>0</v>
      </c>
      <c r="Y1030" s="19">
        <f>AD1045</f>
        <v>0</v>
      </c>
      <c r="AA1030" s="2" t="s">
        <v>1</v>
      </c>
      <c r="AB1030" s="2" t="s">
        <v>2</v>
      </c>
      <c r="AC1030" s="2" t="s">
        <v>3</v>
      </c>
      <c r="AD1030" s="2" t="s">
        <v>4</v>
      </c>
      <c r="AJ1030" s="2" t="s">
        <v>1</v>
      </c>
      <c r="AK1030" s="2" t="s">
        <v>5</v>
      </c>
      <c r="AL1030" s="2" t="s">
        <v>4</v>
      </c>
      <c r="AM1030" s="2" t="s">
        <v>6</v>
      </c>
      <c r="AN1030" s="2" t="s">
        <v>7</v>
      </c>
      <c r="AO1030" s="3"/>
    </row>
    <row r="1031" spans="2:41" x14ac:dyDescent="0.25">
      <c r="C1031" s="2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Y1031" s="2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" t="s">
        <v>24</v>
      </c>
      <c r="C1032" s="19">
        <f>IF(C1029&gt;0,C1029+C1030,C1030)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24</v>
      </c>
      <c r="Y1032" s="19">
        <f>IF(Y1029&gt;0,Y1029+Y1030,Y1030)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" t="s">
        <v>9</v>
      </c>
      <c r="C1033" s="20">
        <f>C1057</f>
        <v>2047.0810000000022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" t="s">
        <v>9</v>
      </c>
      <c r="Y1033" s="20">
        <f>Y1057</f>
        <v>2047.0810000000022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6" t="s">
        <v>26</v>
      </c>
      <c r="C1034" s="21">
        <f>C1032-C1033</f>
        <v>-2047.0810000000022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 t="s">
        <v>27</v>
      </c>
      <c r="Y1034" s="21">
        <f>Y1032-Y1033</f>
        <v>-2047.0810000000022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3.25" x14ac:dyDescent="0.35">
      <c r="B1035" s="6"/>
      <c r="C1035" s="7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88" t="str">
        <f>IF(Y1034&lt;0,"NO PAGAR","COBRAR'")</f>
        <v>NO PAGAR</v>
      </c>
      <c r="Y1035" s="188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ht="23.25" x14ac:dyDescent="0.35">
      <c r="B1036" s="188" t="str">
        <f>IF(C1034&lt;0,"NO PAGAR","COBRAR'")</f>
        <v>NO PAGAR</v>
      </c>
      <c r="C1036" s="188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6"/>
      <c r="Y1036" s="8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81" t="s">
        <v>9</v>
      </c>
      <c r="C1037" s="182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81" t="s">
        <v>9</v>
      </c>
      <c r="Y1037" s="182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9" t="str">
        <f>IF(Y989&lt;0,"SALDO ADELANTADO","SALDO A FAVOR '")</f>
        <v>SALDO ADELANTADO</v>
      </c>
      <c r="C1038" s="10">
        <f>IF(Y989&lt;=0,Y989*-1)</f>
        <v>2047.0810000000022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9" t="str">
        <f>IF(C1034&lt;0,"SALDO ADELANTADO","SALDO A FAVOR'")</f>
        <v>SALDO ADELANTADO</v>
      </c>
      <c r="Y1038" s="10">
        <f>IF(C1034&lt;=0,C1034*-1)</f>
        <v>2047.0810000000022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10</v>
      </c>
      <c r="C1039" s="10">
        <f>R1047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10</v>
      </c>
      <c r="Y1039" s="10">
        <f>AN1047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11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11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12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12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13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13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14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14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15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15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16</v>
      </c>
      <c r="C1045" s="10"/>
      <c r="E1045" s="183" t="s">
        <v>7</v>
      </c>
      <c r="F1045" s="184"/>
      <c r="G1045" s="185"/>
      <c r="H1045" s="5">
        <f>SUM(H1031:H1044)</f>
        <v>0</v>
      </c>
      <c r="N1045" s="3"/>
      <c r="O1045" s="3"/>
      <c r="P1045" s="3"/>
      <c r="Q1045" s="3"/>
      <c r="R1045" s="18"/>
      <c r="S1045" s="3"/>
      <c r="V1045" s="17"/>
      <c r="X1045" s="11" t="s">
        <v>16</v>
      </c>
      <c r="Y1045" s="10"/>
      <c r="AA1045" s="183" t="s">
        <v>7</v>
      </c>
      <c r="AB1045" s="184"/>
      <c r="AC1045" s="185"/>
      <c r="AD1045" s="5">
        <f>SUM(AD1031:AD1044)</f>
        <v>0</v>
      </c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17</v>
      </c>
      <c r="C1046" s="10"/>
      <c r="E1046" s="13"/>
      <c r="F1046" s="13"/>
      <c r="G1046" s="13"/>
      <c r="N1046" s="3"/>
      <c r="O1046" s="3"/>
      <c r="P1046" s="3"/>
      <c r="Q1046" s="3"/>
      <c r="R1046" s="18"/>
      <c r="S1046" s="3"/>
      <c r="V1046" s="17"/>
      <c r="X1046" s="11" t="s">
        <v>17</v>
      </c>
      <c r="Y1046" s="10"/>
      <c r="AA1046" s="13"/>
      <c r="AB1046" s="13"/>
      <c r="AC1046" s="13"/>
      <c r="AJ1046" s="3"/>
      <c r="AK1046" s="3"/>
      <c r="AL1046" s="3"/>
      <c r="AM1046" s="3"/>
      <c r="AN1046" s="18"/>
      <c r="AO1046" s="3"/>
    </row>
    <row r="1047" spans="2:41" x14ac:dyDescent="0.25">
      <c r="B1047" s="12"/>
      <c r="C1047" s="10"/>
      <c r="N1047" s="183" t="s">
        <v>7</v>
      </c>
      <c r="O1047" s="184"/>
      <c r="P1047" s="184"/>
      <c r="Q1047" s="185"/>
      <c r="R1047" s="18">
        <f>SUM(R1031:R1046)</f>
        <v>0</v>
      </c>
      <c r="S1047" s="3"/>
      <c r="V1047" s="17"/>
      <c r="X1047" s="12"/>
      <c r="Y1047" s="10"/>
      <c r="AJ1047" s="183" t="s">
        <v>7</v>
      </c>
      <c r="AK1047" s="184"/>
      <c r="AL1047" s="184"/>
      <c r="AM1047" s="185"/>
      <c r="AN1047" s="18">
        <f>SUM(AN1031:AN1046)</f>
        <v>0</v>
      </c>
      <c r="AO1047" s="3"/>
    </row>
    <row r="1048" spans="2:41" x14ac:dyDescent="0.25">
      <c r="B1048" s="12"/>
      <c r="C1048" s="10"/>
      <c r="V1048" s="17"/>
      <c r="X1048" s="12"/>
      <c r="Y1048" s="10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2"/>
      <c r="C1050" s="10"/>
      <c r="E1050" s="14"/>
      <c r="V1050" s="17"/>
      <c r="X1050" s="12"/>
      <c r="Y1050" s="10"/>
      <c r="AA1050" s="14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V1055" s="17"/>
      <c r="X1055" s="12"/>
      <c r="Y1055" s="10"/>
    </row>
    <row r="1056" spans="2:41" x14ac:dyDescent="0.25">
      <c r="B1056" s="11"/>
      <c r="C1056" s="10"/>
      <c r="V1056" s="17"/>
      <c r="X1056" s="11"/>
      <c r="Y1056" s="10"/>
    </row>
    <row r="1057" spans="2:27" x14ac:dyDescent="0.25">
      <c r="B1057" s="15" t="s">
        <v>18</v>
      </c>
      <c r="C1057" s="16">
        <f>SUM(C1038:C1056)</f>
        <v>2047.0810000000022</v>
      </c>
      <c r="D1057" t="s">
        <v>22</v>
      </c>
      <c r="E1057" t="s">
        <v>21</v>
      </c>
      <c r="V1057" s="17"/>
      <c r="X1057" s="15" t="s">
        <v>18</v>
      </c>
      <c r="Y1057" s="16">
        <f>SUM(Y1038:Y1056)</f>
        <v>2047.0810000000022</v>
      </c>
      <c r="Z1057" t="s">
        <v>22</v>
      </c>
      <c r="AA1057" t="s">
        <v>21</v>
      </c>
    </row>
    <row r="1058" spans="2:27" x14ac:dyDescent="0.25">
      <c r="E1058" s="1" t="s">
        <v>19</v>
      </c>
      <c r="V1058" s="17"/>
      <c r="AA1058" s="1" t="s">
        <v>19</v>
      </c>
    </row>
    <row r="1059" spans="2:27" x14ac:dyDescent="0.25">
      <c r="V1059" s="17"/>
    </row>
    <row r="1060" spans="2:27" x14ac:dyDescent="0.25">
      <c r="V1060" s="17"/>
    </row>
    <row r="1061" spans="2:27" x14ac:dyDescent="0.25">
      <c r="V1061" s="17"/>
    </row>
    <row r="1062" spans="2:27" x14ac:dyDescent="0.25">
      <c r="V1062" s="17"/>
    </row>
    <row r="1063" spans="2:27" x14ac:dyDescent="0.25">
      <c r="V1063" s="17"/>
    </row>
    <row r="1064" spans="2:27" x14ac:dyDescent="0.25">
      <c r="V1064" s="17"/>
    </row>
    <row r="1065" spans="2:27" x14ac:dyDescent="0.25">
      <c r="V1065" s="17"/>
    </row>
    <row r="1066" spans="2:27" x14ac:dyDescent="0.25">
      <c r="V1066" s="17"/>
    </row>
    <row r="1067" spans="2:27" x14ac:dyDescent="0.25">
      <c r="V1067" s="17"/>
    </row>
    <row r="1068" spans="2:27" x14ac:dyDescent="0.25">
      <c r="V1068" s="17"/>
    </row>
    <row r="1069" spans="2:27" x14ac:dyDescent="0.25">
      <c r="V1069" s="17"/>
    </row>
    <row r="1070" spans="2:27" x14ac:dyDescent="0.25">
      <c r="V1070" s="17"/>
    </row>
    <row r="1071" spans="2:27" x14ac:dyDescent="0.25">
      <c r="V1071" s="17"/>
    </row>
    <row r="1072" spans="2:27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</sheetData>
  <mergeCells count="290">
    <mergeCell ref="AB440:AC440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A413:AC413"/>
    <mergeCell ref="N415:Q415"/>
    <mergeCell ref="AJ408:AM408"/>
    <mergeCell ref="H438:J439"/>
    <mergeCell ref="X403:Y403"/>
    <mergeCell ref="B404:C404"/>
    <mergeCell ref="B405:C405"/>
    <mergeCell ref="X405:Y405"/>
    <mergeCell ref="E413:G413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E627:G627"/>
    <mergeCell ref="AA627:AC627"/>
    <mergeCell ref="N629:Q629"/>
    <mergeCell ref="AJ629:AM629"/>
    <mergeCell ref="H651:J652"/>
    <mergeCell ref="AA651:AC652"/>
    <mergeCell ref="E611:H611"/>
    <mergeCell ref="AA611:AD611"/>
    <mergeCell ref="B617:C617"/>
    <mergeCell ref="X617:Y617"/>
    <mergeCell ref="B618:C618"/>
    <mergeCell ref="X618:Y618"/>
    <mergeCell ref="AJ674:AM674"/>
    <mergeCell ref="AC698:AE700"/>
    <mergeCell ref="H699:J700"/>
    <mergeCell ref="E656:H656"/>
    <mergeCell ref="AA656:AD656"/>
    <mergeCell ref="X662:Y662"/>
    <mergeCell ref="B663:C663"/>
    <mergeCell ref="B664:C664"/>
    <mergeCell ref="X664:Y664"/>
    <mergeCell ref="E704:H704"/>
    <mergeCell ref="AA704:AD704"/>
    <mergeCell ref="B710:C710"/>
    <mergeCell ref="X710:Y710"/>
    <mergeCell ref="B711:C711"/>
    <mergeCell ref="X711:Y711"/>
    <mergeCell ref="E672:G672"/>
    <mergeCell ref="AA672:AC672"/>
    <mergeCell ref="N674:Q674"/>
    <mergeCell ref="B756:C756"/>
    <mergeCell ref="B757:C757"/>
    <mergeCell ref="X757:Y757"/>
    <mergeCell ref="E720:G720"/>
    <mergeCell ref="AA720:AC720"/>
    <mergeCell ref="N722:Q722"/>
    <mergeCell ref="AJ722:AM722"/>
    <mergeCell ref="H744:J745"/>
    <mergeCell ref="AA744:AC745"/>
    <mergeCell ref="E765:G765"/>
    <mergeCell ref="AA765:AC765"/>
    <mergeCell ref="N767:Q767"/>
    <mergeCell ref="AJ767:AM767"/>
    <mergeCell ref="AC791:AE793"/>
    <mergeCell ref="H792:J793"/>
    <mergeCell ref="E749:H749"/>
    <mergeCell ref="AA749:AD749"/>
    <mergeCell ref="X755:Y755"/>
    <mergeCell ref="E813:G813"/>
    <mergeCell ref="AA813:AC813"/>
    <mergeCell ref="N815:Q815"/>
    <mergeCell ref="AJ815:AM815"/>
    <mergeCell ref="H837:J838"/>
    <mergeCell ref="AA837:AC838"/>
    <mergeCell ref="E797:H797"/>
    <mergeCell ref="AA797:AD797"/>
    <mergeCell ref="B803:C803"/>
    <mergeCell ref="X803:Y803"/>
    <mergeCell ref="B804:C804"/>
    <mergeCell ref="X804:Y804"/>
    <mergeCell ref="AJ860:AM860"/>
    <mergeCell ref="AC885:AE887"/>
    <mergeCell ref="H886:J887"/>
    <mergeCell ref="E842:H842"/>
    <mergeCell ref="AA842:AD842"/>
    <mergeCell ref="X848:Y848"/>
    <mergeCell ref="B849:C849"/>
    <mergeCell ref="B850:C850"/>
    <mergeCell ref="X850:Y850"/>
    <mergeCell ref="E891:H891"/>
    <mergeCell ref="AA891:AD891"/>
    <mergeCell ref="B897:C897"/>
    <mergeCell ref="X897:Y897"/>
    <mergeCell ref="B898:C898"/>
    <mergeCell ref="X898:Y898"/>
    <mergeCell ref="E858:G858"/>
    <mergeCell ref="AA858:AC858"/>
    <mergeCell ref="N860:Q860"/>
    <mergeCell ref="B943:C943"/>
    <mergeCell ref="B944:C944"/>
    <mergeCell ref="X944:Y944"/>
    <mergeCell ref="E907:G907"/>
    <mergeCell ref="AA907:AC907"/>
    <mergeCell ref="N909:Q909"/>
    <mergeCell ref="AJ909:AM909"/>
    <mergeCell ref="H931:J932"/>
    <mergeCell ref="AA931:AC932"/>
    <mergeCell ref="E952:G952"/>
    <mergeCell ref="AA952:AC952"/>
    <mergeCell ref="N954:Q954"/>
    <mergeCell ref="AJ954:AM954"/>
    <mergeCell ref="AC978:AE980"/>
    <mergeCell ref="H979:J980"/>
    <mergeCell ref="E936:H936"/>
    <mergeCell ref="AA936:AD936"/>
    <mergeCell ref="X942:Y942"/>
    <mergeCell ref="E1000:G1000"/>
    <mergeCell ref="AA1000:AC1000"/>
    <mergeCell ref="N1002:Q1002"/>
    <mergeCell ref="AJ1002:AM1002"/>
    <mergeCell ref="H1024:J1025"/>
    <mergeCell ref="AA1024:AC1025"/>
    <mergeCell ref="E984:H984"/>
    <mergeCell ref="AA984:AD984"/>
    <mergeCell ref="B990:C990"/>
    <mergeCell ref="X990:Y990"/>
    <mergeCell ref="B991:C991"/>
    <mergeCell ref="X991:Y991"/>
    <mergeCell ref="E1045:G1045"/>
    <mergeCell ref="AA1045:AC1045"/>
    <mergeCell ref="N1047:Q1047"/>
    <mergeCell ref="AJ1047:AM1047"/>
    <mergeCell ref="E1029:H1029"/>
    <mergeCell ref="AA1029:AD1029"/>
    <mergeCell ref="X1035:Y1035"/>
    <mergeCell ref="B1036:C1036"/>
    <mergeCell ref="B1037:C1037"/>
    <mergeCell ref="X1037:Y1037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68"/>
  <sheetViews>
    <sheetView topLeftCell="U603" zoomScale="93" zoomScaleNormal="93" workbookViewId="0">
      <selection activeCell="X621" sqref="X621"/>
    </sheetView>
  </sheetViews>
  <sheetFormatPr baseColWidth="10" defaultColWidth="11.42578125" defaultRowHeight="15" x14ac:dyDescent="0.25"/>
  <cols>
    <col min="1" max="1" width="2.85546875" customWidth="1"/>
    <col min="2" max="2" width="25.5703125" customWidth="1"/>
    <col min="3" max="3" width="16.85546875" customWidth="1"/>
    <col min="5" max="5" width="12" customWidth="1"/>
    <col min="6" max="6" width="14" customWidth="1"/>
    <col min="7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 x14ac:dyDescent="0.25">
      <c r="V1" s="17"/>
    </row>
    <row r="2" spans="2:41" x14ac:dyDescent="0.25">
      <c r="V2" s="17"/>
      <c r="AC2" s="189" t="s">
        <v>29</v>
      </c>
      <c r="AD2" s="189"/>
      <c r="AE2" s="189"/>
    </row>
    <row r="3" spans="2:41" x14ac:dyDescent="0.25">
      <c r="H3" s="186" t="s">
        <v>28</v>
      </c>
      <c r="I3" s="186"/>
      <c r="J3" s="186"/>
      <c r="V3" s="17"/>
      <c r="AC3" s="189"/>
      <c r="AD3" s="189"/>
      <c r="AE3" s="189"/>
    </row>
    <row r="4" spans="2:41" x14ac:dyDescent="0.25">
      <c r="H4" s="186"/>
      <c r="I4" s="186"/>
      <c r="J4" s="186"/>
      <c r="V4" s="17"/>
      <c r="AC4" s="189"/>
      <c r="AD4" s="189"/>
      <c r="AE4" s="18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82</v>
      </c>
      <c r="C8" s="20"/>
      <c r="E8" s="187" t="s">
        <v>79</v>
      </c>
      <c r="F8" s="187"/>
      <c r="G8" s="187"/>
      <c r="H8" s="187"/>
      <c r="V8" s="17"/>
      <c r="X8" s="23" t="s">
        <v>32</v>
      </c>
      <c r="Y8" s="20">
        <f>IF(B8="PAGADO",0,C13)</f>
        <v>0</v>
      </c>
      <c r="AA8" s="187" t="s">
        <v>148</v>
      </c>
      <c r="AB8" s="187"/>
      <c r="AC8" s="187"/>
      <c r="AD8" s="187"/>
      <c r="AK8" s="201" t="s">
        <v>110</v>
      </c>
      <c r="AL8" s="201"/>
      <c r="AM8" s="201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 x14ac:dyDescent="0.25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190" t="str">
        <f>IF(C13&lt;0,"NO PAGAR","COBRAR")</f>
        <v>COBRAR</v>
      </c>
      <c r="C14" s="19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0" t="str">
        <f>IF(Y13&lt;0,"NO PAGAR","COBRAR")</f>
        <v>NO PAGAR</v>
      </c>
      <c r="Y14" s="190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181" t="s">
        <v>9</v>
      </c>
      <c r="C15" s="18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1" t="s">
        <v>9</v>
      </c>
      <c r="Y15" s="182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3" t="s">
        <v>7</v>
      </c>
      <c r="F24" s="184"/>
      <c r="G24" s="18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83" t="s">
        <v>7</v>
      </c>
      <c r="AB24" s="184"/>
      <c r="AC24" s="185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3" t="s">
        <v>7</v>
      </c>
      <c r="O26" s="184"/>
      <c r="P26" s="184"/>
      <c r="Q26" s="185"/>
      <c r="R26" s="18">
        <f>SUM(R10:R25)</f>
        <v>0</v>
      </c>
      <c r="S26" s="3"/>
      <c r="V26" s="17"/>
      <c r="X26" s="12"/>
      <c r="Y26" s="10"/>
      <c r="AJ26" s="183" t="s">
        <v>7</v>
      </c>
      <c r="AK26" s="184"/>
      <c r="AL26" s="184"/>
      <c r="AM26" s="185"/>
      <c r="AN26" s="18">
        <f>SUM(AN10:AN25)</f>
        <v>500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 x14ac:dyDescent="0.25">
      <c r="H49" s="186"/>
      <c r="I49" s="186"/>
      <c r="J49" s="186"/>
      <c r="V49" s="17"/>
      <c r="AA49" s="186"/>
      <c r="AB49" s="186"/>
      <c r="AC49" s="18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-190.11999999999989</v>
      </c>
      <c r="E53" s="187" t="s">
        <v>79</v>
      </c>
      <c r="F53" s="187"/>
      <c r="G53" s="187"/>
      <c r="H53" s="187"/>
      <c r="V53" s="17"/>
      <c r="X53" s="23" t="s">
        <v>32</v>
      </c>
      <c r="Y53" s="20">
        <f>IF(B53="PAGADO",0,C58)</f>
        <v>251.97000000000011</v>
      </c>
      <c r="AA53" s="187" t="s">
        <v>148</v>
      </c>
      <c r="AB53" s="187"/>
      <c r="AC53" s="187"/>
      <c r="AD53" s="187"/>
    </row>
    <row r="54" spans="2:41" x14ac:dyDescent="0.25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 x14ac:dyDescent="0.25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8" t="str">
        <f>IF(Y58&lt;0,"NO PAGAR","COBRAR'")</f>
        <v>COBRAR'</v>
      </c>
      <c r="Y59" s="18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8" t="str">
        <f>IF(C58&lt;0,"NO PAGAR","COBRAR'")</f>
        <v>COBRAR'</v>
      </c>
      <c r="C60" s="18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1" t="s">
        <v>9</v>
      </c>
      <c r="C61" s="18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1" t="s">
        <v>9</v>
      </c>
      <c r="Y61" s="18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217</v>
      </c>
      <c r="C69" s="10">
        <v>17.91</v>
      </c>
      <c r="E69" s="183" t="s">
        <v>7</v>
      </c>
      <c r="F69" s="184"/>
      <c r="G69" s="185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3" t="s">
        <v>7</v>
      </c>
      <c r="AB69" s="184"/>
      <c r="AC69" s="185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3" t="s">
        <v>7</v>
      </c>
      <c r="O71" s="184"/>
      <c r="P71" s="184"/>
      <c r="Q71" s="185"/>
      <c r="R71" s="18">
        <f>SUM(R55:R70)</f>
        <v>0</v>
      </c>
      <c r="S71" s="3"/>
      <c r="V71" s="17"/>
      <c r="X71" s="12"/>
      <c r="Y71" s="10"/>
      <c r="AJ71" s="183" t="s">
        <v>7</v>
      </c>
      <c r="AK71" s="184"/>
      <c r="AL71" s="184"/>
      <c r="AM71" s="185"/>
      <c r="AN71" s="18">
        <f>SUM(AN55:AN70)</f>
        <v>100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 x14ac:dyDescent="0.25">
      <c r="E79" s="1" t="s">
        <v>19</v>
      </c>
      <c r="V79" s="17"/>
      <c r="AA79" s="1" t="s">
        <v>19</v>
      </c>
    </row>
    <row r="80" spans="2:41" x14ac:dyDescent="0.25">
      <c r="V80" s="17"/>
    </row>
    <row r="81" spans="22:22" x14ac:dyDescent="0.25">
      <c r="V81" s="17"/>
    </row>
    <row r="82" spans="22:22" x14ac:dyDescent="0.25">
      <c r="V82" s="17"/>
    </row>
    <row r="83" spans="22:22" x14ac:dyDescent="0.25">
      <c r="V83" s="17"/>
    </row>
    <row r="84" spans="22:22" x14ac:dyDescent="0.25">
      <c r="V84" s="17"/>
    </row>
    <row r="85" spans="22:22" x14ac:dyDescent="0.25">
      <c r="V85" s="17"/>
    </row>
    <row r="86" spans="22:22" x14ac:dyDescent="0.25">
      <c r="V86" s="17"/>
    </row>
    <row r="87" spans="22:22" x14ac:dyDescent="0.25">
      <c r="V87" s="17"/>
    </row>
    <row r="88" spans="22:22" x14ac:dyDescent="0.25">
      <c r="V88" s="17"/>
    </row>
    <row r="89" spans="22:22" x14ac:dyDescent="0.25">
      <c r="V89" s="17"/>
    </row>
    <row r="90" spans="22:22" x14ac:dyDescent="0.25">
      <c r="V90" s="17"/>
    </row>
    <row r="91" spans="22:22" x14ac:dyDescent="0.25">
      <c r="V91" s="17"/>
    </row>
    <row r="92" spans="22:22" x14ac:dyDescent="0.25">
      <c r="V92" s="17"/>
    </row>
    <row r="93" spans="22:22" x14ac:dyDescent="0.25">
      <c r="V93" s="17"/>
    </row>
    <row r="94" spans="22:22" x14ac:dyDescent="0.25">
      <c r="V94" s="17"/>
    </row>
    <row r="95" spans="22:22" x14ac:dyDescent="0.25">
      <c r="V95" s="17"/>
    </row>
    <row r="96" spans="22:22" x14ac:dyDescent="0.25">
      <c r="V96" s="17"/>
    </row>
    <row r="97" spans="2:41" x14ac:dyDescent="0.25">
      <c r="V97" s="17"/>
      <c r="AC97" s="189" t="s">
        <v>29</v>
      </c>
      <c r="AD97" s="189"/>
      <c r="AE97" s="189"/>
    </row>
    <row r="98" spans="2:41" x14ac:dyDescent="0.25">
      <c r="H98" s="186" t="s">
        <v>28</v>
      </c>
      <c r="I98" s="186"/>
      <c r="J98" s="186"/>
      <c r="V98" s="17"/>
      <c r="AC98" s="189"/>
      <c r="AD98" s="189"/>
      <c r="AE98" s="189"/>
    </row>
    <row r="99" spans="2:41" x14ac:dyDescent="0.25">
      <c r="H99" s="186"/>
      <c r="I99" s="186"/>
      <c r="J99" s="186"/>
      <c r="V99" s="17"/>
      <c r="AC99" s="189"/>
      <c r="AD99" s="189"/>
      <c r="AE99" s="189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1081.97</v>
      </c>
      <c r="E103" s="187" t="s">
        <v>79</v>
      </c>
      <c r="F103" s="187"/>
      <c r="G103" s="187"/>
      <c r="H103" s="187"/>
      <c r="V103" s="17"/>
      <c r="X103" s="23" t="s">
        <v>156</v>
      </c>
      <c r="Y103" s="20">
        <f>IF(B103="PAGADO",0,C108)</f>
        <v>1501.97</v>
      </c>
      <c r="AA103" s="187" t="s">
        <v>79</v>
      </c>
      <c r="AB103" s="187"/>
      <c r="AC103" s="187"/>
      <c r="AD103" s="187"/>
    </row>
    <row r="104" spans="2:41" x14ac:dyDescent="0.25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 x14ac:dyDescent="0.4">
      <c r="B109" s="190" t="str">
        <f>IF(C108&lt;0,"NO PAGAR","COBRAR")</f>
        <v>COBRAR</v>
      </c>
      <c r="C109" s="19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90" t="str">
        <f>IF(Y108&lt;0,"NO PAGAR","COBRAR")</f>
        <v>COBRAR</v>
      </c>
      <c r="Y109" s="19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81" t="s">
        <v>9</v>
      </c>
      <c r="C110" s="182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81" t="s">
        <v>9</v>
      </c>
      <c r="Y110" s="18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314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183" t="s">
        <v>7</v>
      </c>
      <c r="F119" s="184"/>
      <c r="G119" s="185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83" t="s">
        <v>7</v>
      </c>
      <c r="AB119" s="184"/>
      <c r="AC119" s="185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183" t="s">
        <v>7</v>
      </c>
      <c r="O121" s="184"/>
      <c r="P121" s="184"/>
      <c r="Q121" s="185"/>
      <c r="R121" s="18">
        <f>SUM(R105:R120)</f>
        <v>0</v>
      </c>
      <c r="S121" s="3"/>
      <c r="V121" s="17"/>
      <c r="X121" s="12"/>
      <c r="Y121" s="10"/>
      <c r="AJ121" s="183" t="s">
        <v>7</v>
      </c>
      <c r="AK121" s="184"/>
      <c r="AL121" s="184"/>
      <c r="AM121" s="185"/>
      <c r="AN121" s="18">
        <f>SUM(AN105:AN120)</f>
        <v>0</v>
      </c>
      <c r="AO121" s="3"/>
    </row>
    <row r="122" spans="1:43" x14ac:dyDescent="0.25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 x14ac:dyDescent="0.25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 x14ac:dyDescent="0.25">
      <c r="E124" s="1" t="s">
        <v>19</v>
      </c>
      <c r="V124" s="17"/>
      <c r="AA124" s="1" t="s">
        <v>19</v>
      </c>
    </row>
    <row r="125" spans="1:43" x14ac:dyDescent="0.25">
      <c r="V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 x14ac:dyDescent="0.25">
      <c r="V129" s="17"/>
    </row>
    <row r="130" spans="2:41" x14ac:dyDescent="0.25">
      <c r="H130" s="186" t="s">
        <v>30</v>
      </c>
      <c r="I130" s="186"/>
      <c r="J130" s="186"/>
      <c r="V130" s="17"/>
      <c r="AA130" s="186" t="s">
        <v>31</v>
      </c>
      <c r="AB130" s="186"/>
      <c r="AC130" s="186"/>
    </row>
    <row r="131" spans="2:41" x14ac:dyDescent="0.25">
      <c r="H131" s="186"/>
      <c r="I131" s="186"/>
      <c r="J131" s="186"/>
      <c r="V131" s="17"/>
      <c r="AA131" s="186"/>
      <c r="AB131" s="186"/>
      <c r="AC131" s="186"/>
    </row>
    <row r="132" spans="2:41" x14ac:dyDescent="0.25">
      <c r="V132" s="17"/>
    </row>
    <row r="133" spans="2:41" x14ac:dyDescent="0.25">
      <c r="V133" s="17"/>
    </row>
    <row r="134" spans="2:41" ht="23.25" x14ac:dyDescent="0.35">
      <c r="B134" s="24" t="s">
        <v>33</v>
      </c>
      <c r="V134" s="17"/>
      <c r="X134" s="22" t="s">
        <v>33</v>
      </c>
    </row>
    <row r="135" spans="2:41" ht="23.25" x14ac:dyDescent="0.35">
      <c r="B135" s="23" t="s">
        <v>82</v>
      </c>
      <c r="C135" s="20">
        <f>IF(X103="PAGADO",0,C108)</f>
        <v>0</v>
      </c>
      <c r="E135" s="187" t="s">
        <v>148</v>
      </c>
      <c r="F135" s="187"/>
      <c r="G135" s="187"/>
      <c r="H135" s="187"/>
      <c r="V135" s="17"/>
      <c r="X135" s="23" t="s">
        <v>32</v>
      </c>
      <c r="Y135" s="20">
        <f>IF(B135="PAGADO",0,C140)</f>
        <v>0</v>
      </c>
      <c r="AA135" s="187" t="s">
        <v>356</v>
      </c>
      <c r="AB135" s="187"/>
      <c r="AC135" s="187"/>
      <c r="AD135" s="187"/>
    </row>
    <row r="136" spans="2:41" x14ac:dyDescent="0.25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 x14ac:dyDescent="0.25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354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355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 x14ac:dyDescent="0.25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 x14ac:dyDescent="0.25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326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 x14ac:dyDescent="0.35">
      <c r="B141" s="6"/>
      <c r="C141" s="7"/>
      <c r="E141" s="4">
        <v>44931</v>
      </c>
      <c r="F141" s="3" t="s">
        <v>330</v>
      </c>
      <c r="G141" s="3" t="s">
        <v>332</v>
      </c>
      <c r="H141" s="5">
        <v>300</v>
      </c>
      <c r="N141" s="3"/>
      <c r="O141" s="3"/>
      <c r="P141" s="3"/>
      <c r="Q141" s="3"/>
      <c r="R141" s="18"/>
      <c r="S141" s="3"/>
      <c r="V141" s="17"/>
      <c r="X141" s="188" t="str">
        <f>IF(Y140&lt;0,"NO PAGAR","COBRAR'")</f>
        <v>COBRAR'</v>
      </c>
      <c r="Y141" s="188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 x14ac:dyDescent="0.35">
      <c r="B142" s="188" t="str">
        <f>IF(C140&lt;0,"NO PAGAR","COBRAR'")</f>
        <v>COBRAR'</v>
      </c>
      <c r="C142" s="188"/>
      <c r="E142" s="4">
        <v>44937</v>
      </c>
      <c r="F142" s="3" t="s">
        <v>330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 x14ac:dyDescent="0.25">
      <c r="B143" s="181" t="s">
        <v>9</v>
      </c>
      <c r="C143" s="182"/>
      <c r="E143" s="4">
        <v>44939</v>
      </c>
      <c r="F143" s="3" t="s">
        <v>330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81" t="s">
        <v>9</v>
      </c>
      <c r="Y143" s="182"/>
      <c r="AA143" s="4">
        <v>44944</v>
      </c>
      <c r="AB143" s="3" t="s">
        <v>383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 x14ac:dyDescent="0.25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16</v>
      </c>
      <c r="C151" s="10"/>
      <c r="E151" s="183" t="s">
        <v>7</v>
      </c>
      <c r="F151" s="184"/>
      <c r="G151" s="185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83" t="s">
        <v>7</v>
      </c>
      <c r="AB151" s="184"/>
      <c r="AC151" s="185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 x14ac:dyDescent="0.25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 x14ac:dyDescent="0.25">
      <c r="B153" s="12"/>
      <c r="C153" s="10"/>
      <c r="N153" s="183" t="s">
        <v>7</v>
      </c>
      <c r="O153" s="184"/>
      <c r="P153" s="184"/>
      <c r="Q153" s="185"/>
      <c r="R153" s="18">
        <f>SUM(R137:R152)</f>
        <v>0</v>
      </c>
      <c r="S153" s="3"/>
      <c r="V153" s="17"/>
      <c r="X153" s="12"/>
      <c r="Y153" s="10"/>
      <c r="AJ153" s="183" t="s">
        <v>7</v>
      </c>
      <c r="AK153" s="184"/>
      <c r="AL153" s="184"/>
      <c r="AM153" s="185"/>
      <c r="AN153" s="18">
        <f>SUM(AN137:AN152)</f>
        <v>0</v>
      </c>
      <c r="AO153" s="3"/>
    </row>
    <row r="154" spans="2:41" x14ac:dyDescent="0.25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 x14ac:dyDescent="0.25">
      <c r="E155" s="1" t="s">
        <v>19</v>
      </c>
      <c r="V155" s="17"/>
      <c r="AA155" s="1" t="s">
        <v>19</v>
      </c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</row>
    <row r="169" spans="2:41" x14ac:dyDescent="0.25">
      <c r="V169" s="17"/>
      <c r="AC169" s="189" t="s">
        <v>29</v>
      </c>
      <c r="AD169" s="189"/>
      <c r="AE169" s="189"/>
    </row>
    <row r="170" spans="2:41" x14ac:dyDescent="0.25">
      <c r="H170" s="186" t="s">
        <v>28</v>
      </c>
      <c r="I170" s="186"/>
      <c r="J170" s="186"/>
      <c r="V170" s="17"/>
      <c r="AC170" s="189"/>
      <c r="AD170" s="189"/>
      <c r="AE170" s="189"/>
    </row>
    <row r="171" spans="2:41" x14ac:dyDescent="0.25">
      <c r="H171" s="186"/>
      <c r="I171" s="186"/>
      <c r="J171" s="186"/>
      <c r="V171" s="17"/>
      <c r="AC171" s="189"/>
      <c r="AD171" s="189"/>
      <c r="AE171" s="189"/>
    </row>
    <row r="172" spans="2:41" x14ac:dyDescent="0.25">
      <c r="V172" s="17"/>
    </row>
    <row r="173" spans="2:41" x14ac:dyDescent="0.25">
      <c r="V173" s="17"/>
    </row>
    <row r="174" spans="2:41" ht="23.25" x14ac:dyDescent="0.35">
      <c r="B174" s="22" t="s">
        <v>63</v>
      </c>
      <c r="V174" s="17"/>
      <c r="X174" s="22" t="s">
        <v>63</v>
      </c>
    </row>
    <row r="175" spans="2:41" ht="23.25" x14ac:dyDescent="0.35">
      <c r="B175" s="23" t="s">
        <v>130</v>
      </c>
      <c r="C175" s="20">
        <f>IF(X135="PAGADO",0,Y140)</f>
        <v>2190</v>
      </c>
      <c r="E175" s="187" t="s">
        <v>79</v>
      </c>
      <c r="F175" s="187"/>
      <c r="G175" s="187"/>
      <c r="H175" s="187"/>
      <c r="V175" s="17"/>
      <c r="X175" s="23" t="s">
        <v>32</v>
      </c>
      <c r="Y175" s="20">
        <f>IF(B175="PAGADO",0,C180)</f>
        <v>0</v>
      </c>
      <c r="AA175" s="187" t="s">
        <v>356</v>
      </c>
      <c r="AB175" s="187"/>
      <c r="AC175" s="187"/>
      <c r="AD175" s="187"/>
    </row>
    <row r="176" spans="2:41" x14ac:dyDescent="0.25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 x14ac:dyDescent="0.25">
      <c r="C177" s="20"/>
      <c r="E177" s="4"/>
      <c r="F177" s="3"/>
      <c r="G177" s="3"/>
      <c r="H177" s="5"/>
      <c r="N177" s="25">
        <v>44985</v>
      </c>
      <c r="O177" s="3" t="s">
        <v>315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379</v>
      </c>
      <c r="AD177" s="5">
        <v>220</v>
      </c>
      <c r="AJ177" s="25">
        <v>44994</v>
      </c>
      <c r="AK177" s="3" t="s">
        <v>485</v>
      </c>
      <c r="AL177" s="3">
        <v>20</v>
      </c>
      <c r="AM177" s="3"/>
      <c r="AN177" s="18">
        <v>20</v>
      </c>
      <c r="AO177" s="3"/>
    </row>
    <row r="178" spans="2:41" x14ac:dyDescent="0.25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410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442</v>
      </c>
      <c r="AD178" s="5">
        <v>110</v>
      </c>
      <c r="AE178" t="s">
        <v>443</v>
      </c>
      <c r="AJ178" s="3"/>
      <c r="AK178" s="3"/>
      <c r="AL178" s="3"/>
      <c r="AM178" s="3"/>
      <c r="AN178" s="18"/>
      <c r="AO178" s="3"/>
    </row>
    <row r="179" spans="2:41" x14ac:dyDescent="0.25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 x14ac:dyDescent="0.25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 x14ac:dyDescent="0.4">
      <c r="B181" s="190" t="str">
        <f>IF(C180&lt;0,"NO PAGAR","COBRAR")</f>
        <v>COBRAR</v>
      </c>
      <c r="C181" s="190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0" t="str">
        <f>IF(Y180&lt;0,"NO PAGAR","COBRAR")</f>
        <v>NO PAGAR</v>
      </c>
      <c r="Y181" s="190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81" t="s">
        <v>9</v>
      </c>
      <c r="C182" s="182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81" t="s">
        <v>9</v>
      </c>
      <c r="Y182" s="182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460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17</v>
      </c>
      <c r="C191" s="10">
        <v>99.88</v>
      </c>
      <c r="E191" s="183" t="s">
        <v>7</v>
      </c>
      <c r="F191" s="184"/>
      <c r="G191" s="185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83" t="s">
        <v>7</v>
      </c>
      <c r="AB191" s="184"/>
      <c r="AC191" s="185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 x14ac:dyDescent="0.25">
      <c r="B193" s="12"/>
      <c r="C193" s="10"/>
      <c r="N193" s="183" t="s">
        <v>7</v>
      </c>
      <c r="O193" s="184"/>
      <c r="P193" s="184"/>
      <c r="Q193" s="185"/>
      <c r="R193" s="18">
        <f>SUM(R177:R192)</f>
        <v>400</v>
      </c>
      <c r="S193" s="3"/>
      <c r="V193" s="17"/>
      <c r="X193" s="12"/>
      <c r="Y193" s="10"/>
      <c r="AJ193" s="183" t="s">
        <v>7</v>
      </c>
      <c r="AK193" s="184"/>
      <c r="AL193" s="184"/>
      <c r="AM193" s="185"/>
      <c r="AN193" s="18">
        <f>SUM(AN177:AN192)</f>
        <v>20</v>
      </c>
      <c r="AO193" s="3"/>
    </row>
    <row r="194" spans="1:43" x14ac:dyDescent="0.25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 x14ac:dyDescent="0.25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 x14ac:dyDescent="0.25">
      <c r="E196" s="1" t="s">
        <v>19</v>
      </c>
      <c r="V196" s="17"/>
      <c r="AA196" s="1" t="s">
        <v>19</v>
      </c>
    </row>
    <row r="197" spans="1:43" x14ac:dyDescent="0.25">
      <c r="V197" s="17"/>
    </row>
    <row r="198" spans="1:43" x14ac:dyDescent="0.25">
      <c r="V198" s="17"/>
    </row>
    <row r="199" spans="1:43" x14ac:dyDescent="0.25">
      <c r="V199" s="17"/>
    </row>
    <row r="200" spans="1:43" x14ac:dyDescent="0.25">
      <c r="V200" s="17"/>
    </row>
    <row r="201" spans="1:43" x14ac:dyDescent="0.25">
      <c r="V201" s="17"/>
    </row>
    <row r="202" spans="1:43" x14ac:dyDescent="0.25">
      <c r="V202" s="17"/>
    </row>
    <row r="203" spans="1:43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 x14ac:dyDescent="0.25">
      <c r="V206" s="17"/>
    </row>
    <row r="207" spans="1:43" x14ac:dyDescent="0.25">
      <c r="H207" s="186" t="s">
        <v>30</v>
      </c>
      <c r="I207" s="186"/>
      <c r="J207" s="186"/>
      <c r="V207" s="17"/>
      <c r="AA207" s="186" t="s">
        <v>31</v>
      </c>
      <c r="AB207" s="186"/>
      <c r="AC207" s="186"/>
    </row>
    <row r="208" spans="1:43" x14ac:dyDescent="0.25">
      <c r="H208" s="186"/>
      <c r="I208" s="186"/>
      <c r="J208" s="186"/>
      <c r="V208" s="17"/>
      <c r="AA208" s="186"/>
      <c r="AB208" s="186"/>
      <c r="AC208" s="186"/>
    </row>
    <row r="209" spans="2:41" x14ac:dyDescent="0.25">
      <c r="V209" s="17"/>
    </row>
    <row r="210" spans="2:41" x14ac:dyDescent="0.25">
      <c r="V210" s="17"/>
    </row>
    <row r="211" spans="2:41" ht="23.25" x14ac:dyDescent="0.35">
      <c r="B211" s="24" t="s">
        <v>63</v>
      </c>
      <c r="V211" s="17"/>
      <c r="X211" s="22" t="s">
        <v>63</v>
      </c>
    </row>
    <row r="212" spans="2:41" ht="23.25" x14ac:dyDescent="0.35">
      <c r="B212" s="23" t="s">
        <v>82</v>
      </c>
      <c r="C212" s="20">
        <f>IF(X175="PAGADO",0,Y180)</f>
        <v>-82.079999999999927</v>
      </c>
      <c r="E212" s="187" t="s">
        <v>356</v>
      </c>
      <c r="F212" s="187"/>
      <c r="G212" s="187"/>
      <c r="H212" s="187"/>
      <c r="V212" s="17"/>
      <c r="X212" s="23" t="s">
        <v>130</v>
      </c>
      <c r="Y212" s="20">
        <f>IF(B212="PAGADO",0,C217)</f>
        <v>0</v>
      </c>
      <c r="AA212" s="187" t="s">
        <v>545</v>
      </c>
      <c r="AB212" s="187"/>
      <c r="AC212" s="187"/>
      <c r="AD212" s="187"/>
    </row>
    <row r="213" spans="2:41" x14ac:dyDescent="0.25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 x14ac:dyDescent="0.25">
      <c r="C214" s="20"/>
      <c r="E214" s="4">
        <v>44926</v>
      </c>
      <c r="F214" s="3" t="s">
        <v>489</v>
      </c>
      <c r="G214" s="3" t="s">
        <v>490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536</v>
      </c>
      <c r="AJ214" s="3"/>
      <c r="AK214" s="3"/>
      <c r="AL214" s="3"/>
      <c r="AM214" s="3"/>
      <c r="AN214" s="18"/>
      <c r="AO214" s="3"/>
    </row>
    <row r="215" spans="2:41" x14ac:dyDescent="0.25">
      <c r="B215" s="1" t="s">
        <v>24</v>
      </c>
      <c r="C215" s="19">
        <f>IF(C212&gt;0,C212+C213,C213)</f>
        <v>1680</v>
      </c>
      <c r="E215" s="4">
        <v>44970</v>
      </c>
      <c r="F215" s="3" t="s">
        <v>498</v>
      </c>
      <c r="G215" s="3" t="s">
        <v>497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536</v>
      </c>
      <c r="AJ215" s="3"/>
      <c r="AK215" s="3"/>
      <c r="AL215" s="3"/>
      <c r="AM215" s="3"/>
      <c r="AN215" s="18"/>
      <c r="AO215" s="3"/>
    </row>
    <row r="216" spans="2:41" x14ac:dyDescent="0.25">
      <c r="B216" s="1" t="s">
        <v>9</v>
      </c>
      <c r="C216" s="20">
        <f>C240</f>
        <v>82.079999999999927</v>
      </c>
      <c r="E216" s="4">
        <v>44971</v>
      </c>
      <c r="F216" s="3" t="s">
        <v>498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 x14ac:dyDescent="0.25">
      <c r="B217" s="6" t="s">
        <v>26</v>
      </c>
      <c r="C217" s="21">
        <f>C215-C216</f>
        <v>1597.92</v>
      </c>
      <c r="E217" s="4">
        <v>44972</v>
      </c>
      <c r="F217" s="3" t="s">
        <v>498</v>
      </c>
      <c r="G217" s="3" t="s">
        <v>332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549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 x14ac:dyDescent="0.35">
      <c r="B218" s="6"/>
      <c r="C218" s="7"/>
      <c r="E218" s="4">
        <v>44973</v>
      </c>
      <c r="F218" s="3" t="s">
        <v>496</v>
      </c>
      <c r="G218" s="3" t="s">
        <v>499</v>
      </c>
      <c r="H218" s="5">
        <v>340</v>
      </c>
      <c r="N218" s="3"/>
      <c r="O218" s="3"/>
      <c r="P218" s="3"/>
      <c r="Q218" s="3"/>
      <c r="R218" s="18"/>
      <c r="S218" s="3"/>
      <c r="V218" s="17"/>
      <c r="X218" s="188" t="str">
        <f>IF(Y217&lt;0,"NO PAGAR","COBRAR'")</f>
        <v>COBRAR'</v>
      </c>
      <c r="Y218" s="188"/>
      <c r="AA218" s="4">
        <v>44945</v>
      </c>
      <c r="AB218" s="3" t="s">
        <v>550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 x14ac:dyDescent="0.35">
      <c r="B219" s="188" t="str">
        <f>IF(C217&lt;0,"NO PAGAR","COBRAR'")</f>
        <v>COBRAR'</v>
      </c>
      <c r="C219" s="188"/>
      <c r="E219" s="4">
        <v>44981</v>
      </c>
      <c r="F219" s="3" t="s">
        <v>496</v>
      </c>
      <c r="G219" s="3" t="s">
        <v>332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550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 x14ac:dyDescent="0.25">
      <c r="B220" s="181" t="s">
        <v>9</v>
      </c>
      <c r="C220" s="182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81" t="s">
        <v>9</v>
      </c>
      <c r="Y220" s="182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 x14ac:dyDescent="0.25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 x14ac:dyDescent="0.25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 x14ac:dyDescent="0.25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 x14ac:dyDescent="0.25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 x14ac:dyDescent="0.25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16</v>
      </c>
      <c r="C228" s="10"/>
      <c r="E228" s="183" t="s">
        <v>7</v>
      </c>
      <c r="F228" s="184"/>
      <c r="G228" s="185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83" t="s">
        <v>7</v>
      </c>
      <c r="AB228" s="184"/>
      <c r="AC228" s="185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 x14ac:dyDescent="0.25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553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 x14ac:dyDescent="0.25">
      <c r="B230" s="12"/>
      <c r="C230" s="10"/>
      <c r="N230" s="183" t="s">
        <v>7</v>
      </c>
      <c r="O230" s="184"/>
      <c r="P230" s="184"/>
      <c r="Q230" s="185"/>
      <c r="R230" s="18">
        <f>SUM(R214:R229)</f>
        <v>0</v>
      </c>
      <c r="S230" s="3"/>
      <c r="V230" s="17"/>
      <c r="X230" s="12"/>
      <c r="Y230" s="10"/>
      <c r="AJ230" s="183" t="s">
        <v>7</v>
      </c>
      <c r="AK230" s="184"/>
      <c r="AL230" s="184"/>
      <c r="AM230" s="185"/>
      <c r="AN230" s="18">
        <f>SUM(AN214:AN229)</f>
        <v>0</v>
      </c>
      <c r="AO230" s="3"/>
    </row>
    <row r="231" spans="2:41" x14ac:dyDescent="0.25">
      <c r="B231" s="12"/>
      <c r="C231" s="10"/>
      <c r="V231" s="17"/>
      <c r="X231" s="12"/>
      <c r="Y231" s="10"/>
    </row>
    <row r="232" spans="2:41" x14ac:dyDescent="0.25">
      <c r="B232" s="12"/>
      <c r="C232" s="10"/>
      <c r="V232" s="17"/>
      <c r="X232" s="12"/>
      <c r="Y232" s="10"/>
    </row>
    <row r="233" spans="2:41" x14ac:dyDescent="0.25">
      <c r="B233" s="12"/>
      <c r="C233" s="10"/>
      <c r="E233" s="14"/>
      <c r="V233" s="17"/>
      <c r="X233" s="12"/>
      <c r="Y233" s="10"/>
      <c r="AA233" s="14"/>
    </row>
    <row r="234" spans="2:41" x14ac:dyDescent="0.25">
      <c r="B234" s="12"/>
      <c r="C234" s="10"/>
      <c r="V234" s="17"/>
      <c r="X234" s="12"/>
      <c r="Y234" s="10"/>
    </row>
    <row r="235" spans="2:41" x14ac:dyDescent="0.25">
      <c r="B235" s="12"/>
      <c r="C235" s="10"/>
      <c r="V235" s="17"/>
      <c r="X235" s="12"/>
      <c r="Y235" s="10"/>
    </row>
    <row r="236" spans="2:41" x14ac:dyDescent="0.25">
      <c r="B236" s="12"/>
      <c r="C236" s="10"/>
      <c r="V236" s="17"/>
      <c r="X236" s="12"/>
      <c r="Y236" s="10"/>
    </row>
    <row r="237" spans="2:41" x14ac:dyDescent="0.25">
      <c r="B237" s="12"/>
      <c r="C237" s="10"/>
      <c r="V237" s="17"/>
      <c r="X237" s="12"/>
      <c r="Y237" s="10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1"/>
      <c r="C239" s="10"/>
      <c r="V239" s="17"/>
      <c r="X239" s="11"/>
      <c r="Y239" s="10"/>
    </row>
    <row r="240" spans="2:41" x14ac:dyDescent="0.25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 x14ac:dyDescent="0.25">
      <c r="E241" s="1" t="s">
        <v>19</v>
      </c>
      <c r="V241" s="17"/>
      <c r="AA241" s="1" t="s">
        <v>19</v>
      </c>
    </row>
    <row r="242" spans="5:31" x14ac:dyDescent="0.25">
      <c r="V242" s="17"/>
    </row>
    <row r="243" spans="5:31" x14ac:dyDescent="0.25">
      <c r="V243" s="17"/>
    </row>
    <row r="244" spans="5:31" x14ac:dyDescent="0.25">
      <c r="V244" s="17"/>
    </row>
    <row r="245" spans="5:31" x14ac:dyDescent="0.25">
      <c r="V245" s="17"/>
    </row>
    <row r="246" spans="5:31" x14ac:dyDescent="0.25">
      <c r="V246" s="17"/>
    </row>
    <row r="247" spans="5:31" x14ac:dyDescent="0.25">
      <c r="V247" s="17"/>
    </row>
    <row r="248" spans="5:31" x14ac:dyDescent="0.25">
      <c r="V248" s="17"/>
    </row>
    <row r="249" spans="5:31" x14ac:dyDescent="0.25">
      <c r="V249" s="17"/>
    </row>
    <row r="250" spans="5:31" x14ac:dyDescent="0.25">
      <c r="V250" s="17"/>
    </row>
    <row r="251" spans="5:31" x14ac:dyDescent="0.25">
      <c r="V251" s="17"/>
    </row>
    <row r="252" spans="5:31" x14ac:dyDescent="0.25">
      <c r="V252" s="17"/>
    </row>
    <row r="253" spans="5:31" x14ac:dyDescent="0.25">
      <c r="V253" s="17"/>
      <c r="AC253" s="189" t="s">
        <v>29</v>
      </c>
      <c r="AD253" s="189"/>
      <c r="AE253" s="189"/>
    </row>
    <row r="254" spans="5:31" x14ac:dyDescent="0.25">
      <c r="H254" s="186" t="s">
        <v>28</v>
      </c>
      <c r="I254" s="186"/>
      <c r="J254" s="186"/>
      <c r="V254" s="17"/>
      <c r="AC254" s="189"/>
      <c r="AD254" s="189"/>
      <c r="AE254" s="189"/>
    </row>
    <row r="255" spans="5:31" x14ac:dyDescent="0.25">
      <c r="H255" s="186"/>
      <c r="I255" s="186"/>
      <c r="J255" s="186"/>
      <c r="V255" s="17"/>
      <c r="AC255" s="189"/>
      <c r="AD255" s="189"/>
      <c r="AE255" s="189"/>
    </row>
    <row r="256" spans="5:31" x14ac:dyDescent="0.25">
      <c r="V256" s="17"/>
    </row>
    <row r="257" spans="2:41" x14ac:dyDescent="0.25">
      <c r="V257" s="17"/>
    </row>
    <row r="258" spans="2:41" ht="23.25" x14ac:dyDescent="0.35">
      <c r="B258" s="22" t="s">
        <v>65</v>
      </c>
      <c r="V258" s="17"/>
      <c r="X258" s="22" t="s">
        <v>65</v>
      </c>
    </row>
    <row r="259" spans="2:41" ht="23.25" x14ac:dyDescent="0.35">
      <c r="B259" s="23" t="s">
        <v>82</v>
      </c>
      <c r="C259" s="20">
        <f>IF(X212="PAGADO",0,Y217)</f>
        <v>0</v>
      </c>
      <c r="E259" s="187" t="s">
        <v>545</v>
      </c>
      <c r="F259" s="187"/>
      <c r="G259" s="187"/>
      <c r="H259" s="187"/>
      <c r="V259" s="17"/>
      <c r="X259" s="23" t="s">
        <v>32</v>
      </c>
      <c r="Y259" s="20">
        <f>IF(B259="PAGADO",0,C264)</f>
        <v>0</v>
      </c>
      <c r="AA259" s="187" t="s">
        <v>600</v>
      </c>
      <c r="AB259" s="187"/>
      <c r="AC259" s="187"/>
      <c r="AD259" s="187"/>
    </row>
    <row r="260" spans="2:41" ht="15" customHeight="1" x14ac:dyDescent="0.25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 x14ac:dyDescent="0.25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585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433</v>
      </c>
      <c r="AL261" s="3">
        <v>520</v>
      </c>
      <c r="AM261" s="3"/>
      <c r="AN261" s="18">
        <v>520</v>
      </c>
      <c r="AO261" s="3"/>
    </row>
    <row r="262" spans="2:41" x14ac:dyDescent="0.25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 x14ac:dyDescent="0.25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 x14ac:dyDescent="0.25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 x14ac:dyDescent="0.4">
      <c r="B265" s="190" t="str">
        <f>IF(C264&lt;0,"NO PAGAR","COBRAR")</f>
        <v>COBRAR</v>
      </c>
      <c r="C265" s="190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90" t="str">
        <f>IF(Y264&lt;0,"NO PAGAR","COBRAR")</f>
        <v>COBRAR</v>
      </c>
      <c r="Y265" s="190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 x14ac:dyDescent="0.25">
      <c r="B266" s="181" t="s">
        <v>9</v>
      </c>
      <c r="C266" s="182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81" t="s">
        <v>9</v>
      </c>
      <c r="Y266" s="182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 x14ac:dyDescent="0.25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 x14ac:dyDescent="0.25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 x14ac:dyDescent="0.25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x14ac:dyDescent="0.25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626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610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17</v>
      </c>
      <c r="C275" s="10"/>
      <c r="E275" s="183" t="s">
        <v>7</v>
      </c>
      <c r="F275" s="184"/>
      <c r="G275" s="185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651</v>
      </c>
      <c r="Y275" s="10"/>
      <c r="AA275" s="183" t="s">
        <v>7</v>
      </c>
      <c r="AB275" s="184"/>
      <c r="AC275" s="185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 x14ac:dyDescent="0.25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 x14ac:dyDescent="0.25">
      <c r="B277" s="12"/>
      <c r="C277" s="10"/>
      <c r="N277" s="183" t="s">
        <v>7</v>
      </c>
      <c r="O277" s="184"/>
      <c r="P277" s="184"/>
      <c r="Q277" s="185"/>
      <c r="R277" s="18">
        <f>SUM(R261:R276)</f>
        <v>100</v>
      </c>
      <c r="S277" s="3"/>
      <c r="V277" s="17"/>
      <c r="X277" s="12"/>
      <c r="Y277" s="10"/>
      <c r="AJ277" s="183" t="s">
        <v>7</v>
      </c>
      <c r="AK277" s="184"/>
      <c r="AL277" s="184"/>
      <c r="AM277" s="185"/>
      <c r="AN277" s="18">
        <f>SUM(AN261:AN276)</f>
        <v>520</v>
      </c>
      <c r="AO277" s="3"/>
    </row>
    <row r="278" spans="2:41" x14ac:dyDescent="0.25">
      <c r="B278" s="12"/>
      <c r="C278" s="10"/>
      <c r="V278" s="17"/>
      <c r="X278" s="12"/>
      <c r="Y278" s="10"/>
    </row>
    <row r="279" spans="2:41" x14ac:dyDescent="0.25">
      <c r="B279" s="12"/>
      <c r="C279" s="10"/>
      <c r="V279" s="17"/>
      <c r="X279" s="12"/>
      <c r="Y279" s="10"/>
    </row>
    <row r="280" spans="2:41" x14ac:dyDescent="0.25">
      <c r="B280" s="12"/>
      <c r="C280" s="10"/>
      <c r="E280" s="14"/>
      <c r="V280" s="17"/>
      <c r="X280" s="12"/>
      <c r="Y280" s="10"/>
      <c r="AA280" s="14"/>
    </row>
    <row r="281" spans="2:41" x14ac:dyDescent="0.25">
      <c r="B281" s="12"/>
      <c r="C281" s="10"/>
      <c r="V281" s="17"/>
      <c r="X281" s="12"/>
      <c r="Y281" s="10"/>
    </row>
    <row r="282" spans="2:41" x14ac:dyDescent="0.25">
      <c r="B282" s="12"/>
      <c r="C282" s="10"/>
      <c r="V282" s="17"/>
      <c r="X282" s="12"/>
      <c r="Y282" s="10"/>
    </row>
    <row r="283" spans="2:41" x14ac:dyDescent="0.25">
      <c r="B283" s="12"/>
      <c r="C283" s="10"/>
      <c r="V283" s="17"/>
      <c r="X283" s="12"/>
      <c r="Y283" s="10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1"/>
      <c r="C285" s="10"/>
      <c r="V285" s="17"/>
      <c r="X285" s="11"/>
      <c r="Y285" s="10"/>
    </row>
    <row r="286" spans="2:41" x14ac:dyDescent="0.25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 x14ac:dyDescent="0.25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 x14ac:dyDescent="0.25">
      <c r="E288" s="1" t="s">
        <v>19</v>
      </c>
      <c r="V288" s="17"/>
      <c r="AA288" s="1" t="s">
        <v>19</v>
      </c>
    </row>
    <row r="289" spans="1:43" x14ac:dyDescent="0.25">
      <c r="V289" s="17"/>
    </row>
    <row r="290" spans="1:43" x14ac:dyDescent="0.25">
      <c r="V290" s="17"/>
    </row>
    <row r="291" spans="1:43" x14ac:dyDescent="0.25">
      <c r="V291" s="17"/>
    </row>
    <row r="292" spans="1:43" x14ac:dyDescent="0.25">
      <c r="V292" s="17"/>
    </row>
    <row r="293" spans="1:43" x14ac:dyDescent="0.25">
      <c r="V293" s="17"/>
    </row>
    <row r="294" spans="1:43" x14ac:dyDescent="0.25">
      <c r="V294" s="17"/>
    </row>
    <row r="295" spans="1:43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 x14ac:dyDescent="0.25">
      <c r="V298" s="17"/>
    </row>
    <row r="299" spans="1:43" x14ac:dyDescent="0.25">
      <c r="H299" s="186" t="s">
        <v>30</v>
      </c>
      <c r="I299" s="186"/>
      <c r="J299" s="186"/>
      <c r="V299" s="17"/>
      <c r="AA299" s="186" t="s">
        <v>31</v>
      </c>
      <c r="AB299" s="186"/>
      <c r="AC299" s="186"/>
    </row>
    <row r="300" spans="1:43" x14ac:dyDescent="0.25">
      <c r="H300" s="186"/>
      <c r="I300" s="186"/>
      <c r="J300" s="186"/>
      <c r="V300" s="17"/>
      <c r="AA300" s="186"/>
      <c r="AB300" s="186"/>
      <c r="AC300" s="186"/>
    </row>
    <row r="301" spans="1:43" x14ac:dyDescent="0.25">
      <c r="V301" s="17"/>
    </row>
    <row r="302" spans="1:43" x14ac:dyDescent="0.25">
      <c r="V302" s="17"/>
    </row>
    <row r="303" spans="1:43" ht="23.25" x14ac:dyDescent="0.35">
      <c r="B303" s="24" t="s">
        <v>65</v>
      </c>
      <c r="V303" s="17"/>
      <c r="X303" s="22" t="s">
        <v>65</v>
      </c>
    </row>
    <row r="304" spans="1:43" ht="23.25" x14ac:dyDescent="0.35">
      <c r="B304" s="23" t="s">
        <v>32</v>
      </c>
      <c r="C304" s="20">
        <f>IF(X259="PAGADO",0,Y264)</f>
        <v>242.73000000000002</v>
      </c>
      <c r="E304" s="187" t="s">
        <v>356</v>
      </c>
      <c r="F304" s="187"/>
      <c r="G304" s="187"/>
      <c r="H304" s="187"/>
      <c r="V304" s="17"/>
      <c r="X304" s="23" t="s">
        <v>32</v>
      </c>
      <c r="Y304" s="20">
        <f>IF(B1068="PAGADO",0,C309)</f>
        <v>240</v>
      </c>
      <c r="AA304" s="187" t="s">
        <v>677</v>
      </c>
      <c r="AB304" s="187"/>
      <c r="AC304" s="187"/>
      <c r="AD304" s="187"/>
    </row>
    <row r="305" spans="2:41" x14ac:dyDescent="0.25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 x14ac:dyDescent="0.25">
      <c r="C306" s="20"/>
      <c r="E306" s="4">
        <v>44995</v>
      </c>
      <c r="F306" s="3" t="s">
        <v>330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324</v>
      </c>
      <c r="AC306" s="3" t="s">
        <v>676</v>
      </c>
      <c r="AD306" s="5">
        <v>150</v>
      </c>
      <c r="AJ306" s="3"/>
      <c r="AK306" s="3"/>
      <c r="AL306" s="3"/>
      <c r="AM306" s="3"/>
      <c r="AN306" s="18"/>
      <c r="AO306" s="3"/>
    </row>
    <row r="307" spans="2:41" x14ac:dyDescent="0.25">
      <c r="B307" s="1" t="s">
        <v>24</v>
      </c>
      <c r="C307" s="19">
        <f>IF(C304&gt;0,C304+C305,C305)</f>
        <v>3022.73</v>
      </c>
      <c r="E307" s="4">
        <v>44999</v>
      </c>
      <c r="F307" s="3" t="s">
        <v>330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" t="s">
        <v>9</v>
      </c>
      <c r="C308" s="20">
        <f>C332</f>
        <v>2782.73</v>
      </c>
      <c r="E308" s="4">
        <v>45000</v>
      </c>
      <c r="F308" s="3" t="s">
        <v>330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 x14ac:dyDescent="0.25">
      <c r="B309" s="6" t="s">
        <v>26</v>
      </c>
      <c r="C309" s="21">
        <f>C307-C308</f>
        <v>240</v>
      </c>
      <c r="E309" s="4">
        <v>45001</v>
      </c>
      <c r="F309" s="3" t="s">
        <v>330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 x14ac:dyDescent="0.35">
      <c r="B310" s="6"/>
      <c r="C310" s="7"/>
      <c r="E310" s="4">
        <v>45009</v>
      </c>
      <c r="F310" s="3" t="s">
        <v>330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88" t="str">
        <f>IF(Y309&lt;0,"NO PAGAR","COBRAR'")</f>
        <v>COBRAR'</v>
      </c>
      <c r="Y310" s="188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 x14ac:dyDescent="0.35">
      <c r="B311" s="188" t="str">
        <f>IF(C309&lt;0,"NO PAGAR","COBRAR'")</f>
        <v>COBRAR'</v>
      </c>
      <c r="C311" s="188"/>
      <c r="E311" s="4">
        <v>45012</v>
      </c>
      <c r="F311" s="3" t="s">
        <v>330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 x14ac:dyDescent="0.25">
      <c r="B312" s="181" t="s">
        <v>9</v>
      </c>
      <c r="C312" s="182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81" t="s">
        <v>9</v>
      </c>
      <c r="Y312" s="182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 x14ac:dyDescent="0.25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1" t="s">
        <v>10</v>
      </c>
      <c r="C314" s="10">
        <f>R322</f>
        <v>2552.6999999999998</v>
      </c>
      <c r="E314" s="4">
        <v>45033</v>
      </c>
      <c r="F314" s="3" t="s">
        <v>652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11" t="s">
        <v>11</v>
      </c>
      <c r="C315" s="10"/>
      <c r="E315" s="4">
        <v>44965</v>
      </c>
      <c r="F315" s="3" t="s">
        <v>654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11" t="s">
        <v>12</v>
      </c>
      <c r="C316" s="10"/>
      <c r="E316" s="4">
        <v>44967</v>
      </c>
      <c r="F316" s="3" t="s">
        <v>654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x14ac:dyDescent="0.25">
      <c r="B317" s="11" t="s">
        <v>13</v>
      </c>
      <c r="C317" s="10"/>
      <c r="E317" s="4">
        <v>44980</v>
      </c>
      <c r="F317" s="3" t="s">
        <v>654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1" t="s">
        <v>14</v>
      </c>
      <c r="C318" s="10"/>
      <c r="E318" s="4">
        <v>45034</v>
      </c>
      <c r="F318" s="3" t="s">
        <v>324</v>
      </c>
      <c r="G318" s="3" t="s">
        <v>659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16</v>
      </c>
      <c r="C320" s="10"/>
      <c r="E320" s="183" t="s">
        <v>7</v>
      </c>
      <c r="F320" s="184"/>
      <c r="G320" s="185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83" t="s">
        <v>7</v>
      </c>
      <c r="AB320" s="184"/>
      <c r="AC320" s="185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 x14ac:dyDescent="0.25">
      <c r="B321" s="11" t="s">
        <v>651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695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 x14ac:dyDescent="0.25">
      <c r="B322" s="12"/>
      <c r="C322" s="10"/>
      <c r="N322" s="183" t="s">
        <v>7</v>
      </c>
      <c r="O322" s="184"/>
      <c r="P322" s="184"/>
      <c r="Q322" s="185"/>
      <c r="R322" s="18">
        <f>SUM(R306:R321)</f>
        <v>2552.6999999999998</v>
      </c>
      <c r="S322" s="3"/>
      <c r="V322" s="17"/>
      <c r="X322" s="11"/>
      <c r="Y322" s="10"/>
      <c r="AJ322" s="183" t="s">
        <v>7</v>
      </c>
      <c r="AK322" s="184"/>
      <c r="AL322" s="184"/>
      <c r="AM322" s="185"/>
      <c r="AN322" s="18">
        <f>SUM(AN306:AN321)</f>
        <v>0</v>
      </c>
      <c r="AO322" s="3"/>
    </row>
    <row r="323" spans="2:41" x14ac:dyDescent="0.25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 x14ac:dyDescent="0.25">
      <c r="B324" s="12"/>
      <c r="C324" s="10"/>
      <c r="V324" s="17"/>
      <c r="AA324" s="1" t="s">
        <v>19</v>
      </c>
    </row>
    <row r="325" spans="2:41" x14ac:dyDescent="0.25">
      <c r="B325" s="12"/>
      <c r="C325" s="10"/>
      <c r="E325" s="14"/>
      <c r="V325" s="17"/>
    </row>
    <row r="326" spans="2:41" x14ac:dyDescent="0.25">
      <c r="B326" s="12"/>
      <c r="C326" s="10"/>
      <c r="V326" s="17"/>
      <c r="X326" s="12"/>
      <c r="Y326" s="10"/>
    </row>
    <row r="327" spans="2:41" x14ac:dyDescent="0.25">
      <c r="B327" s="12"/>
      <c r="C327" s="10"/>
      <c r="V327" s="17"/>
    </row>
    <row r="328" spans="2:41" x14ac:dyDescent="0.25">
      <c r="B328" s="12"/>
      <c r="C328" s="10"/>
      <c r="V328" s="17"/>
    </row>
    <row r="329" spans="2:41" x14ac:dyDescent="0.25">
      <c r="B329" s="12"/>
      <c r="C329" s="10"/>
      <c r="V329" s="17"/>
    </row>
    <row r="330" spans="2:41" x14ac:dyDescent="0.25">
      <c r="B330" s="12"/>
      <c r="C330" s="10"/>
      <c r="V330" s="17"/>
    </row>
    <row r="331" spans="2:41" x14ac:dyDescent="0.25">
      <c r="B331" s="11"/>
      <c r="C331" s="10"/>
      <c r="V331" s="17"/>
    </row>
    <row r="332" spans="2:41" x14ac:dyDescent="0.25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 x14ac:dyDescent="0.25">
      <c r="E333" s="1" t="s">
        <v>19</v>
      </c>
      <c r="V333" s="17"/>
    </row>
    <row r="334" spans="2:41" x14ac:dyDescent="0.25">
      <c r="V334" s="17"/>
    </row>
    <row r="335" spans="2:41" x14ac:dyDescent="0.25">
      <c r="V335" s="17"/>
    </row>
    <row r="336" spans="2:41" x14ac:dyDescent="0.25">
      <c r="V336" s="17"/>
    </row>
    <row r="337" spans="2:30" x14ac:dyDescent="0.25">
      <c r="V337" s="17"/>
    </row>
    <row r="338" spans="2:30" x14ac:dyDescent="0.25">
      <c r="V338" s="17"/>
    </row>
    <row r="339" spans="2:30" x14ac:dyDescent="0.25">
      <c r="V339" s="17"/>
    </row>
    <row r="340" spans="2:30" x14ac:dyDescent="0.25">
      <c r="V340" s="17"/>
    </row>
    <row r="341" spans="2:30" x14ac:dyDescent="0.25">
      <c r="V341" s="17"/>
    </row>
    <row r="342" spans="2:30" x14ac:dyDescent="0.25">
      <c r="V342" s="17"/>
    </row>
    <row r="343" spans="2:30" x14ac:dyDescent="0.25">
      <c r="V343" s="17"/>
    </row>
    <row r="344" spans="2:30" x14ac:dyDescent="0.25">
      <c r="V344" s="17"/>
    </row>
    <row r="345" spans="2:30" x14ac:dyDescent="0.25">
      <c r="V345" s="17"/>
    </row>
    <row r="346" spans="2:30" x14ac:dyDescent="0.25">
      <c r="V346" s="17"/>
    </row>
    <row r="347" spans="2:30" x14ac:dyDescent="0.25">
      <c r="H347" s="186" t="s">
        <v>28</v>
      </c>
      <c r="I347" s="186"/>
      <c r="J347" s="186"/>
      <c r="V347" s="17"/>
    </row>
    <row r="348" spans="2:30" x14ac:dyDescent="0.25">
      <c r="H348" s="186"/>
      <c r="I348" s="186"/>
      <c r="J348" s="186"/>
      <c r="V348" s="17"/>
    </row>
    <row r="349" spans="2:30" x14ac:dyDescent="0.25">
      <c r="V349" s="17"/>
      <c r="X349" s="200" t="s">
        <v>64</v>
      </c>
      <c r="AB349" s="197" t="s">
        <v>29</v>
      </c>
      <c r="AC349" s="197"/>
      <c r="AD349" s="197"/>
    </row>
    <row r="350" spans="2:30" x14ac:dyDescent="0.25">
      <c r="V350" s="17"/>
      <c r="X350" s="200"/>
      <c r="AB350" s="197"/>
      <c r="AC350" s="197"/>
      <c r="AD350" s="197"/>
    </row>
    <row r="351" spans="2:30" ht="23.25" x14ac:dyDescent="0.35">
      <c r="B351" s="22" t="s">
        <v>64</v>
      </c>
      <c r="V351" s="17"/>
      <c r="X351" s="200"/>
      <c r="AB351" s="197"/>
      <c r="AC351" s="197"/>
      <c r="AD351" s="197"/>
    </row>
    <row r="352" spans="2:30" ht="23.25" x14ac:dyDescent="0.35">
      <c r="B352" s="23" t="s">
        <v>130</v>
      </c>
      <c r="C352" s="20">
        <f>IF(X304="PAGADO",0,Y309)</f>
        <v>229.98</v>
      </c>
      <c r="E352" s="187" t="s">
        <v>545</v>
      </c>
      <c r="F352" s="187"/>
      <c r="G352" s="187"/>
      <c r="H352" s="187"/>
      <c r="V352" s="17"/>
      <c r="X352" s="23" t="s">
        <v>130</v>
      </c>
      <c r="Y352" s="20">
        <f>IF(B352="PAGADO",0,C357)</f>
        <v>0</v>
      </c>
      <c r="AA352" s="187" t="s">
        <v>677</v>
      </c>
      <c r="AB352" s="187"/>
      <c r="AC352" s="187"/>
      <c r="AD352" s="187"/>
    </row>
    <row r="353" spans="2:44" x14ac:dyDescent="0.25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 x14ac:dyDescent="0.25">
      <c r="C354" s="20"/>
      <c r="E354" s="4">
        <v>44983</v>
      </c>
      <c r="F354" s="3" t="s">
        <v>352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433</v>
      </c>
      <c r="AL354" s="3">
        <v>500</v>
      </c>
      <c r="AM354" s="3"/>
      <c r="AN354" s="18">
        <v>500</v>
      </c>
    </row>
    <row r="355" spans="2:44" x14ac:dyDescent="0.25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 x14ac:dyDescent="0.25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735</v>
      </c>
      <c r="AD356" s="5">
        <v>180</v>
      </c>
      <c r="AJ356" s="3"/>
      <c r="AK356" s="3"/>
      <c r="AL356" s="3"/>
      <c r="AM356" s="3"/>
      <c r="AN356" s="18"/>
    </row>
    <row r="357" spans="2:44" x14ac:dyDescent="0.25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 x14ac:dyDescent="0.4">
      <c r="B358" s="190" t="str">
        <f>IF(C357&lt;0,"NO PAGAR","COBRAR")</f>
        <v>COBRAR</v>
      </c>
      <c r="C358" s="190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90" t="str">
        <f>IF(Y357&lt;0,"NO PAGAR","COBRAR")</f>
        <v>COBRAR</v>
      </c>
      <c r="Y358" s="190"/>
      <c r="AA358" s="4">
        <v>45024</v>
      </c>
      <c r="AB358" s="3" t="s">
        <v>201</v>
      </c>
      <c r="AC358" s="3" t="s">
        <v>735</v>
      </c>
      <c r="AD358" s="5">
        <v>180</v>
      </c>
      <c r="AJ358" s="3"/>
      <c r="AK358" s="3"/>
      <c r="AL358" s="3"/>
      <c r="AM358" s="3"/>
      <c r="AN358" s="18"/>
    </row>
    <row r="359" spans="2:44" x14ac:dyDescent="0.25">
      <c r="B359" s="181" t="s">
        <v>9</v>
      </c>
      <c r="C359" s="182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81" t="s">
        <v>9</v>
      </c>
      <c r="Y359" s="182"/>
      <c r="AA359" s="4">
        <v>45005</v>
      </c>
      <c r="AB359" s="3" t="s">
        <v>755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 x14ac:dyDescent="0.25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755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 x14ac:dyDescent="0.25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 x14ac:dyDescent="0.25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 x14ac:dyDescent="0.25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83" t="s">
        <v>7</v>
      </c>
      <c r="AK363" s="184"/>
      <c r="AL363" s="184"/>
      <c r="AM363" s="185"/>
      <c r="AN363" s="18">
        <f>SUM(AN354:AN362)</f>
        <v>500</v>
      </c>
    </row>
    <row r="364" spans="2:44" x14ac:dyDescent="0.25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 x14ac:dyDescent="0.25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760</v>
      </c>
      <c r="Y365" s="10">
        <v>58.92</v>
      </c>
      <c r="AA365" s="4"/>
      <c r="AB365" s="3"/>
      <c r="AC365" s="3"/>
      <c r="AD365" s="5"/>
    </row>
    <row r="366" spans="2:44" x14ac:dyDescent="0.25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 x14ac:dyDescent="0.25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739</v>
      </c>
      <c r="Y367" s="10">
        <v>18.02</v>
      </c>
      <c r="AA367" s="4"/>
      <c r="AB367" s="3"/>
      <c r="AC367" s="3"/>
      <c r="AD367" s="5"/>
      <c r="AH367" s="107" t="s">
        <v>470</v>
      </c>
      <c r="AI367" s="100">
        <v>24303</v>
      </c>
      <c r="AJ367" s="63" t="s">
        <v>466</v>
      </c>
      <c r="AK367" s="64">
        <v>45033</v>
      </c>
      <c r="AL367" s="61">
        <v>1720145711</v>
      </c>
      <c r="AM367" s="61" t="s">
        <v>148</v>
      </c>
      <c r="AN367" s="107" t="s">
        <v>476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 x14ac:dyDescent="0.25">
      <c r="B368" s="11" t="s">
        <v>17</v>
      </c>
      <c r="C368" s="10"/>
      <c r="E368" s="183" t="s">
        <v>7</v>
      </c>
      <c r="F368" s="184"/>
      <c r="G368" s="185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769</v>
      </c>
      <c r="Y368" s="10">
        <f>AR371</f>
        <v>372.51</v>
      </c>
      <c r="AA368" s="183" t="s">
        <v>7</v>
      </c>
      <c r="AB368" s="184"/>
      <c r="AC368" s="185"/>
      <c r="AD368" s="5">
        <f>SUM(AD354:AD367)</f>
        <v>1160</v>
      </c>
      <c r="AH368" s="108" t="s">
        <v>470</v>
      </c>
      <c r="AI368" s="101">
        <v>39476</v>
      </c>
      <c r="AJ368" s="68" t="s">
        <v>466</v>
      </c>
      <c r="AK368" s="69">
        <v>45036</v>
      </c>
      <c r="AL368" s="66">
        <v>1720145711</v>
      </c>
      <c r="AM368" s="66" t="s">
        <v>148</v>
      </c>
      <c r="AN368" s="108" t="s">
        <v>476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 x14ac:dyDescent="0.25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7" t="s">
        <v>470</v>
      </c>
      <c r="AI369" s="100">
        <v>24530</v>
      </c>
      <c r="AJ369" s="63" t="s">
        <v>466</v>
      </c>
      <c r="AK369" s="64">
        <v>45040</v>
      </c>
      <c r="AL369" s="61">
        <v>1720145711</v>
      </c>
      <c r="AM369" s="61" t="s">
        <v>756</v>
      </c>
      <c r="AN369" s="107" t="s">
        <v>476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 x14ac:dyDescent="0.25">
      <c r="B370" s="12"/>
      <c r="C370" s="10"/>
      <c r="N370" s="183" t="s">
        <v>7</v>
      </c>
      <c r="O370" s="184"/>
      <c r="P370" s="184"/>
      <c r="Q370" s="185"/>
      <c r="R370" s="18">
        <f>SUM(R354:R369)</f>
        <v>0</v>
      </c>
      <c r="S370" s="3"/>
      <c r="V370" s="17"/>
      <c r="X370" s="12"/>
      <c r="Y370" s="10"/>
      <c r="AH370" s="108" t="s">
        <v>470</v>
      </c>
      <c r="AI370" s="101">
        <v>24655</v>
      </c>
      <c r="AJ370" s="68" t="s">
        <v>466</v>
      </c>
      <c r="AK370" s="69">
        <v>45044</v>
      </c>
      <c r="AL370" s="66">
        <v>1720145711</v>
      </c>
      <c r="AM370" s="66" t="s">
        <v>756</v>
      </c>
      <c r="AN370" s="108" t="s">
        <v>476</v>
      </c>
      <c r="AO370" s="66">
        <v>5555</v>
      </c>
      <c r="AP370" s="70">
        <v>41.433</v>
      </c>
      <c r="AQ370" s="70">
        <v>72.510000000000005</v>
      </c>
      <c r="AR370" s="67"/>
    </row>
    <row r="371" spans="1:44" x14ac:dyDescent="0.25">
      <c r="B371" s="12"/>
      <c r="C371" s="10"/>
      <c r="V371" s="17"/>
      <c r="X371" s="12"/>
      <c r="Y371" s="10"/>
      <c r="AH371" s="103"/>
      <c r="AI371" s="104"/>
      <c r="AJ371" s="105"/>
      <c r="AK371" s="105"/>
      <c r="AL371" s="103"/>
      <c r="AM371" s="103"/>
      <c r="AN371" s="105"/>
      <c r="AO371" s="103"/>
      <c r="AP371" s="104"/>
      <c r="AQ371" s="104"/>
      <c r="AR371" s="102">
        <f>SUM(AQ367:AQ370)</f>
        <v>372.51</v>
      </c>
    </row>
    <row r="372" spans="1:44" x14ac:dyDescent="0.25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 x14ac:dyDescent="0.25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 x14ac:dyDescent="0.25">
      <c r="D374" t="s">
        <v>22</v>
      </c>
      <c r="E374" t="s">
        <v>21</v>
      </c>
      <c r="V374" s="17"/>
    </row>
    <row r="375" spans="1:44" x14ac:dyDescent="0.25">
      <c r="E375" s="1" t="s">
        <v>19</v>
      </c>
      <c r="V375" s="17"/>
    </row>
    <row r="376" spans="1:44" x14ac:dyDescent="0.25">
      <c r="V376" s="17"/>
    </row>
    <row r="377" spans="1:44" x14ac:dyDescent="0.25">
      <c r="V377" s="17"/>
    </row>
    <row r="378" spans="1:44" x14ac:dyDescent="0.25">
      <c r="V378" s="17"/>
    </row>
    <row r="379" spans="1:44" x14ac:dyDescent="0.25">
      <c r="V379" s="17"/>
    </row>
    <row r="380" spans="1:44" x14ac:dyDescent="0.25">
      <c r="V380" s="17"/>
    </row>
    <row r="381" spans="1:44" x14ac:dyDescent="0.25">
      <c r="V381" s="17"/>
    </row>
    <row r="382" spans="1:44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 x14ac:dyDescent="0.25">
      <c r="V385" s="17"/>
    </row>
    <row r="386" spans="2:41" x14ac:dyDescent="0.25">
      <c r="H386" s="186" t="s">
        <v>30</v>
      </c>
      <c r="I386" s="186"/>
      <c r="J386" s="186"/>
      <c r="V386" s="17"/>
      <c r="AA386" s="186" t="s">
        <v>31</v>
      </c>
      <c r="AB386" s="186"/>
      <c r="AC386" s="186"/>
    </row>
    <row r="387" spans="2:41" x14ac:dyDescent="0.25">
      <c r="H387" s="186"/>
      <c r="I387" s="186"/>
      <c r="J387" s="186"/>
      <c r="V387" s="17"/>
      <c r="AA387" s="186"/>
      <c r="AB387" s="186"/>
      <c r="AC387" s="186"/>
    </row>
    <row r="388" spans="2:41" x14ac:dyDescent="0.25">
      <c r="V388" s="17"/>
    </row>
    <row r="389" spans="2:41" x14ac:dyDescent="0.25">
      <c r="V389" s="17"/>
    </row>
    <row r="390" spans="2:41" ht="23.25" x14ac:dyDescent="0.35">
      <c r="B390" s="24" t="s">
        <v>64</v>
      </c>
      <c r="V390" s="17"/>
      <c r="X390" s="22" t="s">
        <v>64</v>
      </c>
    </row>
    <row r="391" spans="2:41" ht="23.25" x14ac:dyDescent="0.35">
      <c r="B391" s="23" t="s">
        <v>130</v>
      </c>
      <c r="C391" s="20">
        <f>IF(X352="PAGADO",0,Y357)</f>
        <v>0</v>
      </c>
      <c r="E391" s="187" t="s">
        <v>545</v>
      </c>
      <c r="F391" s="187"/>
      <c r="G391" s="187"/>
      <c r="H391" s="187"/>
      <c r="V391" s="17"/>
      <c r="X391" s="23" t="s">
        <v>32</v>
      </c>
      <c r="Y391" s="20">
        <f>IF(B391="PAGADO",0,C396)</f>
        <v>0</v>
      </c>
      <c r="AA391" s="187" t="s">
        <v>841</v>
      </c>
      <c r="AB391" s="187"/>
      <c r="AC391" s="187"/>
      <c r="AD391" s="187"/>
    </row>
    <row r="392" spans="2:41" x14ac:dyDescent="0.25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 x14ac:dyDescent="0.25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780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859</v>
      </c>
      <c r="AL393" s="3"/>
      <c r="AM393" s="3"/>
      <c r="AN393" s="18">
        <v>20</v>
      </c>
      <c r="AO393" s="3"/>
    </row>
    <row r="394" spans="2:41" x14ac:dyDescent="0.25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788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 x14ac:dyDescent="0.25">
      <c r="B395" s="1" t="s">
        <v>9</v>
      </c>
      <c r="C395" s="20">
        <f>C413</f>
        <v>1017.85</v>
      </c>
      <c r="E395" s="4">
        <v>45014</v>
      </c>
      <c r="F395" s="3" t="s">
        <v>781</v>
      </c>
      <c r="G395" s="3"/>
      <c r="H395" s="5">
        <v>10</v>
      </c>
      <c r="N395" s="25">
        <v>45063</v>
      </c>
      <c r="O395" s="3" t="s">
        <v>801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 x14ac:dyDescent="0.3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88" t="str">
        <f>IF(Y396&lt;0,"NO PAGAR","COBRAR'")</f>
        <v>COBRAR'</v>
      </c>
      <c r="Y397" s="188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 x14ac:dyDescent="0.35">
      <c r="B398" s="188" t="str">
        <f>IF(C396&lt;0,"NO PAGAR","COBRAR'")</f>
        <v>COBRAR'</v>
      </c>
      <c r="C398" s="188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81" t="s">
        <v>9</v>
      </c>
      <c r="C399" s="182"/>
      <c r="E399" s="4">
        <v>45027</v>
      </c>
      <c r="F399" s="3" t="s">
        <v>496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81" t="s">
        <v>9</v>
      </c>
      <c r="Y399" s="182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496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10</v>
      </c>
      <c r="C401" s="10">
        <f>R409</f>
        <v>1017.85</v>
      </c>
      <c r="E401" s="4">
        <v>45036</v>
      </c>
      <c r="F401" s="3" t="s">
        <v>496</v>
      </c>
      <c r="G401" s="3" t="s">
        <v>332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 x14ac:dyDescent="0.25">
      <c r="B402" s="11" t="s">
        <v>11</v>
      </c>
      <c r="C402" s="10"/>
      <c r="E402" s="4">
        <v>45040</v>
      </c>
      <c r="F402" s="3" t="s">
        <v>496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83" t="s">
        <v>7</v>
      </c>
      <c r="AK402" s="184"/>
      <c r="AL402" s="184"/>
      <c r="AM402" s="185"/>
      <c r="AN402" s="18">
        <f>SUM(AN393:AN401)</f>
        <v>20</v>
      </c>
      <c r="AO402" s="3"/>
    </row>
    <row r="403" spans="2:41" x14ac:dyDescent="0.25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 x14ac:dyDescent="0.25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8" t="s">
        <v>828</v>
      </c>
      <c r="AK404" s="118" t="s">
        <v>466</v>
      </c>
      <c r="AL404" s="118" t="s">
        <v>476</v>
      </c>
      <c r="AM404" s="119">
        <v>66.03</v>
      </c>
      <c r="AN404" s="120">
        <v>37.731999999999999</v>
      </c>
      <c r="AO404" s="120">
        <v>54127</v>
      </c>
    </row>
    <row r="405" spans="2:41" x14ac:dyDescent="0.25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8" t="s">
        <v>838</v>
      </c>
      <c r="AK405" s="118" t="s">
        <v>466</v>
      </c>
      <c r="AL405" s="118" t="s">
        <v>476</v>
      </c>
      <c r="AM405" s="119">
        <v>160.01</v>
      </c>
      <c r="AN405" s="120">
        <v>91.433999999999997</v>
      </c>
      <c r="AO405" s="120">
        <v>9999</v>
      </c>
    </row>
    <row r="406" spans="2:41" x14ac:dyDescent="0.25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 x14ac:dyDescent="0.25">
      <c r="B407" s="11" t="s">
        <v>16</v>
      </c>
      <c r="C407" s="10"/>
      <c r="E407" s="183" t="s">
        <v>7</v>
      </c>
      <c r="F407" s="184"/>
      <c r="G407" s="185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83" t="s">
        <v>7</v>
      </c>
      <c r="AB407" s="184"/>
      <c r="AC407" s="185"/>
      <c r="AD407" s="5">
        <f>SUM(AD393:AD406)</f>
        <v>350</v>
      </c>
    </row>
    <row r="408" spans="2:41" x14ac:dyDescent="0.25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840</v>
      </c>
      <c r="Y408" s="10">
        <v>226.04</v>
      </c>
      <c r="AA408" s="13"/>
      <c r="AB408" s="13"/>
      <c r="AC408" s="13"/>
    </row>
    <row r="409" spans="2:41" x14ac:dyDescent="0.25">
      <c r="B409" s="12"/>
      <c r="C409" s="10"/>
      <c r="N409" s="183" t="s">
        <v>7</v>
      </c>
      <c r="O409" s="184"/>
      <c r="P409" s="184"/>
      <c r="Q409" s="185"/>
      <c r="R409" s="18">
        <f>SUM(R393:R408)</f>
        <v>1017.85</v>
      </c>
      <c r="S409" s="3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2"/>
      <c r="C411" s="10"/>
      <c r="V411" s="17"/>
      <c r="X411" s="12"/>
      <c r="Y411" s="10"/>
    </row>
    <row r="412" spans="2:41" x14ac:dyDescent="0.25">
      <c r="B412" s="11"/>
      <c r="C412" s="10"/>
      <c r="V412" s="17"/>
      <c r="X412" s="11"/>
      <c r="Y412" s="10"/>
    </row>
    <row r="413" spans="2:41" x14ac:dyDescent="0.25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8:31" x14ac:dyDescent="0.25">
      <c r="V417" s="17"/>
    </row>
    <row r="418" spans="8:31" x14ac:dyDescent="0.25">
      <c r="V418" s="17"/>
    </row>
    <row r="419" spans="8:31" x14ac:dyDescent="0.25">
      <c r="V419" s="17"/>
    </row>
    <row r="420" spans="8:31" x14ac:dyDescent="0.25">
      <c r="V420" s="17"/>
    </row>
    <row r="421" spans="8:31" x14ac:dyDescent="0.25">
      <c r="V421" s="17"/>
    </row>
    <row r="422" spans="8:31" x14ac:dyDescent="0.25">
      <c r="V422" s="17"/>
    </row>
    <row r="423" spans="8:31" x14ac:dyDescent="0.25">
      <c r="V423" s="17"/>
    </row>
    <row r="424" spans="8:31" x14ac:dyDescent="0.25">
      <c r="V424" s="17"/>
    </row>
    <row r="425" spans="8:31" x14ac:dyDescent="0.25">
      <c r="V425" s="17"/>
    </row>
    <row r="426" spans="8:31" x14ac:dyDescent="0.25">
      <c r="V426" s="17"/>
    </row>
    <row r="427" spans="8:31" x14ac:dyDescent="0.25">
      <c r="V427" s="17"/>
    </row>
    <row r="428" spans="8:31" x14ac:dyDescent="0.25">
      <c r="V428" s="17"/>
    </row>
    <row r="429" spans="8:31" x14ac:dyDescent="0.25">
      <c r="V429" s="17"/>
    </row>
    <row r="430" spans="8:31" x14ac:dyDescent="0.25">
      <c r="V430" s="17"/>
    </row>
    <row r="431" spans="8:31" x14ac:dyDescent="0.25">
      <c r="V431" s="17"/>
      <c r="AC431" s="189" t="s">
        <v>29</v>
      </c>
      <c r="AD431" s="189"/>
      <c r="AE431" s="189"/>
    </row>
    <row r="432" spans="8:31" x14ac:dyDescent="0.25">
      <c r="H432" s="186" t="s">
        <v>28</v>
      </c>
      <c r="I432" s="186"/>
      <c r="J432" s="186"/>
      <c r="V432" s="17"/>
      <c r="AC432" s="189"/>
      <c r="AD432" s="189"/>
      <c r="AE432" s="189"/>
    </row>
    <row r="433" spans="2:41" x14ac:dyDescent="0.25">
      <c r="H433" s="186"/>
      <c r="I433" s="186"/>
      <c r="J433" s="186"/>
      <c r="V433" s="17"/>
      <c r="AC433" s="189"/>
      <c r="AD433" s="189"/>
      <c r="AE433" s="189"/>
    </row>
    <row r="434" spans="2:41" x14ac:dyDescent="0.25">
      <c r="V434" s="17"/>
    </row>
    <row r="435" spans="2:41" x14ac:dyDescent="0.25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 x14ac:dyDescent="0.35">
      <c r="B436" s="22" t="s">
        <v>66</v>
      </c>
      <c r="V436" s="17"/>
      <c r="X436" s="22" t="s">
        <v>66</v>
      </c>
      <c r="AJ436" s="25">
        <v>45078</v>
      </c>
      <c r="AK436" s="3" t="s">
        <v>513</v>
      </c>
      <c r="AL436" s="3"/>
      <c r="AM436" s="3"/>
      <c r="AN436" s="18">
        <v>400</v>
      </c>
      <c r="AO436" s="3"/>
    </row>
    <row r="437" spans="2:41" ht="23.25" x14ac:dyDescent="0.35">
      <c r="B437" s="23" t="s">
        <v>82</v>
      </c>
      <c r="C437" s="20">
        <f>IF(X391="PAGADO",0,Y396)</f>
        <v>103.96000000000001</v>
      </c>
      <c r="E437" s="187" t="s">
        <v>356</v>
      </c>
      <c r="F437" s="187"/>
      <c r="G437" s="187"/>
      <c r="H437" s="187"/>
      <c r="V437" s="17"/>
      <c r="X437" s="23" t="s">
        <v>32</v>
      </c>
      <c r="Y437" s="20">
        <f>IF(B437="PAGADO",0,C442)</f>
        <v>0</v>
      </c>
      <c r="AA437" s="187" t="s">
        <v>356</v>
      </c>
      <c r="AB437" s="187"/>
      <c r="AC437" s="187"/>
      <c r="AD437" s="187"/>
      <c r="AJ437" s="4">
        <v>45082</v>
      </c>
      <c r="AK437" s="3" t="s">
        <v>513</v>
      </c>
      <c r="AL437" s="3"/>
      <c r="AM437" s="3">
        <v>1299</v>
      </c>
      <c r="AN437" s="18">
        <v>200</v>
      </c>
      <c r="AO437" s="3"/>
    </row>
    <row r="438" spans="2:41" x14ac:dyDescent="0.25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 x14ac:dyDescent="0.25">
      <c r="C439" s="20"/>
      <c r="E439" s="4">
        <v>45037</v>
      </c>
      <c r="F439" s="3" t="s">
        <v>320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 x14ac:dyDescent="0.25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 x14ac:dyDescent="0.4">
      <c r="B443" s="190" t="str">
        <f>IF(C442&lt;0,"NO PAGAR","COBRAR")</f>
        <v>COBRAR</v>
      </c>
      <c r="C443" s="19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90" t="str">
        <f>IF(Y442&lt;0,"NO PAGAR","COBRAR")</f>
        <v>NO PAGAR</v>
      </c>
      <c r="Y443" s="19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81" t="s">
        <v>9</v>
      </c>
      <c r="C444" s="182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81" t="s">
        <v>9</v>
      </c>
      <c r="Y444" s="182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 x14ac:dyDescent="0.25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 x14ac:dyDescent="0.25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885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83" t="s">
        <v>7</v>
      </c>
      <c r="AK452" s="184"/>
      <c r="AL452" s="184"/>
      <c r="AM452" s="185"/>
      <c r="AN452" s="18">
        <f>SUM(AN436:AN451)</f>
        <v>600</v>
      </c>
      <c r="AO452" s="3"/>
    </row>
    <row r="453" spans="2:42" x14ac:dyDescent="0.25">
      <c r="B453" s="11" t="s">
        <v>17</v>
      </c>
      <c r="C453" s="10"/>
      <c r="E453" s="183" t="s">
        <v>7</v>
      </c>
      <c r="F453" s="184"/>
      <c r="G453" s="185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914</v>
      </c>
      <c r="Y453" s="10">
        <f>AN460</f>
        <v>460.11</v>
      </c>
      <c r="AA453" s="183" t="s">
        <v>7</v>
      </c>
      <c r="AB453" s="184"/>
      <c r="AC453" s="185"/>
      <c r="AD453" s="5">
        <f>SUM(AD439:AD452)</f>
        <v>210</v>
      </c>
    </row>
    <row r="454" spans="2:42" ht="27" customHeight="1" x14ac:dyDescent="0.25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0" t="s">
        <v>893</v>
      </c>
      <c r="AK454" s="130" t="s">
        <v>894</v>
      </c>
      <c r="AL454" s="130" t="s">
        <v>895</v>
      </c>
      <c r="AM454" s="130" t="s">
        <v>896</v>
      </c>
      <c r="AN454" s="130" t="s">
        <v>897</v>
      </c>
      <c r="AO454" s="130" t="s">
        <v>898</v>
      </c>
      <c r="AP454" s="130" t="s">
        <v>899</v>
      </c>
    </row>
    <row r="455" spans="2:42" x14ac:dyDescent="0.25">
      <c r="B455" s="12"/>
      <c r="C455" s="10"/>
      <c r="N455" s="183" t="s">
        <v>7</v>
      </c>
      <c r="O455" s="184"/>
      <c r="P455" s="184"/>
      <c r="Q455" s="185"/>
      <c r="R455" s="18">
        <f>SUM(R439:R454)</f>
        <v>0</v>
      </c>
      <c r="S455" s="3"/>
      <c r="V455" s="17"/>
      <c r="X455" s="12"/>
      <c r="Y455" s="10"/>
      <c r="AJ455" s="126" t="s">
        <v>466</v>
      </c>
      <c r="AK455" s="127">
        <v>45071.751944440002</v>
      </c>
      <c r="AL455" s="126" t="s">
        <v>476</v>
      </c>
      <c r="AM455" s="128">
        <v>34.289000000000001</v>
      </c>
      <c r="AN455" s="128">
        <v>60.01</v>
      </c>
      <c r="AO455" s="128">
        <v>9999</v>
      </c>
      <c r="AP455" s="129" t="s">
        <v>148</v>
      </c>
    </row>
    <row r="456" spans="2:42" x14ac:dyDescent="0.25">
      <c r="B456" s="12"/>
      <c r="C456" s="10"/>
      <c r="V456" s="17"/>
      <c r="X456" s="12"/>
      <c r="Y456" s="10"/>
      <c r="AJ456" s="126" t="s">
        <v>466</v>
      </c>
      <c r="AK456" s="127">
        <v>45063.472627319999</v>
      </c>
      <c r="AL456" s="126" t="s">
        <v>476</v>
      </c>
      <c r="AM456" s="128">
        <v>62.904000000000003</v>
      </c>
      <c r="AN456" s="128">
        <v>110.08</v>
      </c>
      <c r="AO456" s="128">
        <v>0</v>
      </c>
      <c r="AP456" s="129" t="s">
        <v>756</v>
      </c>
    </row>
    <row r="457" spans="2:42" x14ac:dyDescent="0.25">
      <c r="B457" s="11"/>
      <c r="C457" s="10"/>
      <c r="V457" s="17"/>
      <c r="X457" s="11"/>
      <c r="Y457" s="10"/>
      <c r="AJ457" s="126" t="s">
        <v>466</v>
      </c>
      <c r="AK457" s="127">
        <v>45065.797002320003</v>
      </c>
      <c r="AL457" s="126" t="s">
        <v>476</v>
      </c>
      <c r="AM457" s="128">
        <v>40.002000000000002</v>
      </c>
      <c r="AN457" s="128">
        <v>70</v>
      </c>
      <c r="AO457" s="128">
        <v>24562</v>
      </c>
      <c r="AP457" s="129" t="s">
        <v>148</v>
      </c>
    </row>
    <row r="458" spans="2:42" x14ac:dyDescent="0.25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6" t="s">
        <v>466</v>
      </c>
      <c r="AK458" s="127">
        <v>45068.816041669998</v>
      </c>
      <c r="AL458" s="126" t="s">
        <v>476</v>
      </c>
      <c r="AM458" s="128">
        <v>85.727000000000004</v>
      </c>
      <c r="AN458" s="128">
        <v>150.02000000000001</v>
      </c>
      <c r="AO458" s="128">
        <v>0</v>
      </c>
      <c r="AP458" s="129" t="s">
        <v>756</v>
      </c>
    </row>
    <row r="459" spans="2:42" x14ac:dyDescent="0.25">
      <c r="D459" t="s">
        <v>22</v>
      </c>
      <c r="E459" t="s">
        <v>21</v>
      </c>
      <c r="V459" s="17"/>
      <c r="Z459" t="s">
        <v>22</v>
      </c>
      <c r="AA459" t="s">
        <v>21</v>
      </c>
      <c r="AJ459" s="126" t="s">
        <v>466</v>
      </c>
      <c r="AK459" s="127">
        <v>45076.769548609998</v>
      </c>
      <c r="AL459" s="126" t="s">
        <v>476</v>
      </c>
      <c r="AM459" s="128">
        <v>40</v>
      </c>
      <c r="AN459" s="128">
        <v>70</v>
      </c>
      <c r="AO459" s="128">
        <v>0</v>
      </c>
      <c r="AP459" s="129" t="s">
        <v>148</v>
      </c>
    </row>
    <row r="460" spans="2:42" x14ac:dyDescent="0.25">
      <c r="E460" s="1" t="s">
        <v>19</v>
      </c>
      <c r="V460" s="17"/>
      <c r="AA460" s="1" t="s">
        <v>19</v>
      </c>
      <c r="AN460" s="132">
        <f>SUM(AN455:AN459)</f>
        <v>460.11</v>
      </c>
    </row>
    <row r="461" spans="2:42" x14ac:dyDescent="0.25">
      <c r="V461" s="17"/>
    </row>
    <row r="462" spans="2:42" x14ac:dyDescent="0.25">
      <c r="V462" s="17"/>
    </row>
    <row r="463" spans="2:42" x14ac:dyDescent="0.25">
      <c r="V463" s="17"/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x14ac:dyDescent="0.25">
      <c r="H471" s="186" t="s">
        <v>30</v>
      </c>
      <c r="I471" s="186"/>
      <c r="J471" s="186"/>
      <c r="V471" s="17"/>
      <c r="AA471" s="186" t="s">
        <v>31</v>
      </c>
      <c r="AB471" s="186"/>
      <c r="AC471" s="186"/>
    </row>
    <row r="472" spans="1:43" x14ac:dyDescent="0.25">
      <c r="H472" s="186"/>
      <c r="I472" s="186"/>
      <c r="J472" s="186"/>
      <c r="V472" s="17"/>
      <c r="AA472" s="186"/>
      <c r="AB472" s="186"/>
      <c r="AC472" s="186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82</v>
      </c>
      <c r="C474" s="20">
        <f>IF(X437="PAGADO",0,Y442)</f>
        <v>-909.24</v>
      </c>
      <c r="E474" s="187" t="s">
        <v>545</v>
      </c>
      <c r="F474" s="187"/>
      <c r="G474" s="187"/>
      <c r="H474" s="187"/>
      <c r="V474" s="17"/>
      <c r="X474" s="23" t="s">
        <v>130</v>
      </c>
      <c r="Y474" s="20">
        <f>IF(B474="PAGADO",0,C479)</f>
        <v>0</v>
      </c>
      <c r="AA474" s="187" t="s">
        <v>545</v>
      </c>
      <c r="AB474" s="187"/>
      <c r="AC474" s="187"/>
      <c r="AD474" s="187"/>
    </row>
    <row r="475" spans="1:43" x14ac:dyDescent="0.25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45047</v>
      </c>
      <c r="F476" s="3" t="s">
        <v>925</v>
      </c>
      <c r="G476" s="3"/>
      <c r="H476" s="5">
        <v>150</v>
      </c>
      <c r="N476" s="25">
        <v>45095</v>
      </c>
      <c r="O476" s="3" t="s">
        <v>934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920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 x14ac:dyDescent="0.25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549</v>
      </c>
      <c r="AC477" s="3" t="s">
        <v>332</v>
      </c>
      <c r="AD477" s="5">
        <v>390</v>
      </c>
      <c r="AJ477" s="25">
        <v>45092</v>
      </c>
      <c r="AK477" s="3" t="s">
        <v>965</v>
      </c>
      <c r="AL477" s="3"/>
      <c r="AM477" s="3"/>
      <c r="AN477" s="18">
        <v>10</v>
      </c>
      <c r="AO477" s="3"/>
    </row>
    <row r="478" spans="1:43" x14ac:dyDescent="0.25">
      <c r="B478" s="1" t="s">
        <v>9</v>
      </c>
      <c r="C478" s="20">
        <f>C496</f>
        <v>952.44</v>
      </c>
      <c r="E478" s="4">
        <v>45065</v>
      </c>
      <c r="F478" s="3" t="s">
        <v>330</v>
      </c>
      <c r="G478" s="3" t="s">
        <v>645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549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 x14ac:dyDescent="0.25">
      <c r="B479" s="6" t="s">
        <v>26</v>
      </c>
      <c r="C479" s="21">
        <f>C477-C478</f>
        <v>582.55999999999995</v>
      </c>
      <c r="E479" s="4">
        <v>45069</v>
      </c>
      <c r="F479" s="3" t="s">
        <v>330</v>
      </c>
      <c r="G479" s="3" t="s">
        <v>332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1">
        <v>45094</v>
      </c>
      <c r="AB479" s="162" t="s">
        <v>442</v>
      </c>
      <c r="AC479" s="162" t="s">
        <v>143</v>
      </c>
      <c r="AD479" s="163">
        <v>170</v>
      </c>
      <c r="AJ479" s="25"/>
      <c r="AK479" s="3"/>
      <c r="AL479" s="3"/>
      <c r="AM479" s="3"/>
      <c r="AN479" s="18"/>
      <c r="AO479" s="3"/>
    </row>
    <row r="480" spans="1:43" ht="23.25" x14ac:dyDescent="0.35">
      <c r="B480" s="6"/>
      <c r="C480" s="7"/>
      <c r="E480" s="4">
        <v>45070</v>
      </c>
      <c r="F480" s="3" t="s">
        <v>330</v>
      </c>
      <c r="G480" s="3" t="s">
        <v>953</v>
      </c>
      <c r="H480" s="5">
        <v>285</v>
      </c>
      <c r="N480" s="3"/>
      <c r="O480" s="3"/>
      <c r="P480" s="3"/>
      <c r="Q480" s="3"/>
      <c r="R480" s="18"/>
      <c r="S480" s="3"/>
      <c r="V480" s="17"/>
      <c r="X480" s="188" t="str">
        <f>IF(Y479&lt;0,"NO PAGAR","COBRAR'")</f>
        <v>COBRAR'</v>
      </c>
      <c r="Y480" s="188"/>
      <c r="AA480" s="164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 x14ac:dyDescent="0.35">
      <c r="B481" s="188" t="str">
        <f>IF(C479&lt;0,"NO PAGAR","COBRAR'")</f>
        <v>COBRAR'</v>
      </c>
      <c r="C481" s="188"/>
      <c r="E481" s="4">
        <v>45028</v>
      </c>
      <c r="F481" s="3" t="s">
        <v>881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 x14ac:dyDescent="0.25">
      <c r="B482" s="181" t="s">
        <v>9</v>
      </c>
      <c r="C482" s="182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81" t="s">
        <v>9</v>
      </c>
      <c r="Y482" s="182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928</v>
      </c>
      <c r="C490" s="10">
        <v>18.2</v>
      </c>
      <c r="E490" s="183" t="s">
        <v>7</v>
      </c>
      <c r="F490" s="184"/>
      <c r="G490" s="185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83" t="s">
        <v>7</v>
      </c>
      <c r="AB490" s="184"/>
      <c r="AC490" s="185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60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183" t="s">
        <v>7</v>
      </c>
      <c r="O492" s="184"/>
      <c r="P492" s="184"/>
      <c r="Q492" s="185"/>
      <c r="R492" s="18">
        <f>SUM(R476:R491)</f>
        <v>25</v>
      </c>
      <c r="S492" s="3"/>
      <c r="V492" s="17"/>
      <c r="X492" s="12"/>
      <c r="Y492" s="10"/>
      <c r="AJ492" s="183" t="s">
        <v>7</v>
      </c>
      <c r="AK492" s="184"/>
      <c r="AL492" s="184"/>
      <c r="AM492" s="185"/>
      <c r="AN492" s="18">
        <f>SUM(AN476:AN491)</f>
        <v>1177.9099999999999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2">
        <v>20230602</v>
      </c>
      <c r="AK493" s="152" t="s">
        <v>466</v>
      </c>
      <c r="AL493" s="152" t="s">
        <v>975</v>
      </c>
      <c r="AM493" s="152" t="s">
        <v>476</v>
      </c>
      <c r="AN493" s="154">
        <v>149.62</v>
      </c>
      <c r="AO493" s="153">
        <v>85497</v>
      </c>
      <c r="AP493" s="152">
        <v>12345</v>
      </c>
    </row>
    <row r="494" spans="2:42" ht="27" thickBot="1" x14ac:dyDescent="0.3">
      <c r="B494" s="12"/>
      <c r="C494" s="10"/>
      <c r="V494" s="17"/>
      <c r="X494" s="12"/>
      <c r="Y494" s="10"/>
      <c r="AJ494" s="152">
        <v>20230611</v>
      </c>
      <c r="AK494" s="152" t="s">
        <v>466</v>
      </c>
      <c r="AL494" s="152" t="s">
        <v>975</v>
      </c>
      <c r="AM494" s="152" t="s">
        <v>476</v>
      </c>
      <c r="AN494" s="154">
        <v>55.11</v>
      </c>
      <c r="AO494" s="153">
        <v>31489</v>
      </c>
      <c r="AP494" s="152">
        <v>59845</v>
      </c>
    </row>
    <row r="495" spans="2:42" ht="27" thickBot="1" x14ac:dyDescent="0.3">
      <c r="B495" s="11"/>
      <c r="C495" s="10"/>
      <c r="V495" s="17"/>
      <c r="X495" s="11"/>
      <c r="Y495" s="10"/>
      <c r="AJ495" s="152">
        <v>20230614</v>
      </c>
      <c r="AK495" s="152" t="s">
        <v>466</v>
      </c>
      <c r="AL495" s="152" t="s">
        <v>975</v>
      </c>
      <c r="AM495" s="152" t="s">
        <v>476</v>
      </c>
      <c r="AN495" s="154">
        <v>62.36</v>
      </c>
      <c r="AO495" s="153">
        <v>35635</v>
      </c>
      <c r="AP495" s="152">
        <v>0</v>
      </c>
    </row>
    <row r="496" spans="2:42" x14ac:dyDescent="0.25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5">
        <f>SUM(AN493:AN495)</f>
        <v>267.09000000000003</v>
      </c>
    </row>
    <row r="497" spans="5:27" x14ac:dyDescent="0.25">
      <c r="E497" s="1" t="s">
        <v>19</v>
      </c>
      <c r="V497" s="17"/>
      <c r="AA497" s="1" t="s">
        <v>19</v>
      </c>
    </row>
    <row r="498" spans="5:27" x14ac:dyDescent="0.25">
      <c r="V498" s="17"/>
    </row>
    <row r="499" spans="5:27" x14ac:dyDescent="0.25">
      <c r="V499" s="17"/>
    </row>
    <row r="500" spans="5:27" x14ac:dyDescent="0.25">
      <c r="V500" s="17"/>
    </row>
    <row r="501" spans="5:27" x14ac:dyDescent="0.25">
      <c r="V501" s="17"/>
    </row>
    <row r="502" spans="5:27" x14ac:dyDescent="0.25">
      <c r="V502" s="17"/>
    </row>
    <row r="503" spans="5:27" x14ac:dyDescent="0.25">
      <c r="V503" s="17"/>
    </row>
    <row r="504" spans="5:27" x14ac:dyDescent="0.25">
      <c r="V504" s="17"/>
    </row>
    <row r="505" spans="5:27" x14ac:dyDescent="0.25">
      <c r="V505" s="17"/>
    </row>
    <row r="506" spans="5:27" x14ac:dyDescent="0.25">
      <c r="V506" s="17"/>
    </row>
    <row r="507" spans="5:27" x14ac:dyDescent="0.25">
      <c r="V507" s="17"/>
    </row>
    <row r="508" spans="5:27" x14ac:dyDescent="0.25">
      <c r="V508" s="17"/>
    </row>
    <row r="509" spans="5:27" x14ac:dyDescent="0.25">
      <c r="V509" s="17"/>
    </row>
    <row r="510" spans="5:27" x14ac:dyDescent="0.25">
      <c r="V510" s="17"/>
    </row>
    <row r="511" spans="5:27" x14ac:dyDescent="0.25">
      <c r="V511" s="17"/>
    </row>
    <row r="512" spans="5:27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  <c r="AC516" s="189" t="s">
        <v>29</v>
      </c>
      <c r="AD516" s="189"/>
      <c r="AE516" s="189"/>
    </row>
    <row r="517" spans="2:41" ht="15.75" customHeight="1" x14ac:dyDescent="0.25">
      <c r="H517" s="186" t="s">
        <v>28</v>
      </c>
      <c r="I517" s="186"/>
      <c r="J517" s="186"/>
      <c r="V517" s="17"/>
      <c r="AC517" s="189"/>
      <c r="AD517" s="189"/>
      <c r="AE517" s="189"/>
    </row>
    <row r="518" spans="2:41" x14ac:dyDescent="0.25">
      <c r="H518" s="186"/>
      <c r="I518" s="186"/>
      <c r="J518" s="186"/>
      <c r="V518" s="17"/>
      <c r="AC518" s="189"/>
      <c r="AD518" s="189"/>
      <c r="AE518" s="189"/>
    </row>
    <row r="519" spans="2:41" ht="23.25" x14ac:dyDescent="0.35">
      <c r="B519" s="22" t="s">
        <v>67</v>
      </c>
      <c r="V519" s="17"/>
      <c r="X519" s="22" t="s">
        <v>67</v>
      </c>
    </row>
    <row r="520" spans="2:41" ht="23.25" x14ac:dyDescent="0.35">
      <c r="B520" s="23" t="s">
        <v>32</v>
      </c>
      <c r="C520" s="20">
        <f>IF(X474="PAGADO",0,Y479)</f>
        <v>0</v>
      </c>
      <c r="E520" s="187" t="s">
        <v>545</v>
      </c>
      <c r="F520" s="187"/>
      <c r="G520" s="187"/>
      <c r="H520" s="187"/>
      <c r="V520" s="17"/>
      <c r="X520" s="23" t="s">
        <v>32</v>
      </c>
      <c r="Y520" s="20">
        <f>IF(B520="PAGADO",0,C525)</f>
        <v>-1429.17</v>
      </c>
      <c r="AA520" s="187" t="s">
        <v>1052</v>
      </c>
      <c r="AB520" s="187"/>
      <c r="AC520" s="187"/>
      <c r="AD520" s="187"/>
    </row>
    <row r="521" spans="2:41" x14ac:dyDescent="0.25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 x14ac:dyDescent="0.25">
      <c r="C522" s="20"/>
      <c r="E522" s="4"/>
      <c r="F522" s="3"/>
      <c r="G522" s="3"/>
      <c r="H522" s="5"/>
      <c r="N522" s="25">
        <v>45112</v>
      </c>
      <c r="O522" s="3" t="s">
        <v>1046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513</v>
      </c>
      <c r="AL522" s="3"/>
      <c r="AM522" s="3"/>
      <c r="AN522" s="18">
        <v>1000</v>
      </c>
      <c r="AO522" s="3"/>
    </row>
    <row r="523" spans="2:41" x14ac:dyDescent="0.25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433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1055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 x14ac:dyDescent="0.25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352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 x14ac:dyDescent="0.25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1056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 x14ac:dyDescent="0.4">
      <c r="B526" s="190" t="str">
        <f>IF(C525&lt;0,"NO PAGAR","COBRAR")</f>
        <v>NO PAGAR</v>
      </c>
      <c r="C526" s="19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90" t="str">
        <f>IF(Y525&lt;0,"NO PAGAR","COBRAR")</f>
        <v>NO PAGAR</v>
      </c>
      <c r="Y526" s="190"/>
      <c r="AA526" s="4">
        <v>45058</v>
      </c>
      <c r="AB526" s="3" t="s">
        <v>591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 x14ac:dyDescent="0.25">
      <c r="B527" s="181" t="s">
        <v>9</v>
      </c>
      <c r="C527" s="18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81" t="s">
        <v>9</v>
      </c>
      <c r="Y527" s="182"/>
      <c r="AA527" s="4">
        <v>45059</v>
      </c>
      <c r="AB527" s="3" t="s">
        <v>591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 x14ac:dyDescent="0.25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591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1032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1027</v>
      </c>
      <c r="C536" s="10">
        <v>255.53</v>
      </c>
      <c r="E536" s="183" t="s">
        <v>7</v>
      </c>
      <c r="F536" s="184"/>
      <c r="G536" s="185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83" t="s">
        <v>7</v>
      </c>
      <c r="AB536" s="184"/>
      <c r="AC536" s="185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 x14ac:dyDescent="0.3">
      <c r="B538" s="12"/>
      <c r="C538" s="10"/>
      <c r="N538" s="183" t="s">
        <v>7</v>
      </c>
      <c r="O538" s="184"/>
      <c r="P538" s="184"/>
      <c r="Q538" s="185"/>
      <c r="R538" s="18">
        <f>SUM(R522:R537)</f>
        <v>1064.5</v>
      </c>
      <c r="S538" s="3"/>
      <c r="V538" s="17"/>
      <c r="X538" s="12"/>
      <c r="Y538" s="10"/>
      <c r="AJ538" s="183" t="s">
        <v>7</v>
      </c>
      <c r="AK538" s="184"/>
      <c r="AL538" s="184"/>
      <c r="AM538" s="185"/>
      <c r="AN538" s="18">
        <f>SUM(AN522:AN537)</f>
        <v>1000</v>
      </c>
      <c r="AO538" s="3"/>
    </row>
    <row r="539" spans="2:41" ht="20.25" customHeight="1" thickBot="1" x14ac:dyDescent="0.3">
      <c r="B539" s="12"/>
      <c r="C539" s="10"/>
      <c r="N539" s="152">
        <v>20230616</v>
      </c>
      <c r="O539" s="152" t="s">
        <v>466</v>
      </c>
      <c r="P539" s="152" t="s">
        <v>476</v>
      </c>
      <c r="Q539" s="154">
        <v>72.010000000000005</v>
      </c>
      <c r="R539" s="152">
        <v>41.149000000000001</v>
      </c>
      <c r="S539" s="152">
        <v>0</v>
      </c>
      <c r="V539" s="17"/>
      <c r="X539" s="12"/>
      <c r="Y539" s="10"/>
    </row>
    <row r="540" spans="2:41" ht="21" customHeight="1" thickBot="1" x14ac:dyDescent="0.3">
      <c r="B540" s="12"/>
      <c r="C540" s="10"/>
      <c r="N540" s="152">
        <v>20230621</v>
      </c>
      <c r="O540" s="152" t="s">
        <v>466</v>
      </c>
      <c r="P540" s="152" t="s">
        <v>476</v>
      </c>
      <c r="Q540" s="154">
        <v>73</v>
      </c>
      <c r="R540" s="152">
        <v>41.716000000000001</v>
      </c>
      <c r="S540" s="152">
        <v>0</v>
      </c>
      <c r="V540" s="17"/>
      <c r="X540" s="12"/>
      <c r="Y540" s="10"/>
    </row>
    <row r="541" spans="2:41" ht="17.25" customHeight="1" thickBot="1" x14ac:dyDescent="0.3">
      <c r="B541" s="12"/>
      <c r="C541" s="10"/>
      <c r="E541" s="14"/>
      <c r="N541" s="152">
        <v>20230626</v>
      </c>
      <c r="O541" s="152" t="s">
        <v>466</v>
      </c>
      <c r="P541" s="152" t="s">
        <v>476</v>
      </c>
      <c r="Q541" s="154">
        <v>70.010000000000005</v>
      </c>
      <c r="R541" s="152">
        <v>40.006</v>
      </c>
      <c r="S541" s="152">
        <v>44</v>
      </c>
      <c r="V541" s="17"/>
      <c r="X541" s="12"/>
      <c r="Y541" s="10"/>
      <c r="AA541" s="14"/>
    </row>
    <row r="542" spans="2:41" ht="17.25" customHeight="1" thickBot="1" x14ac:dyDescent="0.3">
      <c r="B542" s="12"/>
      <c r="C542" s="10"/>
      <c r="N542" s="152">
        <v>20230628</v>
      </c>
      <c r="O542" s="152" t="s">
        <v>466</v>
      </c>
      <c r="P542" s="152" t="s">
        <v>476</v>
      </c>
      <c r="Q542" s="154">
        <v>40.51</v>
      </c>
      <c r="R542" s="152">
        <v>23.15</v>
      </c>
      <c r="S542" s="152">
        <v>0</v>
      </c>
      <c r="V542" s="17"/>
      <c r="X542" s="12"/>
      <c r="Y542" s="10"/>
    </row>
    <row r="543" spans="2:41" x14ac:dyDescent="0.25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 x14ac:dyDescent="0.25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 x14ac:dyDescent="0.25">
      <c r="E545" s="1" t="s">
        <v>19</v>
      </c>
      <c r="V545" s="17"/>
      <c r="AA545" s="1" t="s">
        <v>19</v>
      </c>
    </row>
    <row r="546" spans="1:43" x14ac:dyDescent="0.25">
      <c r="V546" s="17"/>
    </row>
    <row r="547" spans="1:43" x14ac:dyDescent="0.25">
      <c r="V547" s="17"/>
    </row>
    <row r="548" spans="1:43" x14ac:dyDescent="0.25">
      <c r="V548" s="17"/>
    </row>
    <row r="549" spans="1:43" x14ac:dyDescent="0.25">
      <c r="V549" s="17"/>
    </row>
    <row r="550" spans="1:43" x14ac:dyDescent="0.25">
      <c r="V550" s="17"/>
    </row>
    <row r="551" spans="1:43" x14ac:dyDescent="0.25">
      <c r="V551" s="17"/>
    </row>
    <row r="552" spans="1:43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 x14ac:dyDescent="0.25">
      <c r="V555" s="17"/>
    </row>
    <row r="556" spans="1:43" x14ac:dyDescent="0.25">
      <c r="H556" s="186" t="s">
        <v>30</v>
      </c>
      <c r="I556" s="186"/>
      <c r="J556" s="186"/>
      <c r="V556" s="17"/>
      <c r="AA556" s="186" t="s">
        <v>31</v>
      </c>
      <c r="AB556" s="186"/>
      <c r="AC556" s="186"/>
    </row>
    <row r="557" spans="1:43" x14ac:dyDescent="0.25">
      <c r="H557" s="186"/>
      <c r="I557" s="186"/>
      <c r="J557" s="186"/>
      <c r="V557" s="17"/>
      <c r="AA557" s="186"/>
      <c r="AB557" s="186"/>
      <c r="AC557" s="186"/>
    </row>
    <row r="558" spans="1:43" x14ac:dyDescent="0.25">
      <c r="V558" s="17"/>
    </row>
    <row r="559" spans="1:43" x14ac:dyDescent="0.25">
      <c r="V559" s="17"/>
    </row>
    <row r="560" spans="1:43" ht="23.25" x14ac:dyDescent="0.35">
      <c r="B560" s="24" t="s">
        <v>67</v>
      </c>
      <c r="V560" s="17"/>
      <c r="X560" s="22" t="s">
        <v>67</v>
      </c>
    </row>
    <row r="561" spans="2:41" ht="23.25" x14ac:dyDescent="0.35">
      <c r="B561" s="23" t="s">
        <v>82</v>
      </c>
      <c r="C561" s="20">
        <f>IF(X520="PAGADO",0,Y525)</f>
        <v>-1487.17</v>
      </c>
      <c r="E561" s="187" t="s">
        <v>356</v>
      </c>
      <c r="F561" s="187"/>
      <c r="G561" s="187"/>
      <c r="H561" s="187"/>
      <c r="V561" s="17"/>
      <c r="X561" s="23" t="s">
        <v>32</v>
      </c>
      <c r="Y561" s="20">
        <f>IF(B561="PAGADO",0,C566)</f>
        <v>0</v>
      </c>
      <c r="AA561" s="187" t="s">
        <v>356</v>
      </c>
      <c r="AB561" s="187"/>
      <c r="AC561" s="187"/>
      <c r="AD561" s="187"/>
    </row>
    <row r="562" spans="2:41" x14ac:dyDescent="0.25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 x14ac:dyDescent="0.25">
      <c r="C563" s="20"/>
      <c r="E563" s="4">
        <v>45088</v>
      </c>
      <c r="F563" s="3" t="s">
        <v>330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" t="s">
        <v>24</v>
      </c>
      <c r="C564" s="19">
        <f>IF(C561&gt;0,C561+C562,C562)</f>
        <v>2600</v>
      </c>
      <c r="E564" s="4">
        <v>45091</v>
      </c>
      <c r="F564" s="3" t="s">
        <v>330</v>
      </c>
      <c r="G564" s="3" t="s">
        <v>1066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" t="s">
        <v>9</v>
      </c>
      <c r="C565" s="20">
        <f>C585</f>
        <v>1826.51</v>
      </c>
      <c r="E565" s="4">
        <v>45105</v>
      </c>
      <c r="F565" s="3" t="s">
        <v>330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 x14ac:dyDescent="0.3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188" t="str">
        <f>IF(Y566&lt;0,"NO PAGAR","COBRAR'")</f>
        <v>COBRAR'</v>
      </c>
      <c r="Y567" s="188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 x14ac:dyDescent="0.35">
      <c r="B568" s="188" t="str">
        <f>IF(C566&lt;0,"NO PAGAR","COBRAR'")</f>
        <v>COBRAR'</v>
      </c>
      <c r="C568" s="188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81" t="s">
        <v>9</v>
      </c>
      <c r="C569" s="182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81" t="s">
        <v>9</v>
      </c>
      <c r="Y569" s="182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x14ac:dyDescent="0.25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16</v>
      </c>
      <c r="C577" s="10"/>
      <c r="E577" s="183" t="s">
        <v>7</v>
      </c>
      <c r="F577" s="184"/>
      <c r="G577" s="185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183" t="s">
        <v>7</v>
      </c>
      <c r="AB577" s="184"/>
      <c r="AC577" s="185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 x14ac:dyDescent="0.25">
      <c r="B578" s="11" t="s">
        <v>1081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 x14ac:dyDescent="0.3">
      <c r="B579" s="12"/>
      <c r="C579" s="10"/>
      <c r="N579" s="183" t="s">
        <v>7</v>
      </c>
      <c r="O579" s="184"/>
      <c r="P579" s="184"/>
      <c r="Q579" s="185"/>
      <c r="R579" s="18">
        <f>SUM(R563:R578)</f>
        <v>0</v>
      </c>
      <c r="S579" s="3"/>
      <c r="V579" s="17"/>
      <c r="X579" s="12"/>
      <c r="Y579" s="10"/>
      <c r="AJ579" s="183" t="s">
        <v>7</v>
      </c>
      <c r="AK579" s="184"/>
      <c r="AL579" s="184"/>
      <c r="AM579" s="185"/>
      <c r="AN579" s="18">
        <f>SUM(AN563:AN578)</f>
        <v>0</v>
      </c>
      <c r="AO579" s="3"/>
    </row>
    <row r="580" spans="2:41" ht="15.75" thickBot="1" x14ac:dyDescent="0.3">
      <c r="B580" s="12"/>
      <c r="C580" s="10"/>
      <c r="N580" t="s">
        <v>1080</v>
      </c>
      <c r="O580" s="170">
        <v>0.25998842592592591</v>
      </c>
      <c r="P580">
        <v>20230701</v>
      </c>
      <c r="Q580" t="s">
        <v>466</v>
      </c>
      <c r="R580" t="s">
        <v>975</v>
      </c>
      <c r="S580" t="s">
        <v>476</v>
      </c>
      <c r="T580" s="166">
        <v>64</v>
      </c>
      <c r="U580" s="166">
        <v>36.569000000000003</v>
      </c>
      <c r="V580" s="17"/>
      <c r="X580" s="12"/>
      <c r="Y580" s="10"/>
    </row>
    <row r="581" spans="2:41" ht="15.75" thickBot="1" x14ac:dyDescent="0.3">
      <c r="B581" s="12"/>
      <c r="C581" s="10"/>
      <c r="N581" t="s">
        <v>1080</v>
      </c>
      <c r="O581" s="170">
        <v>0.49709490740740742</v>
      </c>
      <c r="P581">
        <v>20230709</v>
      </c>
      <c r="Q581" t="s">
        <v>466</v>
      </c>
      <c r="R581" t="s">
        <v>975</v>
      </c>
      <c r="S581" t="s">
        <v>476</v>
      </c>
      <c r="T581" s="166">
        <v>68</v>
      </c>
      <c r="U581" s="166">
        <v>38.857999999999997</v>
      </c>
      <c r="V581" s="17"/>
      <c r="X581" s="12"/>
      <c r="Y581" s="10"/>
    </row>
    <row r="582" spans="2:41" ht="15.75" thickBot="1" x14ac:dyDescent="0.3">
      <c r="B582" s="12"/>
      <c r="C582" s="10"/>
      <c r="E582" s="14"/>
      <c r="N582" t="s">
        <v>1080</v>
      </c>
      <c r="O582" s="170">
        <v>0.65501157407407407</v>
      </c>
      <c r="P582">
        <v>20230705</v>
      </c>
      <c r="Q582" t="s">
        <v>466</v>
      </c>
      <c r="R582" t="s">
        <v>975</v>
      </c>
      <c r="S582" t="s">
        <v>476</v>
      </c>
      <c r="T582" s="166">
        <v>72.84</v>
      </c>
      <c r="U582" s="166">
        <v>41.621000000000002</v>
      </c>
      <c r="V582" s="17"/>
      <c r="X582" s="12"/>
      <c r="Y582" s="10"/>
      <c r="AA582" s="14"/>
    </row>
    <row r="583" spans="2:41" ht="15.75" thickBot="1" x14ac:dyDescent="0.3">
      <c r="B583" s="12"/>
      <c r="C583" s="10"/>
      <c r="N583" t="s">
        <v>1080</v>
      </c>
      <c r="O583" s="170">
        <v>0.76893518518518522</v>
      </c>
      <c r="P583">
        <v>20230712</v>
      </c>
      <c r="Q583" t="s">
        <v>466</v>
      </c>
      <c r="R583" t="s">
        <v>975</v>
      </c>
      <c r="S583" t="s">
        <v>476</v>
      </c>
      <c r="T583" s="166">
        <v>70</v>
      </c>
      <c r="U583" s="166">
        <v>39.997999999999998</v>
      </c>
      <c r="V583" s="17"/>
      <c r="X583" s="12"/>
      <c r="Y583" s="10"/>
    </row>
    <row r="584" spans="2:41" ht="15.75" thickBot="1" x14ac:dyDescent="0.3">
      <c r="B584" s="12"/>
      <c r="C584" s="10"/>
      <c r="N584" t="s">
        <v>1080</v>
      </c>
      <c r="O584" s="170">
        <v>0.51361111111111113</v>
      </c>
      <c r="P584">
        <v>20230714</v>
      </c>
      <c r="Q584" t="s">
        <v>466</v>
      </c>
      <c r="R584" t="s">
        <v>975</v>
      </c>
      <c r="S584" t="s">
        <v>476</v>
      </c>
      <c r="T584" s="166">
        <v>64.5</v>
      </c>
      <c r="U584" s="166">
        <v>36.856000000000002</v>
      </c>
      <c r="V584" s="17"/>
      <c r="X584" s="12"/>
      <c r="Y584" s="10"/>
    </row>
    <row r="585" spans="2:41" x14ac:dyDescent="0.25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 x14ac:dyDescent="0.25">
      <c r="E586" s="1" t="s">
        <v>19</v>
      </c>
      <c r="V586" s="17"/>
      <c r="AA586" s="1" t="s">
        <v>19</v>
      </c>
    </row>
    <row r="587" spans="2:41" x14ac:dyDescent="0.25">
      <c r="V587" s="17"/>
    </row>
    <row r="588" spans="2:41" x14ac:dyDescent="0.25">
      <c r="V588" s="17"/>
    </row>
    <row r="589" spans="2:41" x14ac:dyDescent="0.25">
      <c r="V589" s="17"/>
    </row>
    <row r="590" spans="2:41" x14ac:dyDescent="0.25">
      <c r="V590" s="17"/>
    </row>
    <row r="591" spans="2:41" x14ac:dyDescent="0.25">
      <c r="V591" s="17"/>
    </row>
    <row r="592" spans="2:41" x14ac:dyDescent="0.25">
      <c r="V592" s="17"/>
    </row>
    <row r="593" spans="2:41" x14ac:dyDescent="0.25">
      <c r="V593" s="17"/>
    </row>
    <row r="594" spans="2:41" x14ac:dyDescent="0.25">
      <c r="V594" s="17"/>
    </row>
    <row r="595" spans="2:41" x14ac:dyDescent="0.25">
      <c r="V595" s="17"/>
    </row>
    <row r="596" spans="2:41" x14ac:dyDescent="0.25">
      <c r="V596" s="17"/>
    </row>
    <row r="597" spans="2:41" x14ac:dyDescent="0.25">
      <c r="V597" s="17"/>
    </row>
    <row r="598" spans="2:41" x14ac:dyDescent="0.25">
      <c r="V598" s="17"/>
    </row>
    <row r="599" spans="2:41" x14ac:dyDescent="0.25">
      <c r="V599" s="17"/>
      <c r="AC599" s="189" t="s">
        <v>29</v>
      </c>
      <c r="AD599" s="189"/>
      <c r="AE599" s="189"/>
    </row>
    <row r="600" spans="2:41" x14ac:dyDescent="0.25">
      <c r="H600" s="186" t="s">
        <v>28</v>
      </c>
      <c r="I600" s="186"/>
      <c r="J600" s="186"/>
      <c r="V600" s="17"/>
      <c r="AC600" s="189"/>
      <c r="AD600" s="189"/>
      <c r="AE600" s="189"/>
    </row>
    <row r="601" spans="2:41" x14ac:dyDescent="0.25">
      <c r="H601" s="186"/>
      <c r="I601" s="186"/>
      <c r="J601" s="186"/>
      <c r="V601" s="17"/>
      <c r="AC601" s="189"/>
      <c r="AD601" s="189"/>
      <c r="AE601" s="189"/>
    </row>
    <row r="602" spans="2:41" x14ac:dyDescent="0.25">
      <c r="V602" s="17"/>
    </row>
    <row r="603" spans="2:41" x14ac:dyDescent="0.25">
      <c r="V603" s="17"/>
    </row>
    <row r="604" spans="2:41" ht="23.25" x14ac:dyDescent="0.35">
      <c r="B604" s="22" t="s">
        <v>68</v>
      </c>
      <c r="V604" s="17"/>
      <c r="X604" s="22" t="s">
        <v>68</v>
      </c>
    </row>
    <row r="605" spans="2:41" ht="23.25" x14ac:dyDescent="0.35">
      <c r="B605" s="23" t="s">
        <v>32</v>
      </c>
      <c r="C605" s="20">
        <f>IF(X561="PAGADO",0,Y566)</f>
        <v>0</v>
      </c>
      <c r="E605" s="187" t="s">
        <v>545</v>
      </c>
      <c r="F605" s="187"/>
      <c r="G605" s="187"/>
      <c r="H605" s="187"/>
      <c r="V605" s="17"/>
      <c r="X605" s="23" t="s">
        <v>32</v>
      </c>
      <c r="Y605" s="20">
        <f>IF(B605="PAGADO",0,C610)</f>
        <v>-867.90000000000009</v>
      </c>
      <c r="AA605" s="187" t="s">
        <v>79</v>
      </c>
      <c r="AB605" s="187"/>
      <c r="AC605" s="187"/>
      <c r="AD605" s="187"/>
    </row>
    <row r="606" spans="2:41" x14ac:dyDescent="0.25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 x14ac:dyDescent="0.25">
      <c r="C607" s="20"/>
      <c r="E607" s="4">
        <v>45047</v>
      </c>
      <c r="F607" s="3" t="s">
        <v>1107</v>
      </c>
      <c r="G607" s="3" t="s">
        <v>89</v>
      </c>
      <c r="H607" s="5">
        <v>135</v>
      </c>
      <c r="N607" s="25">
        <v>45140</v>
      </c>
      <c r="O607" s="3" t="s">
        <v>1112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492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 x14ac:dyDescent="0.25">
      <c r="B608" s="1" t="s">
        <v>24</v>
      </c>
      <c r="C608" s="19">
        <f>IF(C605&gt;0,C605+C606,C606)</f>
        <v>1320</v>
      </c>
      <c r="E608" s="4">
        <v>45054</v>
      </c>
      <c r="F608" s="3" t="s">
        <v>1107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" t="s">
        <v>9</v>
      </c>
      <c r="C609" s="20">
        <f>C632</f>
        <v>2187.9</v>
      </c>
      <c r="E609" s="4">
        <v>45066</v>
      </c>
      <c r="F609" s="3" t="s">
        <v>1107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6" t="s">
        <v>25</v>
      </c>
      <c r="C610" s="21">
        <f>C608-C609</f>
        <v>-867.90000000000009</v>
      </c>
      <c r="E610" s="4">
        <v>45068</v>
      </c>
      <c r="F610" s="3" t="s">
        <v>551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 x14ac:dyDescent="0.4">
      <c r="B611" s="190" t="str">
        <f>IF(C610&lt;0,"NO PAGAR","COBRAR")</f>
        <v>NO PAGAR</v>
      </c>
      <c r="C611" s="190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190" t="str">
        <f>IF(Y610&lt;0,"NO PAGAR","COBRAR")</f>
        <v>NO PAGAR</v>
      </c>
      <c r="Y611" s="19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81" t="s">
        <v>9</v>
      </c>
      <c r="C612" s="182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181" t="s">
        <v>9</v>
      </c>
      <c r="Y612" s="182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1109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10</v>
      </c>
      <c r="C614" s="10">
        <f>R623</f>
        <v>1800</v>
      </c>
      <c r="E614" s="4">
        <v>45103</v>
      </c>
      <c r="F614" s="3" t="s">
        <v>591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1189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1199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17</v>
      </c>
      <c r="C621" s="10">
        <f>R631</f>
        <v>337.9</v>
      </c>
      <c r="E621" s="183" t="s">
        <v>7</v>
      </c>
      <c r="F621" s="184"/>
      <c r="G621" s="185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83" t="s">
        <v>7</v>
      </c>
      <c r="AB621" s="184"/>
      <c r="AC621" s="185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 x14ac:dyDescent="0.25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 x14ac:dyDescent="0.25">
      <c r="B623" s="12"/>
      <c r="C623" s="10"/>
      <c r="N623" s="183" t="s">
        <v>7</v>
      </c>
      <c r="O623" s="184"/>
      <c r="P623" s="184"/>
      <c r="Q623" s="185"/>
      <c r="R623" s="18">
        <f>SUM(R607:R622)</f>
        <v>1800</v>
      </c>
      <c r="S623" s="3"/>
      <c r="V623" s="17"/>
      <c r="X623" s="12"/>
      <c r="Y623" s="10"/>
      <c r="AJ623" s="183" t="s">
        <v>7</v>
      </c>
      <c r="AK623" s="184"/>
      <c r="AL623" s="184"/>
      <c r="AM623" s="185"/>
      <c r="AN623" s="18">
        <f>SUM(AN607:AN622)</f>
        <v>800</v>
      </c>
      <c r="AO623" s="3"/>
    </row>
    <row r="624" spans="2:41" x14ac:dyDescent="0.25">
      <c r="B624" s="12"/>
      <c r="C624" s="10"/>
      <c r="N624" s="126" t="s">
        <v>466</v>
      </c>
      <c r="O624" s="127">
        <v>45124.579768520001</v>
      </c>
      <c r="P624" s="126" t="s">
        <v>476</v>
      </c>
      <c r="Q624" s="128">
        <v>37.426000000000002</v>
      </c>
      <c r="R624" s="128">
        <v>65.5</v>
      </c>
      <c r="S624" s="129" t="s">
        <v>148</v>
      </c>
      <c r="V624" s="17"/>
      <c r="X624" s="12"/>
      <c r="Y624" s="10"/>
    </row>
    <row r="625" spans="2:27" x14ac:dyDescent="0.25">
      <c r="B625" s="12"/>
      <c r="C625" s="10"/>
      <c r="N625" s="126" t="s">
        <v>466</v>
      </c>
      <c r="O625" s="127">
        <v>45131.46859954</v>
      </c>
      <c r="P625" s="126" t="s">
        <v>476</v>
      </c>
      <c r="Q625" s="128">
        <v>24.001000000000001</v>
      </c>
      <c r="R625" s="128">
        <v>42</v>
      </c>
      <c r="S625" s="129" t="s">
        <v>148</v>
      </c>
      <c r="V625" s="17"/>
      <c r="X625" s="12"/>
      <c r="Y625" s="10"/>
    </row>
    <row r="626" spans="2:27" x14ac:dyDescent="0.25">
      <c r="B626" s="12"/>
      <c r="C626" s="10"/>
      <c r="E626" s="14"/>
      <c r="N626" s="126" t="s">
        <v>466</v>
      </c>
      <c r="O626" s="127">
        <v>45125.726018519999</v>
      </c>
      <c r="P626" s="126" t="s">
        <v>476</v>
      </c>
      <c r="Q626" s="128">
        <v>34.283000000000001</v>
      </c>
      <c r="R626" s="128">
        <v>60</v>
      </c>
      <c r="S626" s="129" t="s">
        <v>148</v>
      </c>
      <c r="V626" s="17"/>
      <c r="X626" s="12"/>
      <c r="Y626" s="10"/>
      <c r="AA626" s="14"/>
    </row>
    <row r="627" spans="2:27" x14ac:dyDescent="0.25">
      <c r="B627" s="12"/>
      <c r="C627" s="10"/>
      <c r="N627" s="126" t="s">
        <v>466</v>
      </c>
      <c r="O627" s="127">
        <v>45128.462152779997</v>
      </c>
      <c r="P627" s="126" t="s">
        <v>476</v>
      </c>
      <c r="Q627" s="128">
        <v>3.4569999999999999</v>
      </c>
      <c r="R627" s="128">
        <v>6.05</v>
      </c>
      <c r="S627" s="129" t="s">
        <v>148</v>
      </c>
      <c r="V627" s="17"/>
      <c r="X627" s="12"/>
      <c r="Y627" s="10"/>
    </row>
    <row r="628" spans="2:27" x14ac:dyDescent="0.25">
      <c r="B628" s="12"/>
      <c r="C628" s="10"/>
      <c r="N628" s="126" t="s">
        <v>466</v>
      </c>
      <c r="O628" s="127">
        <v>45128.540219909999</v>
      </c>
      <c r="P628" s="126" t="s">
        <v>476</v>
      </c>
      <c r="Q628" s="128">
        <v>28.792000000000002</v>
      </c>
      <c r="R628" s="128">
        <v>50.39</v>
      </c>
      <c r="S628" s="129" t="s">
        <v>148</v>
      </c>
      <c r="V628" s="17"/>
      <c r="X628" s="12"/>
      <c r="Y628" s="10"/>
    </row>
    <row r="629" spans="2:27" x14ac:dyDescent="0.25">
      <c r="B629" s="12"/>
      <c r="C629" s="10"/>
      <c r="N629" s="126" t="s">
        <v>466</v>
      </c>
      <c r="O629" s="127">
        <v>45132.675960649998</v>
      </c>
      <c r="P629" s="126" t="s">
        <v>476</v>
      </c>
      <c r="Q629" s="128">
        <v>30.834</v>
      </c>
      <c r="R629" s="128">
        <v>53.96</v>
      </c>
      <c r="S629" s="129" t="s">
        <v>148</v>
      </c>
      <c r="V629" s="17"/>
      <c r="X629" s="12"/>
      <c r="Y629" s="10"/>
    </row>
    <row r="630" spans="2:27" x14ac:dyDescent="0.25">
      <c r="B630" s="12"/>
      <c r="C630" s="10"/>
      <c r="N630" s="126" t="s">
        <v>466</v>
      </c>
      <c r="O630" s="127">
        <v>45134.477858799997</v>
      </c>
      <c r="P630" s="126" t="s">
        <v>476</v>
      </c>
      <c r="Q630" s="128">
        <v>34.286999999999999</v>
      </c>
      <c r="R630" s="128">
        <v>60</v>
      </c>
      <c r="S630" s="129" t="s">
        <v>148</v>
      </c>
      <c r="V630" s="17"/>
      <c r="X630" s="12"/>
      <c r="Y630" s="10"/>
    </row>
    <row r="631" spans="2:27" x14ac:dyDescent="0.25">
      <c r="B631" s="11"/>
      <c r="C631" s="10"/>
      <c r="R631" s="176">
        <f>SUM(R624:R630)</f>
        <v>337.9</v>
      </c>
      <c r="V631" s="17"/>
      <c r="X631" s="11"/>
      <c r="Y631" s="10"/>
    </row>
    <row r="632" spans="2:27" x14ac:dyDescent="0.25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 x14ac:dyDescent="0.25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 x14ac:dyDescent="0.25">
      <c r="E634" s="1" t="s">
        <v>19</v>
      </c>
      <c r="V634" s="17"/>
      <c r="AA634" s="1" t="s">
        <v>19</v>
      </c>
    </row>
    <row r="635" spans="2:27" x14ac:dyDescent="0.25">
      <c r="V635" s="17"/>
    </row>
    <row r="636" spans="2:27" x14ac:dyDescent="0.25">
      <c r="V636" s="17"/>
    </row>
    <row r="637" spans="2:27" x14ac:dyDescent="0.25">
      <c r="V637" s="17"/>
    </row>
    <row r="638" spans="2:27" x14ac:dyDescent="0.25">
      <c r="V638" s="17"/>
    </row>
    <row r="639" spans="2:27" x14ac:dyDescent="0.25">
      <c r="V639" s="17"/>
    </row>
    <row r="640" spans="2:27" x14ac:dyDescent="0.25">
      <c r="V640" s="17"/>
    </row>
    <row r="641" spans="1:43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 x14ac:dyDescent="0.25">
      <c r="V644" s="17"/>
    </row>
    <row r="645" spans="1:43" x14ac:dyDescent="0.25">
      <c r="H645" s="186" t="s">
        <v>30</v>
      </c>
      <c r="I645" s="186"/>
      <c r="J645" s="186"/>
      <c r="V645" s="17"/>
      <c r="AA645" s="186" t="s">
        <v>31</v>
      </c>
      <c r="AB645" s="186"/>
      <c r="AC645" s="186"/>
    </row>
    <row r="646" spans="1:43" x14ac:dyDescent="0.25">
      <c r="H646" s="186"/>
      <c r="I646" s="186"/>
      <c r="J646" s="186"/>
      <c r="V646" s="17"/>
      <c r="AA646" s="186"/>
      <c r="AB646" s="186"/>
      <c r="AC646" s="186"/>
    </row>
    <row r="647" spans="1:43" x14ac:dyDescent="0.25">
      <c r="V647" s="17"/>
    </row>
    <row r="648" spans="1:43" x14ac:dyDescent="0.25">
      <c r="V648" s="17"/>
    </row>
    <row r="649" spans="1:43" ht="23.25" x14ac:dyDescent="0.35">
      <c r="B649" s="24" t="s">
        <v>68</v>
      </c>
      <c r="V649" s="17"/>
      <c r="X649" s="22" t="s">
        <v>68</v>
      </c>
    </row>
    <row r="650" spans="1:43" ht="23.25" x14ac:dyDescent="0.35">
      <c r="B650" s="23" t="s">
        <v>32</v>
      </c>
      <c r="C650" s="20">
        <f>IF(X605="PAGADO",0,C610)</f>
        <v>-867.90000000000009</v>
      </c>
      <c r="E650" s="187" t="s">
        <v>20</v>
      </c>
      <c r="F650" s="187"/>
      <c r="G650" s="187"/>
      <c r="H650" s="187"/>
      <c r="V650" s="17"/>
      <c r="X650" s="23" t="s">
        <v>32</v>
      </c>
      <c r="Y650" s="20">
        <f>IF(B1450="PAGADO",0,C655)</f>
        <v>-1520.01</v>
      </c>
      <c r="AA650" s="187" t="s">
        <v>20</v>
      </c>
      <c r="AB650" s="187"/>
      <c r="AC650" s="187"/>
      <c r="AD650" s="187"/>
    </row>
    <row r="651" spans="1:43" x14ac:dyDescent="0.25">
      <c r="B651" s="1" t="s">
        <v>0</v>
      </c>
      <c r="C651" s="19">
        <f>H666</f>
        <v>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 x14ac:dyDescent="0.25">
      <c r="C652" s="2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Y652" s="2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1:43" x14ac:dyDescent="0.25">
      <c r="B653" s="1" t="s">
        <v>24</v>
      </c>
      <c r="C653" s="19">
        <f>IF(C650&gt;0,C650+C651,C651)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" t="s">
        <v>24</v>
      </c>
      <c r="Y653" s="19">
        <f>IF(Y650&gt;0,Y650+Y651,Y651)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1:43" x14ac:dyDescent="0.25">
      <c r="B654" s="1" t="s">
        <v>9</v>
      </c>
      <c r="C654" s="20">
        <f>C678</f>
        <v>1520.01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Y678</f>
        <v>1520.01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1:43" x14ac:dyDescent="0.25">
      <c r="B655" s="6" t="s">
        <v>26</v>
      </c>
      <c r="C655" s="21">
        <f>C653-C654</f>
        <v>-1520.01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-1520.01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1:43" ht="23.25" x14ac:dyDescent="0.35">
      <c r="B656" s="6"/>
      <c r="C656" s="7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88" t="str">
        <f>IF(Y655&lt;0,"NO PAGAR","COBRAR'")</f>
        <v>NO PAGAR</v>
      </c>
      <c r="Y656" s="188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ht="23.25" x14ac:dyDescent="0.35">
      <c r="B657" s="188" t="str">
        <f>IF(C655&lt;0,"NO PAGAR","COBRAR'")</f>
        <v>NO PAGAR</v>
      </c>
      <c r="C657" s="188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81" t="s">
        <v>9</v>
      </c>
      <c r="C658" s="182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81" t="s">
        <v>9</v>
      </c>
      <c r="Y658" s="182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9" t="str">
        <f>IF(Y610&lt;0,"SALDO ADELANTADO","SALDO A FAVOR '")</f>
        <v>SALDO ADELANTADO</v>
      </c>
      <c r="C659" s="10">
        <f>IF(Y610&lt;=0,Y610*-1)</f>
        <v>1520.01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ADELANTADO</v>
      </c>
      <c r="Y659" s="10">
        <f>IF(C655&lt;=0,C655*-1)</f>
        <v>1520.01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10</v>
      </c>
      <c r="C660" s="10">
        <f>R668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1" t="s">
        <v>11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x14ac:dyDescent="0.25">
      <c r="B662" s="11" t="s">
        <v>12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x14ac:dyDescent="0.25">
      <c r="B663" s="11" t="s">
        <v>13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1" t="s">
        <v>14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1" t="s">
        <v>15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16</v>
      </c>
      <c r="C666" s="10"/>
      <c r="E666" s="183" t="s">
        <v>7</v>
      </c>
      <c r="F666" s="184"/>
      <c r="G666" s="185"/>
      <c r="H666" s="5">
        <f>SUM(H652:H665)</f>
        <v>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183" t="s">
        <v>7</v>
      </c>
      <c r="AB666" s="184"/>
      <c r="AC666" s="185"/>
      <c r="AD666" s="5">
        <f>SUM(AD652:AD665)</f>
        <v>0</v>
      </c>
      <c r="AJ666" s="3"/>
      <c r="AK666" s="3"/>
      <c r="AL666" s="3"/>
      <c r="AM666" s="3"/>
      <c r="AN666" s="18"/>
      <c r="AO666" s="3"/>
    </row>
    <row r="667" spans="2:41" x14ac:dyDescent="0.25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17</v>
      </c>
      <c r="Y667" s="10"/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1" x14ac:dyDescent="0.25">
      <c r="B668" s="12"/>
      <c r="C668" s="10"/>
      <c r="N668" s="183" t="s">
        <v>7</v>
      </c>
      <c r="O668" s="184"/>
      <c r="P668" s="184"/>
      <c r="Q668" s="185"/>
      <c r="R668" s="18">
        <f>SUM(R652:R667)</f>
        <v>0</v>
      </c>
      <c r="S668" s="3"/>
      <c r="V668" s="17"/>
      <c r="X668" s="12"/>
      <c r="Y668" s="10"/>
      <c r="AJ668" s="183" t="s">
        <v>7</v>
      </c>
      <c r="AK668" s="184"/>
      <c r="AL668" s="184"/>
      <c r="AM668" s="185"/>
      <c r="AN668" s="18">
        <f>SUM(AN652:AN667)</f>
        <v>0</v>
      </c>
      <c r="AO668" s="3"/>
    </row>
    <row r="669" spans="2:41" x14ac:dyDescent="0.25">
      <c r="B669" s="12"/>
      <c r="C669" s="10"/>
      <c r="V669" s="17"/>
      <c r="X669" s="12"/>
      <c r="Y669" s="10"/>
    </row>
    <row r="670" spans="2:41" x14ac:dyDescent="0.25">
      <c r="B670" s="12"/>
      <c r="C670" s="10"/>
      <c r="V670" s="17"/>
      <c r="X670" s="12"/>
      <c r="Y670" s="10"/>
    </row>
    <row r="671" spans="2:41" x14ac:dyDescent="0.25">
      <c r="B671" s="12"/>
      <c r="C671" s="10"/>
      <c r="E671" s="14"/>
      <c r="V671" s="17"/>
      <c r="X671" s="12"/>
      <c r="Y671" s="10"/>
      <c r="AA671" s="14"/>
    </row>
    <row r="672" spans="2:41" x14ac:dyDescent="0.25">
      <c r="B672" s="12"/>
      <c r="C672" s="10"/>
      <c r="V672" s="17"/>
      <c r="X672" s="12"/>
      <c r="Y672" s="10"/>
    </row>
    <row r="673" spans="2:27" x14ac:dyDescent="0.25">
      <c r="B673" s="12"/>
      <c r="C673" s="10"/>
      <c r="V673" s="17"/>
      <c r="X673" s="12"/>
      <c r="Y673" s="10"/>
    </row>
    <row r="674" spans="2:27" x14ac:dyDescent="0.25">
      <c r="B674" s="12"/>
      <c r="C674" s="10"/>
      <c r="V674" s="17"/>
      <c r="X674" s="12"/>
      <c r="Y674" s="10"/>
    </row>
    <row r="675" spans="2:27" x14ac:dyDescent="0.25">
      <c r="B675" s="12"/>
      <c r="C675" s="10"/>
      <c r="V675" s="17"/>
      <c r="X675" s="12"/>
      <c r="Y675" s="10"/>
    </row>
    <row r="676" spans="2:27" x14ac:dyDescent="0.25">
      <c r="B676" s="12"/>
      <c r="C676" s="10"/>
      <c r="V676" s="17"/>
      <c r="X676" s="12"/>
      <c r="Y676" s="10"/>
    </row>
    <row r="677" spans="2:27" x14ac:dyDescent="0.25">
      <c r="B677" s="11"/>
      <c r="C677" s="10"/>
      <c r="V677" s="17"/>
      <c r="X677" s="11"/>
      <c r="Y677" s="10"/>
    </row>
    <row r="678" spans="2:27" x14ac:dyDescent="0.25">
      <c r="B678" s="15" t="s">
        <v>18</v>
      </c>
      <c r="C678" s="16">
        <f>SUM(C659:C677)</f>
        <v>1520.01</v>
      </c>
      <c r="D678" t="s">
        <v>22</v>
      </c>
      <c r="E678" t="s">
        <v>21</v>
      </c>
      <c r="V678" s="17"/>
      <c r="X678" s="15" t="s">
        <v>18</v>
      </c>
      <c r="Y678" s="16">
        <f>SUM(Y659:Y677)</f>
        <v>1520.01</v>
      </c>
      <c r="Z678" t="s">
        <v>22</v>
      </c>
      <c r="AA678" t="s">
        <v>21</v>
      </c>
    </row>
    <row r="679" spans="2:27" x14ac:dyDescent="0.25">
      <c r="E679" s="1" t="s">
        <v>19</v>
      </c>
      <c r="V679" s="17"/>
      <c r="AA679" s="1" t="s">
        <v>19</v>
      </c>
    </row>
    <row r="680" spans="2:27" x14ac:dyDescent="0.25">
      <c r="V680" s="17"/>
    </row>
    <row r="681" spans="2:27" x14ac:dyDescent="0.25">
      <c r="V681" s="17"/>
    </row>
    <row r="682" spans="2:27" x14ac:dyDescent="0.25">
      <c r="V682" s="17"/>
    </row>
    <row r="683" spans="2:27" x14ac:dyDescent="0.25">
      <c r="V683" s="17"/>
    </row>
    <row r="684" spans="2:27" x14ac:dyDescent="0.25">
      <c r="V684" s="17"/>
    </row>
    <row r="685" spans="2:27" x14ac:dyDescent="0.25">
      <c r="V685" s="17"/>
    </row>
    <row r="686" spans="2:27" x14ac:dyDescent="0.25">
      <c r="V686" s="17"/>
    </row>
    <row r="687" spans="2:27" x14ac:dyDescent="0.25">
      <c r="V687" s="17"/>
    </row>
    <row r="688" spans="2:27" x14ac:dyDescent="0.25">
      <c r="V688" s="17"/>
    </row>
    <row r="689" spans="2:41" x14ac:dyDescent="0.25">
      <c r="V689" s="17"/>
    </row>
    <row r="690" spans="2:41" x14ac:dyDescent="0.25">
      <c r="V690" s="17"/>
    </row>
    <row r="691" spans="2:41" x14ac:dyDescent="0.25">
      <c r="V691" s="17"/>
    </row>
    <row r="692" spans="2:41" x14ac:dyDescent="0.25">
      <c r="V692" s="17"/>
      <c r="AC692" s="189" t="s">
        <v>29</v>
      </c>
      <c r="AD692" s="189"/>
      <c r="AE692" s="189"/>
    </row>
    <row r="693" spans="2:41" x14ac:dyDescent="0.25">
      <c r="H693" s="186" t="s">
        <v>28</v>
      </c>
      <c r="I693" s="186"/>
      <c r="J693" s="186"/>
      <c r="V693" s="17"/>
      <c r="AC693" s="189"/>
      <c r="AD693" s="189"/>
      <c r="AE693" s="189"/>
    </row>
    <row r="694" spans="2:41" x14ac:dyDescent="0.25">
      <c r="H694" s="186"/>
      <c r="I694" s="186"/>
      <c r="J694" s="186"/>
      <c r="V694" s="17"/>
      <c r="AC694" s="189"/>
      <c r="AD694" s="189"/>
      <c r="AE694" s="189"/>
    </row>
    <row r="695" spans="2:41" x14ac:dyDescent="0.25">
      <c r="V695" s="17"/>
    </row>
    <row r="696" spans="2:41" x14ac:dyDescent="0.25">
      <c r="V696" s="17"/>
    </row>
    <row r="697" spans="2:41" ht="23.25" x14ac:dyDescent="0.35">
      <c r="B697" s="22" t="s">
        <v>69</v>
      </c>
      <c r="V697" s="17"/>
      <c r="X697" s="22" t="s">
        <v>69</v>
      </c>
    </row>
    <row r="698" spans="2:41" ht="23.25" x14ac:dyDescent="0.35">
      <c r="B698" s="23" t="s">
        <v>32</v>
      </c>
      <c r="C698" s="20">
        <f>IF(X650="PAGADO",0,Y655)</f>
        <v>-1520.01</v>
      </c>
      <c r="E698" s="187" t="s">
        <v>20</v>
      </c>
      <c r="F698" s="187"/>
      <c r="G698" s="187"/>
      <c r="H698" s="187"/>
      <c r="V698" s="17"/>
      <c r="X698" s="23" t="s">
        <v>32</v>
      </c>
      <c r="Y698" s="20">
        <f>IF(B698="PAGADO",0,C703)</f>
        <v>-1520.01</v>
      </c>
      <c r="AA698" s="187" t="s">
        <v>20</v>
      </c>
      <c r="AB698" s="187"/>
      <c r="AC698" s="187"/>
      <c r="AD698" s="187"/>
    </row>
    <row r="699" spans="2:41" x14ac:dyDescent="0.25">
      <c r="B699" s="1" t="s">
        <v>0</v>
      </c>
      <c r="C699" s="19">
        <f>H714</f>
        <v>0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0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 x14ac:dyDescent="0.25">
      <c r="C700" s="2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Y700" s="2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" t="s">
        <v>24</v>
      </c>
      <c r="C701" s="19">
        <f>IF(C698&gt;0,C698+C699,C699)</f>
        <v>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" t="s">
        <v>24</v>
      </c>
      <c r="Y701" s="19">
        <f>IF(Y698&gt;0,Y698+Y699,Y699)</f>
        <v>0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" t="s">
        <v>9</v>
      </c>
      <c r="C702" s="20">
        <f>C725</f>
        <v>1520.01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" t="s">
        <v>9</v>
      </c>
      <c r="Y702" s="20">
        <f>Y725</f>
        <v>1520.01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6" t="s">
        <v>25</v>
      </c>
      <c r="C703" s="21">
        <f>C701-C702</f>
        <v>-1520.01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-1520.01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ht="26.25" x14ac:dyDescent="0.4">
      <c r="B704" s="190" t="str">
        <f>IF(C703&lt;0,"NO PAGAR","COBRAR")</f>
        <v>NO PAGAR</v>
      </c>
      <c r="C704" s="19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90" t="str">
        <f>IF(Y703&lt;0,"NO PAGAR","COBRAR")</f>
        <v>NO PAGAR</v>
      </c>
      <c r="Y704" s="19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81" t="s">
        <v>9</v>
      </c>
      <c r="C705" s="182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81" t="s">
        <v>9</v>
      </c>
      <c r="Y705" s="182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9" t="str">
        <f>IF(C739&lt;0,"SALDO A FAVOR","SALDO ADELANTAD0'")</f>
        <v>SALDO ADELANTAD0'</v>
      </c>
      <c r="C706" s="10">
        <f>IF(Y650&lt;=0,Y650*-1)</f>
        <v>1520.01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1520.01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10</v>
      </c>
      <c r="C707" s="10">
        <f>R716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11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11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1" t="s">
        <v>12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14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17</v>
      </c>
      <c r="C714" s="10"/>
      <c r="E714" s="183" t="s">
        <v>7</v>
      </c>
      <c r="F714" s="184"/>
      <c r="G714" s="185"/>
      <c r="H714" s="5">
        <f>SUM(H700:H713)</f>
        <v>0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83" t="s">
        <v>7</v>
      </c>
      <c r="AB714" s="184"/>
      <c r="AC714" s="185"/>
      <c r="AD714" s="5">
        <f>SUM(AD700:AD713)</f>
        <v>0</v>
      </c>
      <c r="AJ714" s="3"/>
      <c r="AK714" s="3"/>
      <c r="AL714" s="3"/>
      <c r="AM714" s="3"/>
      <c r="AN714" s="18"/>
      <c r="AO714" s="3"/>
    </row>
    <row r="715" spans="2:41" x14ac:dyDescent="0.25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 x14ac:dyDescent="0.25">
      <c r="B716" s="12"/>
      <c r="C716" s="10"/>
      <c r="N716" s="183" t="s">
        <v>7</v>
      </c>
      <c r="O716" s="184"/>
      <c r="P716" s="184"/>
      <c r="Q716" s="185"/>
      <c r="R716" s="18">
        <f>SUM(R700:R715)</f>
        <v>0</v>
      </c>
      <c r="S716" s="3"/>
      <c r="V716" s="17"/>
      <c r="X716" s="12"/>
      <c r="Y716" s="10"/>
      <c r="AJ716" s="183" t="s">
        <v>7</v>
      </c>
      <c r="AK716" s="184"/>
      <c r="AL716" s="184"/>
      <c r="AM716" s="185"/>
      <c r="AN716" s="18">
        <f>SUM(AN700:AN715)</f>
        <v>0</v>
      </c>
      <c r="AO716" s="3"/>
    </row>
    <row r="717" spans="2:41" x14ac:dyDescent="0.25">
      <c r="B717" s="12"/>
      <c r="C717" s="10"/>
      <c r="V717" s="17"/>
      <c r="X717" s="12"/>
      <c r="Y717" s="10"/>
    </row>
    <row r="718" spans="2:41" x14ac:dyDescent="0.25">
      <c r="B718" s="12"/>
      <c r="C718" s="10"/>
      <c r="V718" s="17"/>
      <c r="X718" s="12"/>
      <c r="Y718" s="10"/>
    </row>
    <row r="719" spans="2:41" x14ac:dyDescent="0.25">
      <c r="B719" s="12"/>
      <c r="C719" s="10"/>
      <c r="E719" s="14"/>
      <c r="V719" s="17"/>
      <c r="X719" s="12"/>
      <c r="Y719" s="10"/>
      <c r="AA719" s="14"/>
    </row>
    <row r="720" spans="2:41" x14ac:dyDescent="0.25">
      <c r="B720" s="12"/>
      <c r="C720" s="10"/>
      <c r="V720" s="17"/>
      <c r="X720" s="12"/>
      <c r="Y720" s="10"/>
    </row>
    <row r="721" spans="1:43" x14ac:dyDescent="0.25">
      <c r="B721" s="12"/>
      <c r="C721" s="10"/>
      <c r="V721" s="17"/>
      <c r="X721" s="12"/>
      <c r="Y721" s="10"/>
    </row>
    <row r="722" spans="1:43" x14ac:dyDescent="0.25">
      <c r="B722" s="12"/>
      <c r="C722" s="10"/>
      <c r="V722" s="17"/>
      <c r="X722" s="12"/>
      <c r="Y722" s="10"/>
    </row>
    <row r="723" spans="1:43" x14ac:dyDescent="0.25">
      <c r="B723" s="12"/>
      <c r="C723" s="10"/>
      <c r="V723" s="17"/>
      <c r="X723" s="12"/>
      <c r="Y723" s="10"/>
    </row>
    <row r="724" spans="1:43" x14ac:dyDescent="0.25">
      <c r="B724" s="11"/>
      <c r="C724" s="10"/>
      <c r="V724" s="17"/>
      <c r="X724" s="11"/>
      <c r="Y724" s="10"/>
    </row>
    <row r="725" spans="1:43" x14ac:dyDescent="0.25">
      <c r="B725" s="15" t="s">
        <v>18</v>
      </c>
      <c r="C725" s="16">
        <f>SUM(C706:C724)</f>
        <v>1520.01</v>
      </c>
      <c r="V725" s="17"/>
      <c r="X725" s="15" t="s">
        <v>18</v>
      </c>
      <c r="Y725" s="16">
        <f>SUM(Y706:Y724)</f>
        <v>1520.01</v>
      </c>
    </row>
    <row r="726" spans="1:43" x14ac:dyDescent="0.25">
      <c r="D726" t="s">
        <v>22</v>
      </c>
      <c r="E726" t="s">
        <v>21</v>
      </c>
      <c r="V726" s="17"/>
      <c r="Z726" t="s">
        <v>22</v>
      </c>
      <c r="AA726" t="s">
        <v>21</v>
      </c>
    </row>
    <row r="727" spans="1:43" x14ac:dyDescent="0.25">
      <c r="E727" s="1" t="s">
        <v>19</v>
      </c>
      <c r="V727" s="17"/>
      <c r="AA727" s="1" t="s">
        <v>19</v>
      </c>
    </row>
    <row r="728" spans="1:43" x14ac:dyDescent="0.25">
      <c r="V728" s="17"/>
    </row>
    <row r="729" spans="1:43" x14ac:dyDescent="0.25">
      <c r="V729" s="17"/>
    </row>
    <row r="730" spans="1:43" x14ac:dyDescent="0.25">
      <c r="V730" s="17"/>
    </row>
    <row r="731" spans="1:43" x14ac:dyDescent="0.25">
      <c r="V731" s="17"/>
    </row>
    <row r="732" spans="1:43" x14ac:dyDescent="0.25">
      <c r="V732" s="17"/>
    </row>
    <row r="733" spans="1:43" x14ac:dyDescent="0.25">
      <c r="V733" s="17"/>
    </row>
    <row r="734" spans="1:43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</row>
    <row r="736" spans="1:43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</row>
    <row r="737" spans="2:41" x14ac:dyDescent="0.25">
      <c r="V737" s="17"/>
    </row>
    <row r="738" spans="2:41" x14ac:dyDescent="0.25">
      <c r="H738" s="186" t="s">
        <v>30</v>
      </c>
      <c r="I738" s="186"/>
      <c r="J738" s="186"/>
      <c r="V738" s="17"/>
      <c r="AA738" s="186" t="s">
        <v>31</v>
      </c>
      <c r="AB738" s="186"/>
      <c r="AC738" s="186"/>
    </row>
    <row r="739" spans="2:41" x14ac:dyDescent="0.25">
      <c r="H739" s="186"/>
      <c r="I739" s="186"/>
      <c r="J739" s="186"/>
      <c r="V739" s="17"/>
      <c r="AA739" s="186"/>
      <c r="AB739" s="186"/>
      <c r="AC739" s="186"/>
    </row>
    <row r="740" spans="2:41" x14ac:dyDescent="0.25">
      <c r="V740" s="17"/>
    </row>
    <row r="741" spans="2:41" x14ac:dyDescent="0.25">
      <c r="V741" s="17"/>
    </row>
    <row r="742" spans="2:41" ht="23.25" x14ac:dyDescent="0.35">
      <c r="B742" s="24" t="s">
        <v>69</v>
      </c>
      <c r="V742" s="17"/>
      <c r="X742" s="22" t="s">
        <v>69</v>
      </c>
    </row>
    <row r="743" spans="2:41" ht="23.25" x14ac:dyDescent="0.35">
      <c r="B743" s="23" t="s">
        <v>32</v>
      </c>
      <c r="C743" s="20">
        <f>IF(X698="PAGADO",0,C703)</f>
        <v>-1520.01</v>
      </c>
      <c r="E743" s="187" t="s">
        <v>20</v>
      </c>
      <c r="F743" s="187"/>
      <c r="G743" s="187"/>
      <c r="H743" s="187"/>
      <c r="V743" s="17"/>
      <c r="X743" s="23" t="s">
        <v>32</v>
      </c>
      <c r="Y743" s="20">
        <f>IF(B1543="PAGADO",0,C748)</f>
        <v>-1520.01</v>
      </c>
      <c r="AA743" s="187" t="s">
        <v>20</v>
      </c>
      <c r="AB743" s="187"/>
      <c r="AC743" s="187"/>
      <c r="AD743" s="187"/>
    </row>
    <row r="744" spans="2:41" x14ac:dyDescent="0.25">
      <c r="B744" s="1" t="s">
        <v>0</v>
      </c>
      <c r="C744" s="19">
        <f>H759</f>
        <v>0</v>
      </c>
      <c r="E744" s="2" t="s">
        <v>1</v>
      </c>
      <c r="F744" s="2" t="s">
        <v>2</v>
      </c>
      <c r="G744" s="2" t="s">
        <v>3</v>
      </c>
      <c r="H744" s="2" t="s">
        <v>4</v>
      </c>
      <c r="N744" s="2" t="s">
        <v>1</v>
      </c>
      <c r="O744" s="2" t="s">
        <v>5</v>
      </c>
      <c r="P744" s="2" t="s">
        <v>4</v>
      </c>
      <c r="Q744" s="2" t="s">
        <v>6</v>
      </c>
      <c r="R744" s="2" t="s">
        <v>7</v>
      </c>
      <c r="S744" s="3"/>
      <c r="V744" s="17"/>
      <c r="X744" s="1" t="s">
        <v>0</v>
      </c>
      <c r="Y744" s="19">
        <f>AD759</f>
        <v>0</v>
      </c>
      <c r="AA744" s="2" t="s">
        <v>1</v>
      </c>
      <c r="AB744" s="2" t="s">
        <v>2</v>
      </c>
      <c r="AC744" s="2" t="s">
        <v>3</v>
      </c>
      <c r="AD744" s="2" t="s">
        <v>4</v>
      </c>
      <c r="AJ744" s="2" t="s">
        <v>1</v>
      </c>
      <c r="AK744" s="2" t="s">
        <v>5</v>
      </c>
      <c r="AL744" s="2" t="s">
        <v>4</v>
      </c>
      <c r="AM744" s="2" t="s">
        <v>6</v>
      </c>
      <c r="AN744" s="2" t="s">
        <v>7</v>
      </c>
      <c r="AO744" s="3"/>
    </row>
    <row r="745" spans="2:41" x14ac:dyDescent="0.25">
      <c r="C745" s="2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Y745" s="2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" t="s">
        <v>24</v>
      </c>
      <c r="C746" s="19">
        <f>IF(C743&gt;0,C743+C744,C744)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" t="s">
        <v>24</v>
      </c>
      <c r="Y746" s="19">
        <f>IF(Y743&gt;0,Y743+Y744,Y744)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" t="s">
        <v>9</v>
      </c>
      <c r="C747" s="20">
        <f>C771</f>
        <v>1520.01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" t="s">
        <v>9</v>
      </c>
      <c r="Y747" s="20">
        <f>Y771</f>
        <v>1520.01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6" t="s">
        <v>26</v>
      </c>
      <c r="C748" s="21">
        <f>C746-C747</f>
        <v>-1520.01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6" t="s">
        <v>27</v>
      </c>
      <c r="Y748" s="21">
        <f>Y746-Y747</f>
        <v>-1520.01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ht="23.25" x14ac:dyDescent="0.35">
      <c r="B749" s="6"/>
      <c r="C749" s="7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88" t="str">
        <f>IF(Y748&lt;0,"NO PAGAR","COBRAR'")</f>
        <v>NO PAGAR</v>
      </c>
      <c r="Y749" s="188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ht="23.25" x14ac:dyDescent="0.35">
      <c r="B750" s="188" t="str">
        <f>IF(C748&lt;0,"NO PAGAR","COBRAR'")</f>
        <v>NO PAGAR</v>
      </c>
      <c r="C750" s="188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/>
      <c r="Y750" s="8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81" t="s">
        <v>9</v>
      </c>
      <c r="C751" s="182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81" t="s">
        <v>9</v>
      </c>
      <c r="Y751" s="182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9" t="str">
        <f>IF(Y703&lt;0,"SALDO ADELANTADO","SALDO A FAVOR '")</f>
        <v>SALDO ADELANTADO</v>
      </c>
      <c r="C752" s="10">
        <f>IF(Y703&lt;=0,Y703*-1)</f>
        <v>1520.01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9" t="str">
        <f>IF(C748&lt;0,"SALDO ADELANTADO","SALDO A FAVOR'")</f>
        <v>SALDO ADELANTADO</v>
      </c>
      <c r="Y752" s="10">
        <f>IF(C748&lt;=0,C748*-1)</f>
        <v>1520.01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10</v>
      </c>
      <c r="C753" s="10">
        <f>R761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10</v>
      </c>
      <c r="Y753" s="10">
        <f>AN761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11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11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12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12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13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13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1" t="s">
        <v>14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14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15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15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16</v>
      </c>
      <c r="C759" s="10"/>
      <c r="E759" s="183" t="s">
        <v>7</v>
      </c>
      <c r="F759" s="184"/>
      <c r="G759" s="185"/>
      <c r="H759" s="5">
        <f>SUM(H745:H758)</f>
        <v>0</v>
      </c>
      <c r="N759" s="3"/>
      <c r="O759" s="3"/>
      <c r="P759" s="3"/>
      <c r="Q759" s="3"/>
      <c r="R759" s="18"/>
      <c r="S759" s="3"/>
      <c r="V759" s="17"/>
      <c r="X759" s="11" t="s">
        <v>16</v>
      </c>
      <c r="Y759" s="10"/>
      <c r="AA759" s="183" t="s">
        <v>7</v>
      </c>
      <c r="AB759" s="184"/>
      <c r="AC759" s="185"/>
      <c r="AD759" s="5">
        <f>SUM(AD745:AD758)</f>
        <v>0</v>
      </c>
      <c r="AJ759" s="3"/>
      <c r="AK759" s="3"/>
      <c r="AL759" s="3"/>
      <c r="AM759" s="3"/>
      <c r="AN759" s="18"/>
      <c r="AO759" s="3"/>
    </row>
    <row r="760" spans="2:41" x14ac:dyDescent="0.25">
      <c r="B760" s="11" t="s">
        <v>17</v>
      </c>
      <c r="C760" s="10"/>
      <c r="E760" s="13"/>
      <c r="F760" s="13"/>
      <c r="G760" s="13"/>
      <c r="N760" s="3"/>
      <c r="O760" s="3"/>
      <c r="P760" s="3"/>
      <c r="Q760" s="3"/>
      <c r="R760" s="18"/>
      <c r="S760" s="3"/>
      <c r="V760" s="17"/>
      <c r="X760" s="11" t="s">
        <v>17</v>
      </c>
      <c r="Y760" s="10"/>
      <c r="AA760" s="13"/>
      <c r="AB760" s="13"/>
      <c r="AC760" s="13"/>
      <c r="AJ760" s="3"/>
      <c r="AK760" s="3"/>
      <c r="AL760" s="3"/>
      <c r="AM760" s="3"/>
      <c r="AN760" s="18"/>
      <c r="AO760" s="3"/>
    </row>
    <row r="761" spans="2:41" x14ac:dyDescent="0.25">
      <c r="B761" s="12"/>
      <c r="C761" s="10"/>
      <c r="N761" s="183" t="s">
        <v>7</v>
      </c>
      <c r="O761" s="184"/>
      <c r="P761" s="184"/>
      <c r="Q761" s="185"/>
      <c r="R761" s="18">
        <f>SUM(R745:R760)</f>
        <v>0</v>
      </c>
      <c r="S761" s="3"/>
      <c r="V761" s="17"/>
      <c r="X761" s="12"/>
      <c r="Y761" s="10"/>
      <c r="AJ761" s="183" t="s">
        <v>7</v>
      </c>
      <c r="AK761" s="184"/>
      <c r="AL761" s="184"/>
      <c r="AM761" s="185"/>
      <c r="AN761" s="18">
        <f>SUM(AN745:AN760)</f>
        <v>0</v>
      </c>
      <c r="AO761" s="3"/>
    </row>
    <row r="762" spans="2:41" x14ac:dyDescent="0.25">
      <c r="B762" s="12"/>
      <c r="C762" s="10"/>
      <c r="V762" s="17"/>
      <c r="X762" s="12"/>
      <c r="Y762" s="10"/>
    </row>
    <row r="763" spans="2:41" x14ac:dyDescent="0.25">
      <c r="B763" s="12"/>
      <c r="C763" s="10"/>
      <c r="V763" s="17"/>
      <c r="X763" s="12"/>
      <c r="Y763" s="10"/>
    </row>
    <row r="764" spans="2:41" x14ac:dyDescent="0.25">
      <c r="B764" s="12"/>
      <c r="C764" s="10"/>
      <c r="E764" s="14"/>
      <c r="V764" s="17"/>
      <c r="X764" s="12"/>
      <c r="Y764" s="10"/>
      <c r="AA764" s="14"/>
    </row>
    <row r="765" spans="2:41" x14ac:dyDescent="0.25">
      <c r="B765" s="12"/>
      <c r="C765" s="10"/>
      <c r="V765" s="17"/>
      <c r="X765" s="12"/>
      <c r="Y765" s="10"/>
    </row>
    <row r="766" spans="2:41" x14ac:dyDescent="0.25">
      <c r="B766" s="12"/>
      <c r="C766" s="10"/>
      <c r="V766" s="17"/>
      <c r="X766" s="12"/>
      <c r="Y766" s="10"/>
    </row>
    <row r="767" spans="2:41" x14ac:dyDescent="0.25">
      <c r="B767" s="12"/>
      <c r="C767" s="10"/>
      <c r="V767" s="17"/>
      <c r="X767" s="12"/>
      <c r="Y767" s="10"/>
    </row>
    <row r="768" spans="2:41" x14ac:dyDescent="0.25">
      <c r="B768" s="12"/>
      <c r="C768" s="10"/>
      <c r="V768" s="17"/>
      <c r="X768" s="12"/>
      <c r="Y768" s="10"/>
    </row>
    <row r="769" spans="2:27" x14ac:dyDescent="0.25">
      <c r="B769" s="12"/>
      <c r="C769" s="10"/>
      <c r="V769" s="17"/>
      <c r="X769" s="12"/>
      <c r="Y769" s="10"/>
    </row>
    <row r="770" spans="2:27" x14ac:dyDescent="0.25">
      <c r="B770" s="11"/>
      <c r="C770" s="10"/>
      <c r="V770" s="17"/>
      <c r="X770" s="11"/>
      <c r="Y770" s="10"/>
    </row>
    <row r="771" spans="2:27" x14ac:dyDescent="0.25">
      <c r="B771" s="15" t="s">
        <v>18</v>
      </c>
      <c r="C771" s="16">
        <f>SUM(C752:C770)</f>
        <v>1520.01</v>
      </c>
      <c r="D771" t="s">
        <v>22</v>
      </c>
      <c r="E771" t="s">
        <v>21</v>
      </c>
      <c r="V771" s="17"/>
      <c r="X771" s="15" t="s">
        <v>18</v>
      </c>
      <c r="Y771" s="16">
        <f>SUM(Y752:Y770)</f>
        <v>1520.01</v>
      </c>
      <c r="Z771" t="s">
        <v>22</v>
      </c>
      <c r="AA771" t="s">
        <v>21</v>
      </c>
    </row>
    <row r="772" spans="2:27" x14ac:dyDescent="0.25">
      <c r="E772" s="1" t="s">
        <v>19</v>
      </c>
      <c r="V772" s="17"/>
      <c r="AA772" s="1" t="s">
        <v>19</v>
      </c>
    </row>
    <row r="773" spans="2:27" x14ac:dyDescent="0.25">
      <c r="V773" s="17"/>
    </row>
    <row r="774" spans="2:27" x14ac:dyDescent="0.25">
      <c r="V774" s="17"/>
    </row>
    <row r="775" spans="2:27" x14ac:dyDescent="0.25">
      <c r="V775" s="17"/>
    </row>
    <row r="776" spans="2:27" x14ac:dyDescent="0.25">
      <c r="V776" s="17"/>
    </row>
    <row r="777" spans="2:27" x14ac:dyDescent="0.25">
      <c r="V777" s="17"/>
    </row>
    <row r="778" spans="2:27" x14ac:dyDescent="0.25">
      <c r="V778" s="17"/>
    </row>
    <row r="779" spans="2:27" x14ac:dyDescent="0.25">
      <c r="V779" s="17"/>
    </row>
    <row r="780" spans="2:27" x14ac:dyDescent="0.25">
      <c r="V780" s="17"/>
    </row>
    <row r="781" spans="2:27" x14ac:dyDescent="0.25">
      <c r="V781" s="17"/>
    </row>
    <row r="782" spans="2:27" x14ac:dyDescent="0.25">
      <c r="V782" s="17"/>
    </row>
    <row r="783" spans="2:27" x14ac:dyDescent="0.25">
      <c r="V783" s="17"/>
    </row>
    <row r="784" spans="2:27" x14ac:dyDescent="0.25">
      <c r="V784" s="17"/>
    </row>
    <row r="785" spans="2:41" x14ac:dyDescent="0.25">
      <c r="V785" s="17"/>
      <c r="AC785" s="189" t="s">
        <v>29</v>
      </c>
      <c r="AD785" s="189"/>
      <c r="AE785" s="189"/>
    </row>
    <row r="786" spans="2:41" x14ac:dyDescent="0.25">
      <c r="H786" s="186" t="s">
        <v>28</v>
      </c>
      <c r="I786" s="186"/>
      <c r="J786" s="186"/>
      <c r="V786" s="17"/>
      <c r="AC786" s="189"/>
      <c r="AD786" s="189"/>
      <c r="AE786" s="189"/>
    </row>
    <row r="787" spans="2:41" x14ac:dyDescent="0.25">
      <c r="H787" s="186"/>
      <c r="I787" s="186"/>
      <c r="J787" s="186"/>
      <c r="V787" s="17"/>
      <c r="AC787" s="189"/>
      <c r="AD787" s="189"/>
      <c r="AE787" s="189"/>
    </row>
    <row r="788" spans="2:41" x14ac:dyDescent="0.25">
      <c r="V788" s="17"/>
    </row>
    <row r="789" spans="2:41" x14ac:dyDescent="0.25">
      <c r="V789" s="17"/>
    </row>
    <row r="790" spans="2:41" ht="23.25" x14ac:dyDescent="0.35">
      <c r="B790" s="22" t="s">
        <v>70</v>
      </c>
      <c r="V790" s="17"/>
      <c r="X790" s="22" t="s">
        <v>70</v>
      </c>
    </row>
    <row r="791" spans="2:41" ht="23.25" x14ac:dyDescent="0.35">
      <c r="B791" s="23" t="s">
        <v>32</v>
      </c>
      <c r="C791" s="20">
        <f>IF(X743="PAGADO",0,Y748)</f>
        <v>-1520.01</v>
      </c>
      <c r="E791" s="187" t="s">
        <v>20</v>
      </c>
      <c r="F791" s="187"/>
      <c r="G791" s="187"/>
      <c r="H791" s="187"/>
      <c r="V791" s="17"/>
      <c r="X791" s="23" t="s">
        <v>32</v>
      </c>
      <c r="Y791" s="20">
        <f>IF(B791="PAGADO",0,C796)</f>
        <v>-1520.01</v>
      </c>
      <c r="AA791" s="187" t="s">
        <v>20</v>
      </c>
      <c r="AB791" s="187"/>
      <c r="AC791" s="187"/>
      <c r="AD791" s="187"/>
    </row>
    <row r="792" spans="2:41" x14ac:dyDescent="0.25">
      <c r="B792" s="1" t="s">
        <v>0</v>
      </c>
      <c r="C792" s="19">
        <f>H807</f>
        <v>0</v>
      </c>
      <c r="E792" s="2" t="s">
        <v>1</v>
      </c>
      <c r="F792" s="2" t="s">
        <v>2</v>
      </c>
      <c r="G792" s="2" t="s">
        <v>3</v>
      </c>
      <c r="H792" s="2" t="s">
        <v>4</v>
      </c>
      <c r="N792" s="2" t="s">
        <v>1</v>
      </c>
      <c r="O792" s="2" t="s">
        <v>5</v>
      </c>
      <c r="P792" s="2" t="s">
        <v>4</v>
      </c>
      <c r="Q792" s="2" t="s">
        <v>6</v>
      </c>
      <c r="R792" s="2" t="s">
        <v>7</v>
      </c>
      <c r="S792" s="3"/>
      <c r="V792" s="17"/>
      <c r="X792" s="1" t="s">
        <v>0</v>
      </c>
      <c r="Y792" s="19">
        <f>AD807</f>
        <v>0</v>
      </c>
      <c r="AA792" s="2" t="s">
        <v>1</v>
      </c>
      <c r="AB792" s="2" t="s">
        <v>2</v>
      </c>
      <c r="AC792" s="2" t="s">
        <v>3</v>
      </c>
      <c r="AD792" s="2" t="s">
        <v>4</v>
      </c>
      <c r="AJ792" s="2" t="s">
        <v>1</v>
      </c>
      <c r="AK792" s="2" t="s">
        <v>5</v>
      </c>
      <c r="AL792" s="2" t="s">
        <v>4</v>
      </c>
      <c r="AM792" s="2" t="s">
        <v>6</v>
      </c>
      <c r="AN792" s="2" t="s">
        <v>7</v>
      </c>
      <c r="AO792" s="3"/>
    </row>
    <row r="793" spans="2:41" x14ac:dyDescent="0.25">
      <c r="C793" s="2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Y793" s="2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" t="s">
        <v>24</v>
      </c>
      <c r="C794" s="19">
        <f>IF(C791&gt;0,C791+C792,C792)</f>
        <v>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" t="s">
        <v>24</v>
      </c>
      <c r="Y794" s="19">
        <f>IF(Y791&gt;0,Y792+Y791,Y792)</f>
        <v>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" t="s">
        <v>9</v>
      </c>
      <c r="C795" s="20">
        <f>C818</f>
        <v>1520.01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" t="s">
        <v>9</v>
      </c>
      <c r="Y795" s="20">
        <f>Y818</f>
        <v>1520.01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6" t="s">
        <v>25</v>
      </c>
      <c r="C796" s="21">
        <f>C794-C795</f>
        <v>-1520.01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6" t="s">
        <v>8</v>
      </c>
      <c r="Y796" s="21">
        <f>Y794-Y795</f>
        <v>-1520.01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6.25" x14ac:dyDescent="0.4">
      <c r="B797" s="190" t="str">
        <f>IF(C796&lt;0,"NO PAGAR","COBRAR")</f>
        <v>NO PAGAR</v>
      </c>
      <c r="C797" s="19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90" t="str">
        <f>IF(Y796&lt;0,"NO PAGAR","COBRAR")</f>
        <v>NO PAGAR</v>
      </c>
      <c r="Y797" s="19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81" t="s">
        <v>9</v>
      </c>
      <c r="C798" s="182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81" t="s">
        <v>9</v>
      </c>
      <c r="Y798" s="182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9" t="str">
        <f>IF(C832&lt;0,"SALDO A FAVOR","SALDO ADELANTAD0'")</f>
        <v>SALDO ADELANTAD0'</v>
      </c>
      <c r="C799" s="10">
        <f>IF(Y743&lt;=0,Y743*-1)</f>
        <v>1520.01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IF(C796&lt;0,"SALDO ADELANTADO","SALDO A FAVOR'")</f>
        <v>SALDO ADELANTADO</v>
      </c>
      <c r="Y799" s="10">
        <f>IF(C796&lt;=0,C796*-1)</f>
        <v>1520.01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10</v>
      </c>
      <c r="C800" s="10">
        <f>R809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AN809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x14ac:dyDescent="0.25">
      <c r="B806" s="11" t="s">
        <v>16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1" t="s">
        <v>17</v>
      </c>
      <c r="C807" s="10"/>
      <c r="E807" s="183" t="s">
        <v>7</v>
      </c>
      <c r="F807" s="184"/>
      <c r="G807" s="185"/>
      <c r="H807" s="5">
        <f>SUM(H793:H806)</f>
        <v>0</v>
      </c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83" t="s">
        <v>7</v>
      </c>
      <c r="AB807" s="184"/>
      <c r="AC807" s="185"/>
      <c r="AD807" s="5">
        <f>SUM(AD793:AD806)</f>
        <v>0</v>
      </c>
      <c r="AJ807" s="3"/>
      <c r="AK807" s="3"/>
      <c r="AL807" s="3"/>
      <c r="AM807" s="3"/>
      <c r="AN807" s="18"/>
      <c r="AO807" s="3"/>
    </row>
    <row r="808" spans="2:41" x14ac:dyDescent="0.25">
      <c r="B808" s="12"/>
      <c r="C808" s="10"/>
      <c r="E808" s="13"/>
      <c r="F808" s="13"/>
      <c r="G808" s="13"/>
      <c r="N808" s="3"/>
      <c r="O808" s="3"/>
      <c r="P808" s="3"/>
      <c r="Q808" s="3"/>
      <c r="R808" s="18"/>
      <c r="S808" s="3"/>
      <c r="V808" s="17"/>
      <c r="X808" s="12"/>
      <c r="Y808" s="10"/>
      <c r="AA808" s="13"/>
      <c r="AB808" s="13"/>
      <c r="AC808" s="13"/>
      <c r="AJ808" s="3"/>
      <c r="AK808" s="3"/>
      <c r="AL808" s="3"/>
      <c r="AM808" s="3"/>
      <c r="AN808" s="18"/>
      <c r="AO808" s="3"/>
    </row>
    <row r="809" spans="2:41" x14ac:dyDescent="0.25">
      <c r="B809" s="12"/>
      <c r="C809" s="10"/>
      <c r="N809" s="183" t="s">
        <v>7</v>
      </c>
      <c r="O809" s="184"/>
      <c r="P809" s="184"/>
      <c r="Q809" s="185"/>
      <c r="R809" s="18">
        <f>SUM(R793:R808)</f>
        <v>0</v>
      </c>
      <c r="S809" s="3"/>
      <c r="V809" s="17"/>
      <c r="X809" s="12"/>
      <c r="Y809" s="10"/>
      <c r="AJ809" s="183" t="s">
        <v>7</v>
      </c>
      <c r="AK809" s="184"/>
      <c r="AL809" s="184"/>
      <c r="AM809" s="185"/>
      <c r="AN809" s="18">
        <f>SUM(AN793:AN808)</f>
        <v>0</v>
      </c>
      <c r="AO809" s="3"/>
    </row>
    <row r="810" spans="2:41" x14ac:dyDescent="0.25">
      <c r="B810" s="12"/>
      <c r="C810" s="10"/>
      <c r="V810" s="17"/>
      <c r="X810" s="12"/>
      <c r="Y810" s="10"/>
    </row>
    <row r="811" spans="2:41" x14ac:dyDescent="0.25">
      <c r="B811" s="12"/>
      <c r="C811" s="10"/>
      <c r="V811" s="17"/>
      <c r="X811" s="12"/>
      <c r="Y811" s="10"/>
    </row>
    <row r="812" spans="2:41" x14ac:dyDescent="0.25">
      <c r="B812" s="12"/>
      <c r="C812" s="10"/>
      <c r="E812" s="14"/>
      <c r="V812" s="17"/>
      <c r="X812" s="12"/>
      <c r="Y812" s="10"/>
      <c r="AA812" s="14"/>
    </row>
    <row r="813" spans="2:41" x14ac:dyDescent="0.25">
      <c r="B813" s="12"/>
      <c r="C813" s="10"/>
      <c r="V813" s="17"/>
      <c r="X813" s="12"/>
      <c r="Y813" s="10"/>
    </row>
    <row r="814" spans="2:41" x14ac:dyDescent="0.25">
      <c r="B814" s="12"/>
      <c r="C814" s="10"/>
      <c r="V814" s="17"/>
      <c r="X814" s="12"/>
      <c r="Y814" s="10"/>
    </row>
    <row r="815" spans="2:41" x14ac:dyDescent="0.25">
      <c r="B815" s="12"/>
      <c r="C815" s="10"/>
      <c r="V815" s="17"/>
      <c r="X815" s="12"/>
      <c r="Y815" s="10"/>
    </row>
    <row r="816" spans="2:41" x14ac:dyDescent="0.25">
      <c r="B816" s="12"/>
      <c r="C816" s="10"/>
      <c r="V816" s="17"/>
      <c r="X816" s="12"/>
      <c r="Y816" s="10"/>
    </row>
    <row r="817" spans="1:43" x14ac:dyDescent="0.25">
      <c r="B817" s="11"/>
      <c r="C817" s="10"/>
      <c r="V817" s="17"/>
      <c r="X817" s="11"/>
      <c r="Y817" s="10"/>
    </row>
    <row r="818" spans="1:43" x14ac:dyDescent="0.25">
      <c r="B818" s="15" t="s">
        <v>18</v>
      </c>
      <c r="C818" s="16">
        <f>SUM(C799:C817)</f>
        <v>1520.01</v>
      </c>
      <c r="V818" s="17"/>
      <c r="X818" s="15" t="s">
        <v>18</v>
      </c>
      <c r="Y818" s="16">
        <f>SUM(Y799:Y817)</f>
        <v>1520.01</v>
      </c>
    </row>
    <row r="819" spans="1:43" x14ac:dyDescent="0.25">
      <c r="D819" t="s">
        <v>22</v>
      </c>
      <c r="E819" t="s">
        <v>21</v>
      </c>
      <c r="V819" s="17"/>
      <c r="Z819" t="s">
        <v>22</v>
      </c>
      <c r="AA819" t="s">
        <v>21</v>
      </c>
    </row>
    <row r="820" spans="1:43" x14ac:dyDescent="0.25">
      <c r="E820" s="1" t="s">
        <v>19</v>
      </c>
      <c r="V820" s="17"/>
      <c r="AA820" s="1" t="s">
        <v>19</v>
      </c>
    </row>
    <row r="821" spans="1:43" x14ac:dyDescent="0.25">
      <c r="V821" s="17"/>
    </row>
    <row r="822" spans="1:43" x14ac:dyDescent="0.25">
      <c r="V822" s="17"/>
    </row>
    <row r="823" spans="1:43" x14ac:dyDescent="0.25">
      <c r="V823" s="17"/>
    </row>
    <row r="824" spans="1:43" x14ac:dyDescent="0.25">
      <c r="V824" s="17"/>
    </row>
    <row r="825" spans="1:43" x14ac:dyDescent="0.25">
      <c r="V825" s="17"/>
    </row>
    <row r="826" spans="1:43" x14ac:dyDescent="0.25">
      <c r="V826" s="17"/>
    </row>
    <row r="827" spans="1:43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</row>
    <row r="828" spans="1:43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</row>
    <row r="829" spans="1:43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</row>
    <row r="830" spans="1:43" x14ac:dyDescent="0.25">
      <c r="V830" s="17"/>
    </row>
    <row r="831" spans="1:43" x14ac:dyDescent="0.25">
      <c r="H831" s="186" t="s">
        <v>30</v>
      </c>
      <c r="I831" s="186"/>
      <c r="J831" s="186"/>
      <c r="V831" s="17"/>
      <c r="AA831" s="186" t="s">
        <v>31</v>
      </c>
      <c r="AB831" s="186"/>
      <c r="AC831" s="186"/>
    </row>
    <row r="832" spans="1:43" x14ac:dyDescent="0.25">
      <c r="H832" s="186"/>
      <c r="I832" s="186"/>
      <c r="J832" s="186"/>
      <c r="V832" s="17"/>
      <c r="AA832" s="186"/>
      <c r="AB832" s="186"/>
      <c r="AC832" s="186"/>
    </row>
    <row r="833" spans="2:41" x14ac:dyDescent="0.25">
      <c r="V833" s="17"/>
    </row>
    <row r="834" spans="2:41" x14ac:dyDescent="0.25">
      <c r="V834" s="17"/>
    </row>
    <row r="835" spans="2:41" ht="23.25" x14ac:dyDescent="0.35">
      <c r="B835" s="24" t="s">
        <v>70</v>
      </c>
      <c r="V835" s="17"/>
      <c r="X835" s="22" t="s">
        <v>70</v>
      </c>
    </row>
    <row r="836" spans="2:41" ht="23.25" x14ac:dyDescent="0.35">
      <c r="B836" s="23" t="s">
        <v>32</v>
      </c>
      <c r="C836" s="20">
        <f>IF(X791="PAGADO",0,C796)</f>
        <v>-1520.01</v>
      </c>
      <c r="E836" s="187" t="s">
        <v>20</v>
      </c>
      <c r="F836" s="187"/>
      <c r="G836" s="187"/>
      <c r="H836" s="187"/>
      <c r="V836" s="17"/>
      <c r="X836" s="23" t="s">
        <v>32</v>
      </c>
      <c r="Y836" s="20">
        <f>IF(B1636="PAGADO",0,C841)</f>
        <v>-1520.01</v>
      </c>
      <c r="AA836" s="187" t="s">
        <v>20</v>
      </c>
      <c r="AB836" s="187"/>
      <c r="AC836" s="187"/>
      <c r="AD836" s="187"/>
    </row>
    <row r="837" spans="2:41" x14ac:dyDescent="0.25">
      <c r="B837" s="1" t="s">
        <v>0</v>
      </c>
      <c r="C837" s="19">
        <f>H852</f>
        <v>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 x14ac:dyDescent="0.25">
      <c r="C838" s="2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Y838" s="2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1" t="s">
        <v>24</v>
      </c>
      <c r="C839" s="19">
        <f>IF(C836&gt;0,C836+C837,C837)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IF(Y836&gt;0,Y836+Y837,Y837)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" t="s">
        <v>9</v>
      </c>
      <c r="C840" s="20">
        <f>C864</f>
        <v>1520.01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Y864</f>
        <v>1520.01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6" t="s">
        <v>26</v>
      </c>
      <c r="C841" s="21">
        <f>C839-C840</f>
        <v>-1520.01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6" t="s">
        <v>27</v>
      </c>
      <c r="Y841" s="21">
        <f>Y839-Y840</f>
        <v>-1520.01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ht="23.25" x14ac:dyDescent="0.35">
      <c r="B842" s="6"/>
      <c r="C842" s="7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88" t="str">
        <f>IF(Y841&lt;0,"NO PAGAR","COBRAR'")</f>
        <v>NO PAGAR</v>
      </c>
      <c r="Y842" s="188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ht="23.25" x14ac:dyDescent="0.35">
      <c r="B843" s="188" t="str">
        <f>IF(C841&lt;0,"NO PAGAR","COBRAR'")</f>
        <v>NO PAGAR</v>
      </c>
      <c r="C843" s="188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6"/>
      <c r="Y843" s="8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81" t="s">
        <v>9</v>
      </c>
      <c r="C844" s="182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81" t="s">
        <v>9</v>
      </c>
      <c r="Y844" s="182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9" t="str">
        <f>IF(Y796&lt;0,"SALDO ADELANTADO","SALDO A FAVOR '")</f>
        <v>SALDO ADELANTADO</v>
      </c>
      <c r="C845" s="10">
        <f>IF(Y796&lt;=0,Y796*-1)</f>
        <v>1520.01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9" t="str">
        <f>IF(C841&lt;0,"SALDO ADELANTADO","SALDO A FAVOR'")</f>
        <v>SALDO ADELANTADO</v>
      </c>
      <c r="Y845" s="10">
        <f>IF(C841&lt;=0,C841*-1)</f>
        <v>1520.01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10</v>
      </c>
      <c r="C846" s="10">
        <f>R854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10</v>
      </c>
      <c r="Y846" s="10">
        <f>AN854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11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11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12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12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13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13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1" t="s">
        <v>14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14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1" t="s">
        <v>15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11" t="s">
        <v>16</v>
      </c>
      <c r="C852" s="10"/>
      <c r="E852" s="183" t="s">
        <v>7</v>
      </c>
      <c r="F852" s="184"/>
      <c r="G852" s="185"/>
      <c r="H852" s="5">
        <f>SUM(H838:H851)</f>
        <v>0</v>
      </c>
      <c r="N852" s="3"/>
      <c r="O852" s="3"/>
      <c r="P852" s="3"/>
      <c r="Q852" s="3"/>
      <c r="R852" s="18"/>
      <c r="S852" s="3"/>
      <c r="V852" s="17"/>
      <c r="X852" s="11" t="s">
        <v>16</v>
      </c>
      <c r="Y852" s="10"/>
      <c r="AA852" s="183" t="s">
        <v>7</v>
      </c>
      <c r="AB852" s="184"/>
      <c r="AC852" s="185"/>
      <c r="AD852" s="5">
        <f>SUM(AD838:AD851)</f>
        <v>0</v>
      </c>
      <c r="AJ852" s="3"/>
      <c r="AK852" s="3"/>
      <c r="AL852" s="3"/>
      <c r="AM852" s="3"/>
      <c r="AN852" s="18"/>
      <c r="AO852" s="3"/>
    </row>
    <row r="853" spans="2:41" x14ac:dyDescent="0.25">
      <c r="B853" s="11" t="s">
        <v>17</v>
      </c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1" t="s">
        <v>17</v>
      </c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 x14ac:dyDescent="0.25">
      <c r="B854" s="12"/>
      <c r="C854" s="10"/>
      <c r="N854" s="183" t="s">
        <v>7</v>
      </c>
      <c r="O854" s="184"/>
      <c r="P854" s="184"/>
      <c r="Q854" s="185"/>
      <c r="R854" s="18">
        <f>SUM(R838:R853)</f>
        <v>0</v>
      </c>
      <c r="S854" s="3"/>
      <c r="V854" s="17"/>
      <c r="X854" s="12"/>
      <c r="Y854" s="10"/>
      <c r="AJ854" s="183" t="s">
        <v>7</v>
      </c>
      <c r="AK854" s="184"/>
      <c r="AL854" s="184"/>
      <c r="AM854" s="185"/>
      <c r="AN854" s="18">
        <f>SUM(AN838:AN853)</f>
        <v>0</v>
      </c>
      <c r="AO854" s="3"/>
    </row>
    <row r="855" spans="2:41" x14ac:dyDescent="0.25">
      <c r="B855" s="12"/>
      <c r="C855" s="10"/>
      <c r="V855" s="17"/>
      <c r="X855" s="12"/>
      <c r="Y855" s="10"/>
    </row>
    <row r="856" spans="2:41" x14ac:dyDescent="0.25">
      <c r="B856" s="12"/>
      <c r="C856" s="10"/>
      <c r="V856" s="17"/>
      <c r="X856" s="12"/>
      <c r="Y856" s="10"/>
    </row>
    <row r="857" spans="2:41" x14ac:dyDescent="0.25">
      <c r="B857" s="12"/>
      <c r="C857" s="10"/>
      <c r="E857" s="14"/>
      <c r="V857" s="17"/>
      <c r="X857" s="12"/>
      <c r="Y857" s="10"/>
      <c r="AA857" s="14"/>
    </row>
    <row r="858" spans="2:41" x14ac:dyDescent="0.25">
      <c r="B858" s="12"/>
      <c r="C858" s="10"/>
      <c r="V858" s="17"/>
      <c r="X858" s="12"/>
      <c r="Y858" s="10"/>
    </row>
    <row r="859" spans="2:41" x14ac:dyDescent="0.25">
      <c r="B859" s="12"/>
      <c r="C859" s="10"/>
      <c r="V859" s="17"/>
      <c r="X859" s="12"/>
      <c r="Y859" s="10"/>
    </row>
    <row r="860" spans="2:41" x14ac:dyDescent="0.25">
      <c r="B860" s="12"/>
      <c r="C860" s="10"/>
      <c r="V860" s="17"/>
      <c r="X860" s="12"/>
      <c r="Y860" s="10"/>
    </row>
    <row r="861" spans="2:41" x14ac:dyDescent="0.25">
      <c r="B861" s="12"/>
      <c r="C861" s="10"/>
      <c r="V861" s="17"/>
      <c r="X861" s="12"/>
      <c r="Y861" s="10"/>
    </row>
    <row r="862" spans="2:41" x14ac:dyDescent="0.25">
      <c r="B862" s="12"/>
      <c r="C862" s="10"/>
      <c r="V862" s="17"/>
      <c r="X862" s="12"/>
      <c r="Y862" s="10"/>
    </row>
    <row r="863" spans="2:41" x14ac:dyDescent="0.25">
      <c r="B863" s="11"/>
      <c r="C863" s="10"/>
      <c r="V863" s="17"/>
      <c r="X863" s="11"/>
      <c r="Y863" s="10"/>
    </row>
    <row r="864" spans="2:41" x14ac:dyDescent="0.25">
      <c r="B864" s="15" t="s">
        <v>18</v>
      </c>
      <c r="C864" s="16">
        <f>SUM(C845:C863)</f>
        <v>1520.01</v>
      </c>
      <c r="D864" t="s">
        <v>22</v>
      </c>
      <c r="E864" t="s">
        <v>21</v>
      </c>
      <c r="V864" s="17"/>
      <c r="X864" s="15" t="s">
        <v>18</v>
      </c>
      <c r="Y864" s="16">
        <f>SUM(Y845:Y863)</f>
        <v>1520.01</v>
      </c>
      <c r="Z864" t="s">
        <v>22</v>
      </c>
      <c r="AA864" t="s">
        <v>21</v>
      </c>
    </row>
    <row r="865" spans="5:31" x14ac:dyDescent="0.25">
      <c r="E865" s="1" t="s">
        <v>19</v>
      </c>
      <c r="V865" s="17"/>
      <c r="AA865" s="1" t="s">
        <v>19</v>
      </c>
    </row>
    <row r="866" spans="5:31" x14ac:dyDescent="0.25">
      <c r="V866" s="17"/>
    </row>
    <row r="867" spans="5:31" x14ac:dyDescent="0.25">
      <c r="V867" s="17"/>
    </row>
    <row r="868" spans="5:31" x14ac:dyDescent="0.25">
      <c r="V868" s="17"/>
    </row>
    <row r="869" spans="5:31" x14ac:dyDescent="0.25">
      <c r="V869" s="17"/>
    </row>
    <row r="870" spans="5:31" x14ac:dyDescent="0.25">
      <c r="V870" s="17"/>
    </row>
    <row r="871" spans="5:31" x14ac:dyDescent="0.25">
      <c r="V871" s="17"/>
    </row>
    <row r="872" spans="5:31" x14ac:dyDescent="0.25">
      <c r="V872" s="17"/>
    </row>
    <row r="873" spans="5:31" x14ac:dyDescent="0.25">
      <c r="V873" s="17"/>
    </row>
    <row r="874" spans="5:31" x14ac:dyDescent="0.25">
      <c r="V874" s="17"/>
    </row>
    <row r="875" spans="5:31" x14ac:dyDescent="0.25">
      <c r="V875" s="17"/>
    </row>
    <row r="876" spans="5:31" x14ac:dyDescent="0.25">
      <c r="V876" s="17"/>
    </row>
    <row r="877" spans="5:31" x14ac:dyDescent="0.25">
      <c r="V877" s="17"/>
    </row>
    <row r="878" spans="5:31" x14ac:dyDescent="0.25">
      <c r="V878" s="17"/>
    </row>
    <row r="879" spans="5:31" x14ac:dyDescent="0.25">
      <c r="V879" s="17"/>
      <c r="AC879" s="189" t="s">
        <v>29</v>
      </c>
      <c r="AD879" s="189"/>
      <c r="AE879" s="189"/>
    </row>
    <row r="880" spans="5:31" x14ac:dyDescent="0.25">
      <c r="H880" s="186" t="s">
        <v>28</v>
      </c>
      <c r="I880" s="186"/>
      <c r="J880" s="186"/>
      <c r="V880" s="17"/>
      <c r="AC880" s="189"/>
      <c r="AD880" s="189"/>
      <c r="AE880" s="189"/>
    </row>
    <row r="881" spans="2:41" x14ac:dyDescent="0.25">
      <c r="H881" s="186"/>
      <c r="I881" s="186"/>
      <c r="J881" s="186"/>
      <c r="V881" s="17"/>
      <c r="AC881" s="189"/>
      <c r="AD881" s="189"/>
      <c r="AE881" s="189"/>
    </row>
    <row r="882" spans="2:41" x14ac:dyDescent="0.25">
      <c r="V882" s="17"/>
    </row>
    <row r="883" spans="2:41" x14ac:dyDescent="0.25">
      <c r="V883" s="17"/>
    </row>
    <row r="884" spans="2:41" ht="23.25" x14ac:dyDescent="0.35">
      <c r="B884" s="22" t="s">
        <v>71</v>
      </c>
      <c r="V884" s="17"/>
      <c r="X884" s="22" t="s">
        <v>71</v>
      </c>
    </row>
    <row r="885" spans="2:41" ht="23.25" x14ac:dyDescent="0.35">
      <c r="B885" s="23" t="s">
        <v>32</v>
      </c>
      <c r="C885" s="20">
        <f>IF(X836="PAGADO",0,Y841)</f>
        <v>-1520.01</v>
      </c>
      <c r="E885" s="187" t="s">
        <v>20</v>
      </c>
      <c r="F885" s="187"/>
      <c r="G885" s="187"/>
      <c r="H885" s="187"/>
      <c r="V885" s="17"/>
      <c r="X885" s="23" t="s">
        <v>32</v>
      </c>
      <c r="Y885" s="20">
        <f>IF(B885="PAGADO",0,C890)</f>
        <v>-1520.01</v>
      </c>
      <c r="AA885" s="187" t="s">
        <v>20</v>
      </c>
      <c r="AB885" s="187"/>
      <c r="AC885" s="187"/>
      <c r="AD885" s="187"/>
    </row>
    <row r="886" spans="2:41" x14ac:dyDescent="0.25">
      <c r="B886" s="1" t="s">
        <v>0</v>
      </c>
      <c r="C886" s="19">
        <f>H901</f>
        <v>0</v>
      </c>
      <c r="E886" s="2" t="s">
        <v>1</v>
      </c>
      <c r="F886" s="2" t="s">
        <v>2</v>
      </c>
      <c r="G886" s="2" t="s">
        <v>3</v>
      </c>
      <c r="H886" s="2" t="s">
        <v>4</v>
      </c>
      <c r="N886" s="2" t="s">
        <v>1</v>
      </c>
      <c r="O886" s="2" t="s">
        <v>5</v>
      </c>
      <c r="P886" s="2" t="s">
        <v>4</v>
      </c>
      <c r="Q886" s="2" t="s">
        <v>6</v>
      </c>
      <c r="R886" s="2" t="s">
        <v>7</v>
      </c>
      <c r="S886" s="3"/>
      <c r="V886" s="17"/>
      <c r="X886" s="1" t="s">
        <v>0</v>
      </c>
      <c r="Y886" s="19">
        <f>AD901</f>
        <v>0</v>
      </c>
      <c r="AA886" s="2" t="s">
        <v>1</v>
      </c>
      <c r="AB886" s="2" t="s">
        <v>2</v>
      </c>
      <c r="AC886" s="2" t="s">
        <v>3</v>
      </c>
      <c r="AD886" s="2" t="s">
        <v>4</v>
      </c>
      <c r="AJ886" s="2" t="s">
        <v>1</v>
      </c>
      <c r="AK886" s="2" t="s">
        <v>5</v>
      </c>
      <c r="AL886" s="2" t="s">
        <v>4</v>
      </c>
      <c r="AM886" s="2" t="s">
        <v>6</v>
      </c>
      <c r="AN886" s="2" t="s">
        <v>7</v>
      </c>
      <c r="AO886" s="3"/>
    </row>
    <row r="887" spans="2:41" x14ac:dyDescent="0.25">
      <c r="C887" s="2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Y887" s="2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" t="s">
        <v>24</v>
      </c>
      <c r="C888" s="19">
        <f>IF(C885&gt;0,C885+C886,C886)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" t="s">
        <v>24</v>
      </c>
      <c r="Y888" s="19">
        <f>IF(Y885&gt;0,Y886+Y885,Y886)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" t="s">
        <v>9</v>
      </c>
      <c r="C889" s="20">
        <f>C912</f>
        <v>1520.01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" t="s">
        <v>9</v>
      </c>
      <c r="Y889" s="20">
        <f>Y912</f>
        <v>1520.01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6" t="s">
        <v>25</v>
      </c>
      <c r="C890" s="21">
        <f>C888-C889</f>
        <v>-1520.01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6" t="s">
        <v>8</v>
      </c>
      <c r="Y890" s="21">
        <f>Y888-Y889</f>
        <v>-1520.01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ht="26.25" x14ac:dyDescent="0.4">
      <c r="B891" s="190" t="str">
        <f>IF(C890&lt;0,"NO PAGAR","COBRAR")</f>
        <v>NO PAGAR</v>
      </c>
      <c r="C891" s="19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90" t="str">
        <f>IF(Y890&lt;0,"NO PAGAR","COBRAR")</f>
        <v>NO PAGAR</v>
      </c>
      <c r="Y891" s="19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81" t="s">
        <v>9</v>
      </c>
      <c r="C892" s="182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81" t="s">
        <v>9</v>
      </c>
      <c r="Y892" s="182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9" t="str">
        <f>IF(C926&lt;0,"SALDO A FAVOR","SALDO ADELANTAD0'")</f>
        <v>SALDO ADELANTAD0'</v>
      </c>
      <c r="C893" s="10">
        <f>IF(Y841&lt;=0,Y841*-1)</f>
        <v>1520.01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9" t="str">
        <f>IF(C890&lt;0,"SALDO ADELANTADO","SALDO A FAVOR'")</f>
        <v>SALDO ADELANTADO</v>
      </c>
      <c r="Y893" s="10">
        <f>IF(C890&lt;=0,C890*-1)</f>
        <v>1520.01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10</v>
      </c>
      <c r="C894" s="10">
        <f>R903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10</v>
      </c>
      <c r="Y894" s="10">
        <f>AN903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1" t="s">
        <v>11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11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11" t="s">
        <v>12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12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1" t="s">
        <v>13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13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1" t="s">
        <v>14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14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15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15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16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16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17</v>
      </c>
      <c r="C901" s="10"/>
      <c r="E901" s="183" t="s">
        <v>7</v>
      </c>
      <c r="F901" s="184"/>
      <c r="G901" s="185"/>
      <c r="H901" s="5">
        <f>SUM(H887:H900)</f>
        <v>0</v>
      </c>
      <c r="N901" s="3"/>
      <c r="O901" s="3"/>
      <c r="P901" s="3"/>
      <c r="Q901" s="3"/>
      <c r="R901" s="18"/>
      <c r="S901" s="3"/>
      <c r="V901" s="17"/>
      <c r="X901" s="11" t="s">
        <v>17</v>
      </c>
      <c r="Y901" s="10"/>
      <c r="AA901" s="183" t="s">
        <v>7</v>
      </c>
      <c r="AB901" s="184"/>
      <c r="AC901" s="185"/>
      <c r="AD901" s="5">
        <f>SUM(AD887:AD900)</f>
        <v>0</v>
      </c>
      <c r="AJ901" s="3"/>
      <c r="AK901" s="3"/>
      <c r="AL901" s="3"/>
      <c r="AM901" s="3"/>
      <c r="AN901" s="18"/>
      <c r="AO901" s="3"/>
    </row>
    <row r="902" spans="2:41" x14ac:dyDescent="0.25">
      <c r="B902" s="12"/>
      <c r="C902" s="10"/>
      <c r="E902" s="13"/>
      <c r="F902" s="13"/>
      <c r="G902" s="13"/>
      <c r="N902" s="3"/>
      <c r="O902" s="3"/>
      <c r="P902" s="3"/>
      <c r="Q902" s="3"/>
      <c r="R902" s="18"/>
      <c r="S902" s="3"/>
      <c r="V902" s="17"/>
      <c r="X902" s="12"/>
      <c r="Y902" s="10"/>
      <c r="AA902" s="13"/>
      <c r="AB902" s="13"/>
      <c r="AC902" s="13"/>
      <c r="AJ902" s="3"/>
      <c r="AK902" s="3"/>
      <c r="AL902" s="3"/>
      <c r="AM902" s="3"/>
      <c r="AN902" s="18"/>
      <c r="AO902" s="3"/>
    </row>
    <row r="903" spans="2:41" x14ac:dyDescent="0.25">
      <c r="B903" s="12"/>
      <c r="C903" s="10"/>
      <c r="N903" s="183" t="s">
        <v>7</v>
      </c>
      <c r="O903" s="184"/>
      <c r="P903" s="184"/>
      <c r="Q903" s="185"/>
      <c r="R903" s="18">
        <f>SUM(R887:R902)</f>
        <v>0</v>
      </c>
      <c r="S903" s="3"/>
      <c r="V903" s="17"/>
      <c r="X903" s="12"/>
      <c r="Y903" s="10"/>
      <c r="AJ903" s="183" t="s">
        <v>7</v>
      </c>
      <c r="AK903" s="184"/>
      <c r="AL903" s="184"/>
      <c r="AM903" s="185"/>
      <c r="AN903" s="18">
        <f>SUM(AN887:AN902)</f>
        <v>0</v>
      </c>
      <c r="AO903" s="3"/>
    </row>
    <row r="904" spans="2:41" x14ac:dyDescent="0.25">
      <c r="B904" s="12"/>
      <c r="C904" s="10"/>
      <c r="V904" s="17"/>
      <c r="X904" s="12"/>
      <c r="Y904" s="10"/>
    </row>
    <row r="905" spans="2:41" x14ac:dyDescent="0.25">
      <c r="B905" s="12"/>
      <c r="C905" s="10"/>
      <c r="V905" s="17"/>
      <c r="X905" s="12"/>
      <c r="Y905" s="10"/>
    </row>
    <row r="906" spans="2:41" x14ac:dyDescent="0.25">
      <c r="B906" s="12"/>
      <c r="C906" s="10"/>
      <c r="E906" s="14"/>
      <c r="V906" s="17"/>
      <c r="X906" s="12"/>
      <c r="Y906" s="10"/>
      <c r="AA906" s="14"/>
    </row>
    <row r="907" spans="2:41" x14ac:dyDescent="0.25">
      <c r="B907" s="12"/>
      <c r="C907" s="10"/>
      <c r="V907" s="17"/>
      <c r="X907" s="12"/>
      <c r="Y907" s="10"/>
    </row>
    <row r="908" spans="2:41" x14ac:dyDescent="0.25">
      <c r="B908" s="12"/>
      <c r="C908" s="10"/>
      <c r="V908" s="17"/>
      <c r="X908" s="12"/>
      <c r="Y908" s="10"/>
    </row>
    <row r="909" spans="2:41" x14ac:dyDescent="0.25">
      <c r="B909" s="12"/>
      <c r="C909" s="10"/>
      <c r="V909" s="17"/>
      <c r="X909" s="12"/>
      <c r="Y909" s="10"/>
    </row>
    <row r="910" spans="2:41" x14ac:dyDescent="0.25">
      <c r="B910" s="12"/>
      <c r="C910" s="10"/>
      <c r="V910" s="17"/>
      <c r="X910" s="12"/>
      <c r="Y910" s="10"/>
    </row>
    <row r="911" spans="2:41" x14ac:dyDescent="0.25">
      <c r="B911" s="11"/>
      <c r="C911" s="10"/>
      <c r="V911" s="17"/>
      <c r="X911" s="11"/>
      <c r="Y911" s="10"/>
    </row>
    <row r="912" spans="2:41" x14ac:dyDescent="0.25">
      <c r="B912" s="15" t="s">
        <v>18</v>
      </c>
      <c r="C912" s="16">
        <f>SUM(C893:C911)</f>
        <v>1520.01</v>
      </c>
      <c r="V912" s="17"/>
      <c r="X912" s="15" t="s">
        <v>18</v>
      </c>
      <c r="Y912" s="16">
        <f>SUM(Y893:Y911)</f>
        <v>1520.01</v>
      </c>
    </row>
    <row r="913" spans="1:43" x14ac:dyDescent="0.25">
      <c r="D913" t="s">
        <v>22</v>
      </c>
      <c r="E913" t="s">
        <v>21</v>
      </c>
      <c r="V913" s="17"/>
      <c r="Z913" t="s">
        <v>22</v>
      </c>
      <c r="AA913" t="s">
        <v>21</v>
      </c>
    </row>
    <row r="914" spans="1:43" x14ac:dyDescent="0.25">
      <c r="E914" s="1" t="s">
        <v>19</v>
      </c>
      <c r="V914" s="17"/>
      <c r="AA914" s="1" t="s">
        <v>19</v>
      </c>
    </row>
    <row r="915" spans="1:43" x14ac:dyDescent="0.25">
      <c r="V915" s="17"/>
    </row>
    <row r="916" spans="1:43" x14ac:dyDescent="0.25">
      <c r="V916" s="17"/>
    </row>
    <row r="917" spans="1:43" x14ac:dyDescent="0.25">
      <c r="V917" s="17"/>
    </row>
    <row r="918" spans="1:43" x14ac:dyDescent="0.25">
      <c r="V918" s="17"/>
    </row>
    <row r="919" spans="1:43" x14ac:dyDescent="0.25">
      <c r="V919" s="17"/>
    </row>
    <row r="920" spans="1:43" x14ac:dyDescent="0.25">
      <c r="V920" s="17"/>
    </row>
    <row r="921" spans="1:43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</row>
    <row r="922" spans="1:43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</row>
    <row r="923" spans="1:43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</row>
    <row r="924" spans="1:43" x14ac:dyDescent="0.25">
      <c r="V924" s="17"/>
    </row>
    <row r="925" spans="1:43" x14ac:dyDescent="0.25">
      <c r="H925" s="186" t="s">
        <v>30</v>
      </c>
      <c r="I925" s="186"/>
      <c r="J925" s="186"/>
      <c r="V925" s="17"/>
      <c r="AA925" s="186" t="s">
        <v>31</v>
      </c>
      <c r="AB925" s="186"/>
      <c r="AC925" s="186"/>
    </row>
    <row r="926" spans="1:43" x14ac:dyDescent="0.25">
      <c r="H926" s="186"/>
      <c r="I926" s="186"/>
      <c r="J926" s="186"/>
      <c r="V926" s="17"/>
      <c r="AA926" s="186"/>
      <c r="AB926" s="186"/>
      <c r="AC926" s="186"/>
    </row>
    <row r="927" spans="1:43" x14ac:dyDescent="0.25">
      <c r="V927" s="17"/>
    </row>
    <row r="928" spans="1:43" x14ac:dyDescent="0.25">
      <c r="V928" s="17"/>
    </row>
    <row r="929" spans="2:41" ht="23.25" x14ac:dyDescent="0.35">
      <c r="B929" s="24" t="s">
        <v>73</v>
      </c>
      <c r="V929" s="17"/>
      <c r="X929" s="22" t="s">
        <v>71</v>
      </c>
    </row>
    <row r="930" spans="2:41" ht="23.25" x14ac:dyDescent="0.35">
      <c r="B930" s="23" t="s">
        <v>32</v>
      </c>
      <c r="C930" s="20">
        <f>IF(X885="PAGADO",0,C890)</f>
        <v>-1520.01</v>
      </c>
      <c r="E930" s="187" t="s">
        <v>20</v>
      </c>
      <c r="F930" s="187"/>
      <c r="G930" s="187"/>
      <c r="H930" s="187"/>
      <c r="V930" s="17"/>
      <c r="X930" s="23" t="s">
        <v>32</v>
      </c>
      <c r="Y930" s="20">
        <f>IF(B1730="PAGADO",0,C935)</f>
        <v>-1520.01</v>
      </c>
      <c r="AA930" s="187" t="s">
        <v>20</v>
      </c>
      <c r="AB930" s="187"/>
      <c r="AC930" s="187"/>
      <c r="AD930" s="187"/>
    </row>
    <row r="931" spans="2:41" x14ac:dyDescent="0.25">
      <c r="B931" s="1" t="s">
        <v>0</v>
      </c>
      <c r="C931" s="19">
        <f>H946</f>
        <v>0</v>
      </c>
      <c r="E931" s="2" t="s">
        <v>1</v>
      </c>
      <c r="F931" s="2" t="s">
        <v>2</v>
      </c>
      <c r="G931" s="2" t="s">
        <v>3</v>
      </c>
      <c r="H931" s="2" t="s">
        <v>4</v>
      </c>
      <c r="N931" s="2" t="s">
        <v>1</v>
      </c>
      <c r="O931" s="2" t="s">
        <v>5</v>
      </c>
      <c r="P931" s="2" t="s">
        <v>4</v>
      </c>
      <c r="Q931" s="2" t="s">
        <v>6</v>
      </c>
      <c r="R931" s="2" t="s">
        <v>7</v>
      </c>
      <c r="S931" s="3"/>
      <c r="V931" s="17"/>
      <c r="X931" s="1" t="s">
        <v>0</v>
      </c>
      <c r="Y931" s="19">
        <f>AD946</f>
        <v>0</v>
      </c>
      <c r="AA931" s="2" t="s">
        <v>1</v>
      </c>
      <c r="AB931" s="2" t="s">
        <v>2</v>
      </c>
      <c r="AC931" s="2" t="s">
        <v>3</v>
      </c>
      <c r="AD931" s="2" t="s">
        <v>4</v>
      </c>
      <c r="AJ931" s="2" t="s">
        <v>1</v>
      </c>
      <c r="AK931" s="2" t="s">
        <v>5</v>
      </c>
      <c r="AL931" s="2" t="s">
        <v>4</v>
      </c>
      <c r="AM931" s="2" t="s">
        <v>6</v>
      </c>
      <c r="AN931" s="2" t="s">
        <v>7</v>
      </c>
      <c r="AO931" s="3"/>
    </row>
    <row r="932" spans="2:41" x14ac:dyDescent="0.25">
      <c r="C932" s="2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Y932" s="2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" t="s">
        <v>24</v>
      </c>
      <c r="C933" s="19">
        <f>IF(C930&gt;0,C930+C931,C931)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24</v>
      </c>
      <c r="Y933" s="19">
        <f>IF(Y930&gt;0,Y930+Y931,Y931)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" t="s">
        <v>9</v>
      </c>
      <c r="C934" s="20">
        <f>C958</f>
        <v>1520.01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" t="s">
        <v>9</v>
      </c>
      <c r="Y934" s="20">
        <f>Y958</f>
        <v>1520.01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6" t="s">
        <v>26</v>
      </c>
      <c r="C935" s="21">
        <f>C933-C934</f>
        <v>-1520.01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6" t="s">
        <v>27</v>
      </c>
      <c r="Y935" s="21">
        <f>Y933-Y934</f>
        <v>-1520.01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ht="23.25" x14ac:dyDescent="0.35">
      <c r="B936" s="6"/>
      <c r="C936" s="7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88" t="str">
        <f>IF(Y935&lt;0,"NO PAGAR","COBRAR'")</f>
        <v>NO PAGAR</v>
      </c>
      <c r="Y936" s="188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ht="23.25" x14ac:dyDescent="0.35">
      <c r="B937" s="188" t="str">
        <f>IF(C935&lt;0,"NO PAGAR","COBRAR'")</f>
        <v>NO PAGAR</v>
      </c>
      <c r="C937" s="188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/>
      <c r="Y937" s="8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81" t="s">
        <v>9</v>
      </c>
      <c r="C938" s="182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81" t="s">
        <v>9</v>
      </c>
      <c r="Y938" s="182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9" t="str">
        <f>IF(Y890&lt;0,"SALDO ADELANTADO","SALDO A FAVOR '")</f>
        <v>SALDO ADELANTADO</v>
      </c>
      <c r="C939" s="10">
        <f>IF(Y890&lt;=0,Y890*-1)</f>
        <v>1520.01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9" t="str">
        <f>IF(C935&lt;0,"SALDO ADELANTADO","SALDO A FAVOR'")</f>
        <v>SALDO ADELANTADO</v>
      </c>
      <c r="Y939" s="10">
        <f>IF(C935&lt;=0,C935*-1)</f>
        <v>1520.01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1" t="s">
        <v>10</v>
      </c>
      <c r="C940" s="10">
        <f>R948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10</v>
      </c>
      <c r="Y940" s="10">
        <f>AN948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1" t="s">
        <v>11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11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11" t="s">
        <v>12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12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11" t="s">
        <v>13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13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1" t="s">
        <v>14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14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15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15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16</v>
      </c>
      <c r="C946" s="10"/>
      <c r="E946" s="183" t="s">
        <v>7</v>
      </c>
      <c r="F946" s="184"/>
      <c r="G946" s="185"/>
      <c r="H946" s="5">
        <f>SUM(H932:H945)</f>
        <v>0</v>
      </c>
      <c r="N946" s="3"/>
      <c r="O946" s="3"/>
      <c r="P946" s="3"/>
      <c r="Q946" s="3"/>
      <c r="R946" s="18"/>
      <c r="S946" s="3"/>
      <c r="V946" s="17"/>
      <c r="X946" s="11" t="s">
        <v>16</v>
      </c>
      <c r="Y946" s="10"/>
      <c r="AA946" s="183" t="s">
        <v>7</v>
      </c>
      <c r="AB946" s="184"/>
      <c r="AC946" s="185"/>
      <c r="AD946" s="5">
        <f>SUM(AD932:AD945)</f>
        <v>0</v>
      </c>
      <c r="AJ946" s="3"/>
      <c r="AK946" s="3"/>
      <c r="AL946" s="3"/>
      <c r="AM946" s="3"/>
      <c r="AN946" s="18"/>
      <c r="AO946" s="3"/>
    </row>
    <row r="947" spans="2:41" x14ac:dyDescent="0.25">
      <c r="B947" s="11" t="s">
        <v>17</v>
      </c>
      <c r="C947" s="10"/>
      <c r="E947" s="13"/>
      <c r="F947" s="13"/>
      <c r="G947" s="13"/>
      <c r="N947" s="3"/>
      <c r="O947" s="3"/>
      <c r="P947" s="3"/>
      <c r="Q947" s="3"/>
      <c r="R947" s="18"/>
      <c r="S947" s="3"/>
      <c r="V947" s="17"/>
      <c r="X947" s="11" t="s">
        <v>17</v>
      </c>
      <c r="Y947" s="10"/>
      <c r="AA947" s="13"/>
      <c r="AB947" s="13"/>
      <c r="AC947" s="13"/>
      <c r="AJ947" s="3"/>
      <c r="AK947" s="3"/>
      <c r="AL947" s="3"/>
      <c r="AM947" s="3"/>
      <c r="AN947" s="18"/>
      <c r="AO947" s="3"/>
    </row>
    <row r="948" spans="2:41" x14ac:dyDescent="0.25">
      <c r="B948" s="12"/>
      <c r="C948" s="10"/>
      <c r="N948" s="183" t="s">
        <v>7</v>
      </c>
      <c r="O948" s="184"/>
      <c r="P948" s="184"/>
      <c r="Q948" s="185"/>
      <c r="R948" s="18">
        <f>SUM(R932:R947)</f>
        <v>0</v>
      </c>
      <c r="S948" s="3"/>
      <c r="V948" s="17"/>
      <c r="X948" s="12"/>
      <c r="Y948" s="10"/>
      <c r="AJ948" s="183" t="s">
        <v>7</v>
      </c>
      <c r="AK948" s="184"/>
      <c r="AL948" s="184"/>
      <c r="AM948" s="185"/>
      <c r="AN948" s="18">
        <f>SUM(AN932:AN947)</f>
        <v>0</v>
      </c>
      <c r="AO948" s="3"/>
    </row>
    <row r="949" spans="2:41" x14ac:dyDescent="0.25">
      <c r="B949" s="12"/>
      <c r="C949" s="10"/>
      <c r="V949" s="17"/>
      <c r="X949" s="12"/>
      <c r="Y949" s="10"/>
    </row>
    <row r="950" spans="2:41" x14ac:dyDescent="0.25">
      <c r="B950" s="12"/>
      <c r="C950" s="10"/>
      <c r="V950" s="17"/>
      <c r="X950" s="12"/>
      <c r="Y950" s="10"/>
    </row>
    <row r="951" spans="2:41" x14ac:dyDescent="0.25">
      <c r="B951" s="12"/>
      <c r="C951" s="10"/>
      <c r="E951" s="14"/>
      <c r="V951" s="17"/>
      <c r="X951" s="12"/>
      <c r="Y951" s="10"/>
      <c r="AA951" s="14"/>
    </row>
    <row r="952" spans="2:41" x14ac:dyDescent="0.25">
      <c r="B952" s="12"/>
      <c r="C952" s="10"/>
      <c r="V952" s="17"/>
      <c r="X952" s="12"/>
      <c r="Y952" s="10"/>
    </row>
    <row r="953" spans="2:41" x14ac:dyDescent="0.25">
      <c r="B953" s="12"/>
      <c r="C953" s="10"/>
      <c r="V953" s="17"/>
      <c r="X953" s="12"/>
      <c r="Y953" s="10"/>
    </row>
    <row r="954" spans="2:41" x14ac:dyDescent="0.25">
      <c r="B954" s="12"/>
      <c r="C954" s="10"/>
      <c r="V954" s="17"/>
      <c r="X954" s="12"/>
      <c r="Y954" s="10"/>
    </row>
    <row r="955" spans="2:41" x14ac:dyDescent="0.25">
      <c r="B955" s="12"/>
      <c r="C955" s="10"/>
      <c r="V955" s="17"/>
      <c r="X955" s="12"/>
      <c r="Y955" s="10"/>
    </row>
    <row r="956" spans="2:41" x14ac:dyDescent="0.25">
      <c r="B956" s="12"/>
      <c r="C956" s="10"/>
      <c r="V956" s="17"/>
      <c r="X956" s="12"/>
      <c r="Y956" s="10"/>
    </row>
    <row r="957" spans="2:41" x14ac:dyDescent="0.25">
      <c r="B957" s="11"/>
      <c r="C957" s="10"/>
      <c r="V957" s="17"/>
      <c r="X957" s="11"/>
      <c r="Y957" s="10"/>
    </row>
    <row r="958" spans="2:41" x14ac:dyDescent="0.25">
      <c r="B958" s="15" t="s">
        <v>18</v>
      </c>
      <c r="C958" s="16">
        <f>SUM(C939:C957)</f>
        <v>1520.01</v>
      </c>
      <c r="D958" t="s">
        <v>22</v>
      </c>
      <c r="E958" t="s">
        <v>21</v>
      </c>
      <c r="V958" s="17"/>
      <c r="X958" s="15" t="s">
        <v>18</v>
      </c>
      <c r="Y958" s="16">
        <f>SUM(Y939:Y957)</f>
        <v>1520.01</v>
      </c>
      <c r="Z958" t="s">
        <v>22</v>
      </c>
      <c r="AA958" t="s">
        <v>21</v>
      </c>
    </row>
    <row r="959" spans="2:41" x14ac:dyDescent="0.25">
      <c r="E959" s="1" t="s">
        <v>19</v>
      </c>
      <c r="V959" s="17"/>
      <c r="AA959" s="1" t="s">
        <v>19</v>
      </c>
    </row>
    <row r="960" spans="2:41" x14ac:dyDescent="0.25">
      <c r="V960" s="17"/>
    </row>
    <row r="961" spans="8:31" x14ac:dyDescent="0.25">
      <c r="V961" s="17"/>
    </row>
    <row r="962" spans="8:31" x14ac:dyDescent="0.25">
      <c r="V962" s="17"/>
    </row>
    <row r="963" spans="8:31" x14ac:dyDescent="0.25">
      <c r="V963" s="17"/>
    </row>
    <row r="964" spans="8:31" x14ac:dyDescent="0.25">
      <c r="V964" s="17"/>
    </row>
    <row r="965" spans="8:31" x14ac:dyDescent="0.25">
      <c r="V965" s="17"/>
    </row>
    <row r="966" spans="8:31" x14ac:dyDescent="0.25">
      <c r="V966" s="17"/>
    </row>
    <row r="967" spans="8:31" x14ac:dyDescent="0.25">
      <c r="V967" s="17"/>
    </row>
    <row r="968" spans="8:31" x14ac:dyDescent="0.25">
      <c r="V968" s="17"/>
    </row>
    <row r="969" spans="8:31" x14ac:dyDescent="0.25">
      <c r="V969" s="17"/>
    </row>
    <row r="970" spans="8:31" x14ac:dyDescent="0.25">
      <c r="V970" s="17"/>
    </row>
    <row r="971" spans="8:31" x14ac:dyDescent="0.25">
      <c r="V971" s="17"/>
    </row>
    <row r="972" spans="8:31" x14ac:dyDescent="0.25">
      <c r="V972" s="17"/>
      <c r="AC972" s="189" t="s">
        <v>29</v>
      </c>
      <c r="AD972" s="189"/>
      <c r="AE972" s="189"/>
    </row>
    <row r="973" spans="8:31" x14ac:dyDescent="0.25">
      <c r="H973" s="186" t="s">
        <v>28</v>
      </c>
      <c r="I973" s="186"/>
      <c r="J973" s="186"/>
      <c r="V973" s="17"/>
      <c r="AC973" s="189"/>
      <c r="AD973" s="189"/>
      <c r="AE973" s="189"/>
    </row>
    <row r="974" spans="8:31" x14ac:dyDescent="0.25">
      <c r="H974" s="186"/>
      <c r="I974" s="186"/>
      <c r="J974" s="186"/>
      <c r="V974" s="17"/>
      <c r="AC974" s="189"/>
      <c r="AD974" s="189"/>
      <c r="AE974" s="189"/>
    </row>
    <row r="975" spans="8:31" x14ac:dyDescent="0.25">
      <c r="V975" s="17"/>
    </row>
    <row r="976" spans="8:31" x14ac:dyDescent="0.25">
      <c r="V976" s="17"/>
    </row>
    <row r="977" spans="2:41" ht="23.25" x14ac:dyDescent="0.35">
      <c r="B977" s="22" t="s">
        <v>72</v>
      </c>
      <c r="V977" s="17"/>
      <c r="X977" s="22" t="s">
        <v>74</v>
      </c>
    </row>
    <row r="978" spans="2:41" ht="23.25" x14ac:dyDescent="0.35">
      <c r="B978" s="23" t="s">
        <v>32</v>
      </c>
      <c r="C978" s="20">
        <f>IF(X930="PAGADO",0,Y935)</f>
        <v>-1520.01</v>
      </c>
      <c r="E978" s="187" t="s">
        <v>20</v>
      </c>
      <c r="F978" s="187"/>
      <c r="G978" s="187"/>
      <c r="H978" s="187"/>
      <c r="V978" s="17"/>
      <c r="X978" s="23" t="s">
        <v>32</v>
      </c>
      <c r="Y978" s="20">
        <f>IF(B978="PAGADO",0,C983)</f>
        <v>-1520.01</v>
      </c>
      <c r="AA978" s="187" t="s">
        <v>20</v>
      </c>
      <c r="AB978" s="187"/>
      <c r="AC978" s="187"/>
      <c r="AD978" s="187"/>
    </row>
    <row r="979" spans="2:41" x14ac:dyDescent="0.25">
      <c r="B979" s="1" t="s">
        <v>0</v>
      </c>
      <c r="C979" s="19">
        <f>H994</f>
        <v>0</v>
      </c>
      <c r="E979" s="2" t="s">
        <v>1</v>
      </c>
      <c r="F979" s="2" t="s">
        <v>2</v>
      </c>
      <c r="G979" s="2" t="s">
        <v>3</v>
      </c>
      <c r="H979" s="2" t="s">
        <v>4</v>
      </c>
      <c r="N979" s="2" t="s">
        <v>1</v>
      </c>
      <c r="O979" s="2" t="s">
        <v>5</v>
      </c>
      <c r="P979" s="2" t="s">
        <v>4</v>
      </c>
      <c r="Q979" s="2" t="s">
        <v>6</v>
      </c>
      <c r="R979" s="2" t="s">
        <v>7</v>
      </c>
      <c r="S979" s="3"/>
      <c r="V979" s="17"/>
      <c r="X979" s="1" t="s">
        <v>0</v>
      </c>
      <c r="Y979" s="19">
        <f>AD994</f>
        <v>0</v>
      </c>
      <c r="AA979" s="2" t="s">
        <v>1</v>
      </c>
      <c r="AB979" s="2" t="s">
        <v>2</v>
      </c>
      <c r="AC979" s="2" t="s">
        <v>3</v>
      </c>
      <c r="AD979" s="2" t="s">
        <v>4</v>
      </c>
      <c r="AJ979" s="2" t="s">
        <v>1</v>
      </c>
      <c r="AK979" s="2" t="s">
        <v>5</v>
      </c>
      <c r="AL979" s="2" t="s">
        <v>4</v>
      </c>
      <c r="AM979" s="2" t="s">
        <v>6</v>
      </c>
      <c r="AN979" s="2" t="s">
        <v>7</v>
      </c>
      <c r="AO979" s="3"/>
    </row>
    <row r="980" spans="2:41" x14ac:dyDescent="0.25">
      <c r="C980" s="2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Y980" s="2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" t="s">
        <v>24</v>
      </c>
      <c r="C981" s="19">
        <f>IF(C978&gt;0,C978+C979,C979)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24</v>
      </c>
      <c r="Y981" s="19">
        <f>IF(Y978&gt;0,Y978+Y979,Y979)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" t="s">
        <v>9</v>
      </c>
      <c r="C982" s="20">
        <f>C1005</f>
        <v>1520.01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" t="s">
        <v>9</v>
      </c>
      <c r="Y982" s="20">
        <f>Y1005</f>
        <v>1520.01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6" t="s">
        <v>25</v>
      </c>
      <c r="C983" s="21">
        <f>C981-C982</f>
        <v>-1520.01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6" t="s">
        <v>8</v>
      </c>
      <c r="Y983" s="21">
        <f>Y981-Y982</f>
        <v>-1520.01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6.25" x14ac:dyDescent="0.4">
      <c r="B984" s="190" t="str">
        <f>IF(C983&lt;0,"NO PAGAR","COBRAR")</f>
        <v>NO PAGAR</v>
      </c>
      <c r="C984" s="19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90" t="str">
        <f>IF(Y983&lt;0,"NO PAGAR","COBRAR")</f>
        <v>NO PAGAR</v>
      </c>
      <c r="Y984" s="19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81" t="s">
        <v>9</v>
      </c>
      <c r="C985" s="182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81" t="s">
        <v>9</v>
      </c>
      <c r="Y985" s="182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9" t="str">
        <f>IF(C1019&lt;0,"SALDO A FAVOR","SALDO ADELANTAD0'")</f>
        <v>SALDO ADELANTAD0'</v>
      </c>
      <c r="C986" s="10">
        <f>IF(Y930&lt;=0,Y930*-1)</f>
        <v>1520.01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IF(C983&lt;0,"SALDO ADELANTADO","SALDO A FAVOR'")</f>
        <v>SALDO ADELANTADO</v>
      </c>
      <c r="Y986" s="10">
        <f>IF(C983&lt;=0,C983*-1)</f>
        <v>1520.01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1" t="s">
        <v>10</v>
      </c>
      <c r="C987" s="10">
        <f>R996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AN996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16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17</v>
      </c>
      <c r="C994" s="10"/>
      <c r="E994" s="183" t="s">
        <v>7</v>
      </c>
      <c r="F994" s="184"/>
      <c r="G994" s="185"/>
      <c r="H994" s="5">
        <f>SUM(H980:H993)</f>
        <v>0</v>
      </c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83" t="s">
        <v>7</v>
      </c>
      <c r="AB994" s="184"/>
      <c r="AC994" s="185"/>
      <c r="AD994" s="5">
        <f>SUM(AD980:AD993)</f>
        <v>0</v>
      </c>
      <c r="AJ994" s="3"/>
      <c r="AK994" s="3"/>
      <c r="AL994" s="3"/>
      <c r="AM994" s="3"/>
      <c r="AN994" s="18"/>
      <c r="AO994" s="3"/>
    </row>
    <row r="995" spans="2:41" x14ac:dyDescent="0.25">
      <c r="B995" s="12"/>
      <c r="C995" s="10"/>
      <c r="E995" s="13"/>
      <c r="F995" s="13"/>
      <c r="G995" s="13"/>
      <c r="N995" s="3"/>
      <c r="O995" s="3"/>
      <c r="P995" s="3"/>
      <c r="Q995" s="3"/>
      <c r="R995" s="18"/>
      <c r="S995" s="3"/>
      <c r="V995" s="17"/>
      <c r="X995" s="12"/>
      <c r="Y995" s="10"/>
      <c r="AA995" s="13"/>
      <c r="AB995" s="13"/>
      <c r="AC995" s="13"/>
      <c r="AJ995" s="3"/>
      <c r="AK995" s="3"/>
      <c r="AL995" s="3"/>
      <c r="AM995" s="3"/>
      <c r="AN995" s="18"/>
      <c r="AO995" s="3"/>
    </row>
    <row r="996" spans="2:41" x14ac:dyDescent="0.25">
      <c r="B996" s="12"/>
      <c r="C996" s="10"/>
      <c r="N996" s="183" t="s">
        <v>7</v>
      </c>
      <c r="O996" s="184"/>
      <c r="P996" s="184"/>
      <c r="Q996" s="185"/>
      <c r="R996" s="18">
        <f>SUM(R980:R995)</f>
        <v>0</v>
      </c>
      <c r="S996" s="3"/>
      <c r="V996" s="17"/>
      <c r="X996" s="12"/>
      <c r="Y996" s="10"/>
      <c r="AJ996" s="183" t="s">
        <v>7</v>
      </c>
      <c r="AK996" s="184"/>
      <c r="AL996" s="184"/>
      <c r="AM996" s="185"/>
      <c r="AN996" s="18">
        <f>SUM(AN980:AN995)</f>
        <v>0</v>
      </c>
      <c r="AO996" s="3"/>
    </row>
    <row r="997" spans="2:41" x14ac:dyDescent="0.25">
      <c r="B997" s="12"/>
      <c r="C997" s="10"/>
      <c r="V997" s="17"/>
      <c r="X997" s="12"/>
      <c r="Y997" s="10"/>
    </row>
    <row r="998" spans="2:41" x14ac:dyDescent="0.25">
      <c r="B998" s="12"/>
      <c r="C998" s="10"/>
      <c r="V998" s="17"/>
      <c r="X998" s="12"/>
      <c r="Y998" s="10"/>
    </row>
    <row r="999" spans="2:41" x14ac:dyDescent="0.25">
      <c r="B999" s="12"/>
      <c r="C999" s="10"/>
      <c r="E999" s="14"/>
      <c r="V999" s="17"/>
      <c r="X999" s="12"/>
      <c r="Y999" s="10"/>
      <c r="AA999" s="14"/>
    </row>
    <row r="1000" spans="2:41" x14ac:dyDescent="0.25">
      <c r="B1000" s="12"/>
      <c r="C1000" s="10"/>
      <c r="V1000" s="17"/>
      <c r="X1000" s="12"/>
      <c r="Y1000" s="10"/>
    </row>
    <row r="1001" spans="2:41" x14ac:dyDescent="0.25">
      <c r="B1001" s="12"/>
      <c r="C1001" s="10"/>
      <c r="V1001" s="17"/>
      <c r="X1001" s="12"/>
      <c r="Y1001" s="10"/>
    </row>
    <row r="1002" spans="2:41" x14ac:dyDescent="0.25">
      <c r="B1002" s="12"/>
      <c r="C1002" s="10"/>
      <c r="V1002" s="17"/>
      <c r="X1002" s="12"/>
      <c r="Y1002" s="10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1"/>
      <c r="C1004" s="10"/>
      <c r="V1004" s="17"/>
      <c r="X1004" s="11"/>
      <c r="Y1004" s="10"/>
    </row>
    <row r="1005" spans="2:41" x14ac:dyDescent="0.25">
      <c r="B1005" s="15" t="s">
        <v>18</v>
      </c>
      <c r="C1005" s="16">
        <f>SUM(C986:C1004)</f>
        <v>1520.01</v>
      </c>
      <c r="V1005" s="17"/>
      <c r="X1005" s="15" t="s">
        <v>18</v>
      </c>
      <c r="Y1005" s="16">
        <f>SUM(Y986:Y1004)</f>
        <v>1520.01</v>
      </c>
    </row>
    <row r="1006" spans="2:41" x14ac:dyDescent="0.25">
      <c r="D1006" t="s">
        <v>22</v>
      </c>
      <c r="E1006" t="s">
        <v>21</v>
      </c>
      <c r="V1006" s="17"/>
      <c r="Z1006" t="s">
        <v>22</v>
      </c>
      <c r="AA1006" t="s">
        <v>21</v>
      </c>
    </row>
    <row r="1007" spans="2:41" x14ac:dyDescent="0.25">
      <c r="E1007" s="1" t="s">
        <v>19</v>
      </c>
      <c r="V1007" s="17"/>
      <c r="AA1007" s="1" t="s">
        <v>19</v>
      </c>
    </row>
    <row r="1008" spans="2:41" x14ac:dyDescent="0.25">
      <c r="V1008" s="17"/>
    </row>
    <row r="1009" spans="1:43" x14ac:dyDescent="0.25">
      <c r="V1009" s="17"/>
    </row>
    <row r="1010" spans="1:43" x14ac:dyDescent="0.25">
      <c r="V1010" s="17"/>
    </row>
    <row r="1011" spans="1:43" x14ac:dyDescent="0.25">
      <c r="V1011" s="17"/>
    </row>
    <row r="1012" spans="1:43" x14ac:dyDescent="0.25">
      <c r="V1012" s="17"/>
    </row>
    <row r="1013" spans="1:43" x14ac:dyDescent="0.25">
      <c r="V1013" s="17"/>
    </row>
    <row r="1014" spans="1:43" x14ac:dyDescent="0.25">
      <c r="A1014" s="17"/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</row>
    <row r="1015" spans="1:43" x14ac:dyDescent="0.25">
      <c r="A1015" s="17"/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</row>
    <row r="1016" spans="1:43" x14ac:dyDescent="0.25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</row>
    <row r="1017" spans="1:43" x14ac:dyDescent="0.25">
      <c r="V1017" s="17"/>
    </row>
    <row r="1018" spans="1:43" x14ac:dyDescent="0.25">
      <c r="H1018" s="186" t="s">
        <v>30</v>
      </c>
      <c r="I1018" s="186"/>
      <c r="J1018" s="186"/>
      <c r="V1018" s="17"/>
      <c r="AA1018" s="186" t="s">
        <v>31</v>
      </c>
      <c r="AB1018" s="186"/>
      <c r="AC1018" s="186"/>
    </row>
    <row r="1019" spans="1:43" x14ac:dyDescent="0.25">
      <c r="H1019" s="186"/>
      <c r="I1019" s="186"/>
      <c r="J1019" s="186"/>
      <c r="V1019" s="17"/>
      <c r="AA1019" s="186"/>
      <c r="AB1019" s="186"/>
      <c r="AC1019" s="186"/>
    </row>
    <row r="1020" spans="1:43" x14ac:dyDescent="0.25">
      <c r="V1020" s="17"/>
    </row>
    <row r="1021" spans="1:43" x14ac:dyDescent="0.25">
      <c r="V1021" s="17"/>
    </row>
    <row r="1022" spans="1:43" ht="23.25" x14ac:dyDescent="0.35">
      <c r="B1022" s="24" t="s">
        <v>72</v>
      </c>
      <c r="V1022" s="17"/>
      <c r="X1022" s="22" t="s">
        <v>72</v>
      </c>
    </row>
    <row r="1023" spans="1:43" ht="23.25" x14ac:dyDescent="0.35">
      <c r="B1023" s="23" t="s">
        <v>32</v>
      </c>
      <c r="C1023" s="20">
        <f>IF(X978="PAGADO",0,C983)</f>
        <v>-1520.01</v>
      </c>
      <c r="E1023" s="187" t="s">
        <v>20</v>
      </c>
      <c r="F1023" s="187"/>
      <c r="G1023" s="187"/>
      <c r="H1023" s="187"/>
      <c r="V1023" s="17"/>
      <c r="X1023" s="23" t="s">
        <v>32</v>
      </c>
      <c r="Y1023" s="20">
        <f>IF(B1823="PAGADO",0,C1028)</f>
        <v>-1520.01</v>
      </c>
      <c r="AA1023" s="187" t="s">
        <v>20</v>
      </c>
      <c r="AB1023" s="187"/>
      <c r="AC1023" s="187"/>
      <c r="AD1023" s="187"/>
    </row>
    <row r="1024" spans="1:43" x14ac:dyDescent="0.25">
      <c r="B1024" s="1" t="s">
        <v>0</v>
      </c>
      <c r="C1024" s="19">
        <f>H1039</f>
        <v>0</v>
      </c>
      <c r="E1024" s="2" t="s">
        <v>1</v>
      </c>
      <c r="F1024" s="2" t="s">
        <v>2</v>
      </c>
      <c r="G1024" s="2" t="s">
        <v>3</v>
      </c>
      <c r="H1024" s="2" t="s">
        <v>4</v>
      </c>
      <c r="N1024" s="2" t="s">
        <v>1</v>
      </c>
      <c r="O1024" s="2" t="s">
        <v>5</v>
      </c>
      <c r="P1024" s="2" t="s">
        <v>4</v>
      </c>
      <c r="Q1024" s="2" t="s">
        <v>6</v>
      </c>
      <c r="R1024" s="2" t="s">
        <v>7</v>
      </c>
      <c r="S1024" s="3"/>
      <c r="V1024" s="17"/>
      <c r="X1024" s="1" t="s">
        <v>0</v>
      </c>
      <c r="Y1024" s="19">
        <f>AD1039</f>
        <v>0</v>
      </c>
      <c r="AA1024" s="2" t="s">
        <v>1</v>
      </c>
      <c r="AB1024" s="2" t="s">
        <v>2</v>
      </c>
      <c r="AC1024" s="2" t="s">
        <v>3</v>
      </c>
      <c r="AD1024" s="2" t="s">
        <v>4</v>
      </c>
      <c r="AJ1024" s="2" t="s">
        <v>1</v>
      </c>
      <c r="AK1024" s="2" t="s">
        <v>5</v>
      </c>
      <c r="AL1024" s="2" t="s">
        <v>4</v>
      </c>
      <c r="AM1024" s="2" t="s">
        <v>6</v>
      </c>
      <c r="AN1024" s="2" t="s">
        <v>7</v>
      </c>
      <c r="AO1024" s="3"/>
    </row>
    <row r="1025" spans="2:41" x14ac:dyDescent="0.25">
      <c r="C1025" s="2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Y1025" s="2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1" t="s">
        <v>24</v>
      </c>
      <c r="C1026" s="19">
        <f>IF(C1023&gt;0,C1023+C1024,C1024)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" t="s">
        <v>24</v>
      </c>
      <c r="Y1026" s="19">
        <f>IF(Y1023&gt;0,Y1023+Y1024,Y1024)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" t="s">
        <v>9</v>
      </c>
      <c r="C1027" s="20">
        <f>C1051</f>
        <v>1520.01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" t="s">
        <v>9</v>
      </c>
      <c r="Y1027" s="20">
        <f>Y1051</f>
        <v>1520.01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6" t="s">
        <v>26</v>
      </c>
      <c r="C1028" s="21">
        <f>C1026-C1027</f>
        <v>-1520.01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6" t="s">
        <v>27</v>
      </c>
      <c r="Y1028" s="21">
        <f>Y1026-Y1027</f>
        <v>-1520.01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ht="23.25" x14ac:dyDescent="0.35">
      <c r="B1029" s="6"/>
      <c r="C1029" s="7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88" t="str">
        <f>IF(Y1028&lt;0,"NO PAGAR","COBRAR'")</f>
        <v>NO PAGAR</v>
      </c>
      <c r="Y1029" s="188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ht="23.25" x14ac:dyDescent="0.35">
      <c r="B1030" s="188" t="str">
        <f>IF(C1028&lt;0,"NO PAGAR","COBRAR'")</f>
        <v>NO PAGAR</v>
      </c>
      <c r="C1030" s="188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/>
      <c r="Y1030" s="8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81" t="s">
        <v>9</v>
      </c>
      <c r="C1031" s="182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81" t="s">
        <v>9</v>
      </c>
      <c r="Y1031" s="182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9" t="str">
        <f>IF(Y983&lt;0,"SALDO ADELANTADO","SALDO A FAVOR '")</f>
        <v>SALDO ADELANTADO</v>
      </c>
      <c r="C1032" s="10">
        <f>IF(Y983&lt;=0,Y983*-1)</f>
        <v>1520.01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9" t="str">
        <f>IF(C1028&lt;0,"SALDO ADELANTADO","SALDO A FAVOR'")</f>
        <v>SALDO ADELANTADO</v>
      </c>
      <c r="Y1032" s="10">
        <f>IF(C1028&lt;=0,C1028*-1)</f>
        <v>1520.01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1" t="s">
        <v>10</v>
      </c>
      <c r="C1033" s="10">
        <f>R1041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10</v>
      </c>
      <c r="Y1033" s="10">
        <f>AN1041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1" t="s">
        <v>11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11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1" t="s">
        <v>12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12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13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13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14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14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15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15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16</v>
      </c>
      <c r="C1039" s="10"/>
      <c r="E1039" s="183" t="s">
        <v>7</v>
      </c>
      <c r="F1039" s="184"/>
      <c r="G1039" s="185"/>
      <c r="H1039" s="5">
        <f>SUM(H1025:H1038)</f>
        <v>0</v>
      </c>
      <c r="N1039" s="3"/>
      <c r="O1039" s="3"/>
      <c r="P1039" s="3"/>
      <c r="Q1039" s="3"/>
      <c r="R1039" s="18"/>
      <c r="S1039" s="3"/>
      <c r="V1039" s="17"/>
      <c r="X1039" s="11" t="s">
        <v>16</v>
      </c>
      <c r="Y1039" s="10"/>
      <c r="AA1039" s="183" t="s">
        <v>7</v>
      </c>
      <c r="AB1039" s="184"/>
      <c r="AC1039" s="185"/>
      <c r="AD1039" s="5">
        <f>SUM(AD1025:AD1038)</f>
        <v>0</v>
      </c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17</v>
      </c>
      <c r="C1040" s="10"/>
      <c r="E1040" s="13"/>
      <c r="F1040" s="13"/>
      <c r="G1040" s="13"/>
      <c r="N1040" s="3"/>
      <c r="O1040" s="3"/>
      <c r="P1040" s="3"/>
      <c r="Q1040" s="3"/>
      <c r="R1040" s="18"/>
      <c r="S1040" s="3"/>
      <c r="V1040" s="17"/>
      <c r="X1040" s="11" t="s">
        <v>17</v>
      </c>
      <c r="Y1040" s="10"/>
      <c r="AA1040" s="13"/>
      <c r="AB1040" s="13"/>
      <c r="AC1040" s="13"/>
      <c r="AJ1040" s="3"/>
      <c r="AK1040" s="3"/>
      <c r="AL1040" s="3"/>
      <c r="AM1040" s="3"/>
      <c r="AN1040" s="18"/>
      <c r="AO1040" s="3"/>
    </row>
    <row r="1041" spans="2:41" x14ac:dyDescent="0.25">
      <c r="B1041" s="12"/>
      <c r="C1041" s="10"/>
      <c r="N1041" s="183" t="s">
        <v>7</v>
      </c>
      <c r="O1041" s="184"/>
      <c r="P1041" s="184"/>
      <c r="Q1041" s="185"/>
      <c r="R1041" s="18">
        <f>SUM(R1025:R1040)</f>
        <v>0</v>
      </c>
      <c r="S1041" s="3"/>
      <c r="V1041" s="17"/>
      <c r="X1041" s="12"/>
      <c r="Y1041" s="10"/>
      <c r="AJ1041" s="183" t="s">
        <v>7</v>
      </c>
      <c r="AK1041" s="184"/>
      <c r="AL1041" s="184"/>
      <c r="AM1041" s="185"/>
      <c r="AN1041" s="18">
        <f>SUM(AN1025:AN1040)</f>
        <v>0</v>
      </c>
      <c r="AO1041" s="3"/>
    </row>
    <row r="1042" spans="2:41" x14ac:dyDescent="0.25">
      <c r="B1042" s="12"/>
      <c r="C1042" s="10"/>
      <c r="V1042" s="17"/>
      <c r="X1042" s="12"/>
      <c r="Y1042" s="10"/>
    </row>
    <row r="1043" spans="2:41" x14ac:dyDescent="0.25">
      <c r="B1043" s="12"/>
      <c r="C1043" s="10"/>
      <c r="V1043" s="17"/>
      <c r="X1043" s="12"/>
      <c r="Y1043" s="10"/>
    </row>
    <row r="1044" spans="2:41" x14ac:dyDescent="0.25">
      <c r="B1044" s="12"/>
      <c r="C1044" s="10"/>
      <c r="E1044" s="14"/>
      <c r="V1044" s="17"/>
      <c r="X1044" s="12"/>
      <c r="Y1044" s="10"/>
      <c r="AA1044" s="14"/>
    </row>
    <row r="1045" spans="2:41" x14ac:dyDescent="0.25">
      <c r="B1045" s="12"/>
      <c r="C1045" s="10"/>
      <c r="V1045" s="17"/>
      <c r="X1045" s="12"/>
      <c r="Y1045" s="10"/>
    </row>
    <row r="1046" spans="2:41" x14ac:dyDescent="0.25">
      <c r="B1046" s="12"/>
      <c r="C1046" s="10"/>
      <c r="V1046" s="17"/>
      <c r="X1046" s="12"/>
      <c r="Y1046" s="10"/>
    </row>
    <row r="1047" spans="2:41" x14ac:dyDescent="0.25">
      <c r="B1047" s="12"/>
      <c r="C1047" s="10"/>
      <c r="V1047" s="17"/>
      <c r="X1047" s="12"/>
      <c r="Y1047" s="10"/>
    </row>
    <row r="1048" spans="2:41" x14ac:dyDescent="0.25">
      <c r="B1048" s="12"/>
      <c r="C1048" s="10"/>
      <c r="V1048" s="17"/>
      <c r="X1048" s="12"/>
      <c r="Y1048" s="10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1"/>
      <c r="C1050" s="10"/>
      <c r="V1050" s="17"/>
      <c r="X1050" s="11"/>
      <c r="Y1050" s="10"/>
    </row>
    <row r="1051" spans="2:41" x14ac:dyDescent="0.25">
      <c r="B1051" s="15" t="s">
        <v>18</v>
      </c>
      <c r="C1051" s="16">
        <f>SUM(C1032:C1050)</f>
        <v>1520.01</v>
      </c>
      <c r="D1051" t="s">
        <v>22</v>
      </c>
      <c r="E1051" t="s">
        <v>21</v>
      </c>
      <c r="V1051" s="17"/>
      <c r="X1051" s="15" t="s">
        <v>18</v>
      </c>
      <c r="Y1051" s="16">
        <f>SUM(Y1032:Y1050)</f>
        <v>1520.01</v>
      </c>
      <c r="Z1051" t="s">
        <v>22</v>
      </c>
      <c r="AA1051" t="s">
        <v>21</v>
      </c>
    </row>
    <row r="1052" spans="2:41" x14ac:dyDescent="0.25">
      <c r="E1052" s="1" t="s">
        <v>19</v>
      </c>
      <c r="V1052" s="17"/>
      <c r="AA1052" s="1" t="s">
        <v>19</v>
      </c>
    </row>
    <row r="1053" spans="2:41" x14ac:dyDescent="0.25">
      <c r="V1053" s="17"/>
    </row>
    <row r="1054" spans="2:41" x14ac:dyDescent="0.25">
      <c r="V1054" s="17"/>
    </row>
    <row r="1055" spans="2:41" x14ac:dyDescent="0.25">
      <c r="V1055" s="17"/>
    </row>
    <row r="1056" spans="2:41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</sheetData>
  <mergeCells count="290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AJ668:AM668"/>
    <mergeCell ref="AC692:AE694"/>
    <mergeCell ref="H693:J694"/>
    <mergeCell ref="E650:H650"/>
    <mergeCell ref="AA650:AD650"/>
    <mergeCell ref="X656:Y656"/>
    <mergeCell ref="B657:C657"/>
    <mergeCell ref="B658:C658"/>
    <mergeCell ref="X658:Y658"/>
    <mergeCell ref="E698:H698"/>
    <mergeCell ref="AA698:AD698"/>
    <mergeCell ref="B704:C704"/>
    <mergeCell ref="X704:Y704"/>
    <mergeCell ref="B705:C705"/>
    <mergeCell ref="X705:Y705"/>
    <mergeCell ref="E666:G666"/>
    <mergeCell ref="AA666:AC666"/>
    <mergeCell ref="N668:Q668"/>
    <mergeCell ref="B750:C750"/>
    <mergeCell ref="B751:C751"/>
    <mergeCell ref="X751:Y751"/>
    <mergeCell ref="E714:G714"/>
    <mergeCell ref="AA714:AC714"/>
    <mergeCell ref="N716:Q716"/>
    <mergeCell ref="AJ716:AM716"/>
    <mergeCell ref="H738:J739"/>
    <mergeCell ref="AA738:AC739"/>
    <mergeCell ref="E759:G759"/>
    <mergeCell ref="AA759:AC759"/>
    <mergeCell ref="N761:Q761"/>
    <mergeCell ref="AJ761:AM761"/>
    <mergeCell ref="AC785:AE787"/>
    <mergeCell ref="H786:J787"/>
    <mergeCell ref="E743:H743"/>
    <mergeCell ref="AA743:AD743"/>
    <mergeCell ref="X749:Y749"/>
    <mergeCell ref="E807:G807"/>
    <mergeCell ref="AA807:AC807"/>
    <mergeCell ref="N809:Q809"/>
    <mergeCell ref="AJ809:AM809"/>
    <mergeCell ref="H831:J832"/>
    <mergeCell ref="AA831:AC832"/>
    <mergeCell ref="E791:H791"/>
    <mergeCell ref="AA791:AD791"/>
    <mergeCell ref="B797:C797"/>
    <mergeCell ref="X797:Y797"/>
    <mergeCell ref="B798:C798"/>
    <mergeCell ref="X798:Y798"/>
    <mergeCell ref="AJ854:AM854"/>
    <mergeCell ref="AC879:AE881"/>
    <mergeCell ref="H880:J881"/>
    <mergeCell ref="E836:H836"/>
    <mergeCell ref="AA836:AD836"/>
    <mergeCell ref="X842:Y842"/>
    <mergeCell ref="B843:C843"/>
    <mergeCell ref="B844:C844"/>
    <mergeCell ref="X844:Y844"/>
    <mergeCell ref="E885:H885"/>
    <mergeCell ref="AA885:AD885"/>
    <mergeCell ref="B891:C891"/>
    <mergeCell ref="X891:Y891"/>
    <mergeCell ref="B892:C892"/>
    <mergeCell ref="X892:Y892"/>
    <mergeCell ref="E852:G852"/>
    <mergeCell ref="AA852:AC852"/>
    <mergeCell ref="N854:Q854"/>
    <mergeCell ref="B937:C937"/>
    <mergeCell ref="B938:C938"/>
    <mergeCell ref="X938:Y938"/>
    <mergeCell ref="E901:G901"/>
    <mergeCell ref="AA901:AC901"/>
    <mergeCell ref="N903:Q903"/>
    <mergeCell ref="AJ903:AM903"/>
    <mergeCell ref="H925:J926"/>
    <mergeCell ref="AA925:AC926"/>
    <mergeCell ref="E946:G946"/>
    <mergeCell ref="AA946:AC946"/>
    <mergeCell ref="N948:Q948"/>
    <mergeCell ref="AJ948:AM948"/>
    <mergeCell ref="AC972:AE974"/>
    <mergeCell ref="H973:J974"/>
    <mergeCell ref="E930:H930"/>
    <mergeCell ref="AA930:AD930"/>
    <mergeCell ref="X936:Y936"/>
    <mergeCell ref="E994:G994"/>
    <mergeCell ref="AA994:AC994"/>
    <mergeCell ref="N996:Q996"/>
    <mergeCell ref="AJ996:AM996"/>
    <mergeCell ref="H1018:J1019"/>
    <mergeCell ref="AA1018:AC1019"/>
    <mergeCell ref="E978:H978"/>
    <mergeCell ref="AA978:AD978"/>
    <mergeCell ref="B984:C984"/>
    <mergeCell ref="X984:Y984"/>
    <mergeCell ref="B985:C985"/>
    <mergeCell ref="X985:Y985"/>
    <mergeCell ref="E1039:G1039"/>
    <mergeCell ref="AA1039:AC1039"/>
    <mergeCell ref="N1041:Q1041"/>
    <mergeCell ref="AJ1041:AM1041"/>
    <mergeCell ref="E1023:H1023"/>
    <mergeCell ref="AA1023:AD1023"/>
    <mergeCell ref="X1029:Y1029"/>
    <mergeCell ref="B1030:C1030"/>
    <mergeCell ref="B1031:C1031"/>
    <mergeCell ref="X1031:Y1031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2"/>
  <sheetViews>
    <sheetView topLeftCell="A636" zoomScale="85" zoomScaleNormal="85" workbookViewId="0">
      <selection activeCell="E656" sqref="E656"/>
    </sheetView>
  </sheetViews>
  <sheetFormatPr baseColWidth="10" defaultColWidth="11.42578125" defaultRowHeight="15" x14ac:dyDescent="0.2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 x14ac:dyDescent="0.25">
      <c r="V1" s="17"/>
    </row>
    <row r="2" spans="2:41" x14ac:dyDescent="0.25">
      <c r="V2" s="17"/>
      <c r="AC2" s="189" t="s">
        <v>29</v>
      </c>
      <c r="AD2" s="189"/>
      <c r="AE2" s="189"/>
    </row>
    <row r="3" spans="2:41" x14ac:dyDescent="0.25">
      <c r="H3" s="186" t="s">
        <v>28</v>
      </c>
      <c r="I3" s="186"/>
      <c r="J3" s="186"/>
      <c r="V3" s="17"/>
      <c r="AC3" s="189"/>
      <c r="AD3" s="189"/>
      <c r="AE3" s="189"/>
    </row>
    <row r="4" spans="2:41" x14ac:dyDescent="0.25">
      <c r="H4" s="186"/>
      <c r="I4" s="186"/>
      <c r="J4" s="186"/>
      <c r="V4" s="17"/>
      <c r="AC4" s="189"/>
      <c r="AD4" s="189"/>
      <c r="AE4" s="18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87" t="s">
        <v>62</v>
      </c>
      <c r="F8" s="187"/>
      <c r="G8" s="187"/>
      <c r="H8" s="187"/>
      <c r="O8" s="202" t="s">
        <v>188</v>
      </c>
      <c r="P8" s="202"/>
      <c r="Q8" s="202"/>
      <c r="V8" s="17"/>
      <c r="X8" s="23" t="s">
        <v>156</v>
      </c>
      <c r="Y8" s="20">
        <f>IF(B8="PAGADO",0,C13)</f>
        <v>212.35000000000002</v>
      </c>
      <c r="AA8" s="187" t="s">
        <v>142</v>
      </c>
      <c r="AB8" s="187"/>
      <c r="AC8" s="187"/>
      <c r="AD8" s="187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 x14ac:dyDescent="0.4">
      <c r="B14" s="190" t="str">
        <f>IF(C13&lt;0,"NO PAGAR","COBRAR")</f>
        <v>COBRAR</v>
      </c>
      <c r="C14" s="19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0" t="str">
        <f>IF(Y13&lt;0,"NO PAGAR","COBRAR")</f>
        <v>COBRAR</v>
      </c>
      <c r="Y14" s="190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 x14ac:dyDescent="0.25">
      <c r="B15" s="181" t="s">
        <v>9</v>
      </c>
      <c r="C15" s="18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1" t="s">
        <v>9</v>
      </c>
      <c r="Y15" s="182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3" t="s">
        <v>7</v>
      </c>
      <c r="F24" s="184"/>
      <c r="G24" s="18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83" t="s">
        <v>7</v>
      </c>
      <c r="AB24" s="184"/>
      <c r="AC24" s="185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3" t="s">
        <v>7</v>
      </c>
      <c r="O26" s="184"/>
      <c r="P26" s="184"/>
      <c r="Q26" s="185"/>
      <c r="R26" s="18">
        <f>SUM(R10:R25)</f>
        <v>282.64999999999998</v>
      </c>
      <c r="S26" s="3"/>
      <c r="V26" s="17"/>
      <c r="X26" s="12"/>
      <c r="Y26" s="10"/>
      <c r="AJ26" s="183" t="s">
        <v>7</v>
      </c>
      <c r="AK26" s="184"/>
      <c r="AL26" s="184"/>
      <c r="AM26" s="18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 x14ac:dyDescent="0.25">
      <c r="H49" s="186"/>
      <c r="I49" s="186"/>
      <c r="J49" s="186"/>
      <c r="V49" s="17"/>
      <c r="AA49" s="186"/>
      <c r="AB49" s="186"/>
      <c r="AC49" s="18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187" t="s">
        <v>142</v>
      </c>
      <c r="F53" s="187"/>
      <c r="G53" s="187"/>
      <c r="H53" s="187"/>
      <c r="V53" s="17"/>
      <c r="X53" s="23" t="s">
        <v>32</v>
      </c>
      <c r="Y53" s="20">
        <f>IF(B53="PAGADO",0,C58)</f>
        <v>142.09</v>
      </c>
      <c r="AA53" s="187" t="s">
        <v>253</v>
      </c>
      <c r="AB53" s="187"/>
      <c r="AC53" s="187"/>
      <c r="AD53" s="187"/>
    </row>
    <row r="54" spans="2:41" x14ac:dyDescent="0.25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8" t="str">
        <f>IF(Y58&lt;0,"NO PAGAR","COBRAR'")</f>
        <v>COBRAR'</v>
      </c>
      <c r="Y59" s="18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8" t="str">
        <f>IF(C58&lt;0,"NO PAGAR","COBRAR'")</f>
        <v>COBRAR'</v>
      </c>
      <c r="C60" s="18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1" t="s">
        <v>9</v>
      </c>
      <c r="C61" s="18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1" t="s">
        <v>9</v>
      </c>
      <c r="Y61" s="18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218</v>
      </c>
      <c r="C69" s="10">
        <v>17.91</v>
      </c>
      <c r="E69" s="183" t="s">
        <v>7</v>
      </c>
      <c r="F69" s="184"/>
      <c r="G69" s="185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3" t="s">
        <v>7</v>
      </c>
      <c r="AB69" s="184"/>
      <c r="AC69" s="185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3" t="s">
        <v>7</v>
      </c>
      <c r="O71" s="184"/>
      <c r="P71" s="184"/>
      <c r="Q71" s="185"/>
      <c r="R71" s="18">
        <f>SUM(R55:R70)</f>
        <v>0</v>
      </c>
      <c r="S71" s="3"/>
      <c r="V71" s="17"/>
      <c r="X71" s="12"/>
      <c r="Y71" s="10"/>
      <c r="AJ71" s="183" t="s">
        <v>7</v>
      </c>
      <c r="AK71" s="184"/>
      <c r="AL71" s="184"/>
      <c r="AM71" s="18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  <c r="AC99" s="189" t="s">
        <v>29</v>
      </c>
      <c r="AD99" s="189"/>
      <c r="AE99" s="189"/>
    </row>
    <row r="100" spans="2:41" x14ac:dyDescent="0.25">
      <c r="H100" s="186" t="s">
        <v>28</v>
      </c>
      <c r="I100" s="186"/>
      <c r="J100" s="186"/>
      <c r="V100" s="17"/>
      <c r="AC100" s="189"/>
      <c r="AD100" s="189"/>
      <c r="AE100" s="189"/>
    </row>
    <row r="101" spans="2:41" x14ac:dyDescent="0.25">
      <c r="H101" s="186"/>
      <c r="I101" s="186"/>
      <c r="J101" s="186"/>
      <c r="V101" s="17"/>
      <c r="AC101" s="189"/>
      <c r="AD101" s="189"/>
      <c r="AE101" s="189"/>
    </row>
    <row r="102" spans="2:41" x14ac:dyDescent="0.25">
      <c r="V102" s="17"/>
    </row>
    <row r="103" spans="2:41" x14ac:dyDescent="0.25">
      <c r="V103" s="17"/>
    </row>
    <row r="104" spans="2:41" ht="23.25" x14ac:dyDescent="0.35">
      <c r="B104" s="22" t="s">
        <v>33</v>
      </c>
      <c r="V104" s="17"/>
      <c r="X104" s="22" t="s">
        <v>33</v>
      </c>
    </row>
    <row r="105" spans="2:41" ht="23.25" x14ac:dyDescent="0.35">
      <c r="B105" s="23" t="s">
        <v>130</v>
      </c>
      <c r="C105" s="20">
        <f>IF(X53="PAGADO",0,Y58)</f>
        <v>602.09</v>
      </c>
      <c r="E105" s="187" t="s">
        <v>62</v>
      </c>
      <c r="F105" s="187"/>
      <c r="G105" s="187"/>
      <c r="H105" s="187"/>
      <c r="V105" s="17"/>
      <c r="X105" s="23" t="s">
        <v>75</v>
      </c>
      <c r="Y105" s="20">
        <f>IF(B105="PAGADO",0,C110)</f>
        <v>0</v>
      </c>
      <c r="AA105" s="187" t="s">
        <v>309</v>
      </c>
      <c r="AB105" s="187"/>
      <c r="AC105" s="187"/>
      <c r="AD105" s="187"/>
    </row>
    <row r="106" spans="2:41" x14ac:dyDescent="0.25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 x14ac:dyDescent="0.25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 x14ac:dyDescent="0.4">
      <c r="B111" s="190" t="str">
        <f>IF(C110&lt;0,"NO PAGAR","COBRAR")</f>
        <v>COBRAR</v>
      </c>
      <c r="C111" s="19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90" t="str">
        <f>IF(Y110&lt;0,"NO PAGAR","COBRAR")</f>
        <v>NO PAGAR</v>
      </c>
      <c r="Y111" s="19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81" t="s">
        <v>9</v>
      </c>
      <c r="C112" s="182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1" t="s">
        <v>9</v>
      </c>
      <c r="Y112" s="182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 x14ac:dyDescent="0.25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 x14ac:dyDescent="0.25">
      <c r="B121" s="11" t="s">
        <v>17</v>
      </c>
      <c r="C121" s="10"/>
      <c r="E121" s="183" t="s">
        <v>7</v>
      </c>
      <c r="F121" s="184"/>
      <c r="G121" s="185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83" t="s">
        <v>7</v>
      </c>
      <c r="AB121" s="184"/>
      <c r="AC121" s="185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 x14ac:dyDescent="0.25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 x14ac:dyDescent="0.25">
      <c r="B123" s="12"/>
      <c r="C123" s="10"/>
      <c r="N123" s="183" t="s">
        <v>7</v>
      </c>
      <c r="O123" s="184"/>
      <c r="P123" s="184"/>
      <c r="Q123" s="185"/>
      <c r="R123" s="18">
        <f>SUM(R107:R122)</f>
        <v>0</v>
      </c>
      <c r="S123" s="3"/>
      <c r="V123" s="17"/>
      <c r="X123" s="12"/>
      <c r="Y123" s="10"/>
      <c r="AJ123" s="183" t="s">
        <v>7</v>
      </c>
      <c r="AK123" s="184"/>
      <c r="AL123" s="184"/>
      <c r="AM123" s="185"/>
      <c r="AN123" s="18">
        <f>SUM(AN107:AN122)</f>
        <v>0</v>
      </c>
      <c r="AO123" s="3"/>
    </row>
    <row r="124" spans="1:43" x14ac:dyDescent="0.25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 x14ac:dyDescent="0.25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 x14ac:dyDescent="0.25">
      <c r="E126" s="1" t="s">
        <v>19</v>
      </c>
      <c r="V126" s="17"/>
      <c r="AA126" s="1" t="s">
        <v>19</v>
      </c>
    </row>
    <row r="127" spans="1:43" x14ac:dyDescent="0.25">
      <c r="V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V131" s="17"/>
    </row>
    <row r="132" spans="1:43" x14ac:dyDescent="0.25">
      <c r="H132" s="186" t="s">
        <v>30</v>
      </c>
      <c r="I132" s="186"/>
      <c r="J132" s="186"/>
      <c r="V132" s="17"/>
      <c r="AA132" s="186" t="s">
        <v>31</v>
      </c>
      <c r="AB132" s="186"/>
      <c r="AC132" s="186"/>
    </row>
    <row r="133" spans="1:43" x14ac:dyDescent="0.25">
      <c r="H133" s="186"/>
      <c r="I133" s="186"/>
      <c r="J133" s="186"/>
      <c r="V133" s="17"/>
      <c r="AA133" s="186"/>
      <c r="AB133" s="186"/>
      <c r="AC133" s="186"/>
    </row>
    <row r="134" spans="1:43" x14ac:dyDescent="0.25">
      <c r="V134" s="17"/>
    </row>
    <row r="135" spans="1:43" x14ac:dyDescent="0.25">
      <c r="V135" s="17"/>
    </row>
    <row r="136" spans="1:43" ht="23.25" x14ac:dyDescent="0.35">
      <c r="B136" s="24" t="s">
        <v>33</v>
      </c>
      <c r="V136" s="17"/>
      <c r="X136" s="22" t="s">
        <v>33</v>
      </c>
    </row>
    <row r="137" spans="1:43" ht="23.25" x14ac:dyDescent="0.35">
      <c r="B137" s="23" t="s">
        <v>32</v>
      </c>
      <c r="C137" s="20">
        <f>IF(X105="PAGADO",0,Y110)</f>
        <v>-65.06</v>
      </c>
      <c r="E137" s="187" t="s">
        <v>309</v>
      </c>
      <c r="F137" s="187"/>
      <c r="G137" s="187"/>
      <c r="H137" s="187"/>
      <c r="V137" s="17"/>
      <c r="X137" s="23" t="s">
        <v>82</v>
      </c>
      <c r="Y137" s="20">
        <f>IF(B137="PAGADO",0,C142)</f>
        <v>474.76</v>
      </c>
      <c r="AA137" s="187" t="s">
        <v>309</v>
      </c>
      <c r="AB137" s="187"/>
      <c r="AC137" s="187"/>
      <c r="AD137" s="187"/>
    </row>
    <row r="138" spans="1:43" x14ac:dyDescent="0.25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 x14ac:dyDescent="0.25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342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344</v>
      </c>
      <c r="AC139" s="3"/>
      <c r="AD139" s="5">
        <v>10</v>
      </c>
      <c r="AJ139" s="25">
        <v>44979</v>
      </c>
      <c r="AK139" s="3" t="s">
        <v>381</v>
      </c>
      <c r="AL139" s="3">
        <v>20</v>
      </c>
      <c r="AM139" s="3"/>
      <c r="AN139" s="18">
        <v>20</v>
      </c>
      <c r="AO139" s="3"/>
    </row>
    <row r="140" spans="1:43" x14ac:dyDescent="0.25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367</v>
      </c>
      <c r="AC140" s="3" t="s">
        <v>368</v>
      </c>
      <c r="AD140" s="5">
        <v>110</v>
      </c>
      <c r="AE140" t="s">
        <v>378</v>
      </c>
      <c r="AJ140" s="3"/>
      <c r="AK140" s="3"/>
      <c r="AL140" s="3"/>
      <c r="AM140" s="3"/>
      <c r="AN140" s="18"/>
      <c r="AO140" s="3"/>
    </row>
    <row r="141" spans="1:43" x14ac:dyDescent="0.25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377</v>
      </c>
      <c r="AD141" s="5">
        <v>580</v>
      </c>
      <c r="AE141" t="s">
        <v>378</v>
      </c>
      <c r="AJ141" s="3"/>
      <c r="AK141" s="3"/>
      <c r="AL141" s="3"/>
      <c r="AM141" s="3"/>
      <c r="AN141" s="18"/>
      <c r="AO141" s="3"/>
    </row>
    <row r="142" spans="1:43" x14ac:dyDescent="0.25">
      <c r="B142" s="6" t="s">
        <v>26</v>
      </c>
      <c r="C142" s="21">
        <f>C140-C141</f>
        <v>474.76</v>
      </c>
      <c r="E142" s="4">
        <v>44966</v>
      </c>
      <c r="F142" s="3" t="s">
        <v>324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 x14ac:dyDescent="0.3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88" t="str">
        <f>IF(Y142&lt;0,"NO PAGAR","COBRAR'")</f>
        <v>COBRAR'</v>
      </c>
      <c r="Y143" s="188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378</v>
      </c>
      <c r="AJ143" s="3"/>
      <c r="AK143" s="3"/>
      <c r="AL143" s="3"/>
      <c r="AM143" s="3"/>
      <c r="AN143" s="18"/>
      <c r="AO143" s="3"/>
    </row>
    <row r="144" spans="1:43" ht="23.25" x14ac:dyDescent="0.35">
      <c r="B144" s="188" t="str">
        <f>IF(C142&lt;0,"NO PAGAR","COBRAR'")</f>
        <v>COBRAR'</v>
      </c>
      <c r="C144" s="188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389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 x14ac:dyDescent="0.25">
      <c r="B145" s="181" t="s">
        <v>9</v>
      </c>
      <c r="C145" s="182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81" t="s">
        <v>9</v>
      </c>
      <c r="Y145" s="182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16</v>
      </c>
      <c r="C153" s="10"/>
      <c r="E153" s="183" t="s">
        <v>7</v>
      </c>
      <c r="F153" s="184"/>
      <c r="G153" s="185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83" t="s">
        <v>7</v>
      </c>
      <c r="AB153" s="184"/>
      <c r="AC153" s="185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 x14ac:dyDescent="0.25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 x14ac:dyDescent="0.25">
      <c r="B155" s="12"/>
      <c r="C155" s="10"/>
      <c r="N155" s="183" t="s">
        <v>7</v>
      </c>
      <c r="O155" s="184"/>
      <c r="P155" s="184"/>
      <c r="Q155" s="185"/>
      <c r="R155" s="18">
        <f>SUM(R139:R154)</f>
        <v>20</v>
      </c>
      <c r="S155" s="3"/>
      <c r="V155" s="17"/>
      <c r="X155" s="12"/>
      <c r="Y155" s="10"/>
      <c r="AJ155" s="183" t="s">
        <v>7</v>
      </c>
      <c r="AK155" s="184"/>
      <c r="AL155" s="184"/>
      <c r="AM155" s="185"/>
      <c r="AN155" s="18">
        <f>SUM(AN139:AN154)</f>
        <v>20</v>
      </c>
      <c r="AO155" s="3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E158" s="14"/>
      <c r="V158" s="17"/>
      <c r="X158" s="12"/>
      <c r="Y158" s="10"/>
      <c r="AA158" s="14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1"/>
      <c r="C164" s="10"/>
      <c r="V164" s="17"/>
      <c r="X164" s="11"/>
      <c r="Y164" s="10"/>
    </row>
    <row r="165" spans="2:27" x14ac:dyDescent="0.25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 x14ac:dyDescent="0.25">
      <c r="E166" s="1" t="s">
        <v>19</v>
      </c>
      <c r="V166" s="17"/>
      <c r="AA166" s="1" t="s">
        <v>19</v>
      </c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  <c r="AC180" s="189" t="s">
        <v>29</v>
      </c>
      <c r="AD180" s="189"/>
      <c r="AE180" s="189"/>
    </row>
    <row r="181" spans="2:41" x14ac:dyDescent="0.25">
      <c r="H181" s="186" t="s">
        <v>28</v>
      </c>
      <c r="I181" s="186"/>
      <c r="J181" s="186"/>
      <c r="V181" s="17"/>
      <c r="AC181" s="189"/>
      <c r="AD181" s="189"/>
      <c r="AE181" s="189"/>
    </row>
    <row r="182" spans="2:41" x14ac:dyDescent="0.25">
      <c r="H182" s="186"/>
      <c r="I182" s="186"/>
      <c r="J182" s="186"/>
      <c r="V182" s="17"/>
      <c r="AC182" s="189"/>
      <c r="AD182" s="189"/>
      <c r="AE182" s="189"/>
    </row>
    <row r="183" spans="2:41" x14ac:dyDescent="0.25">
      <c r="V183" s="17"/>
    </row>
    <row r="184" spans="2:41" x14ac:dyDescent="0.25">
      <c r="V184" s="17"/>
    </row>
    <row r="185" spans="2:41" ht="23.25" x14ac:dyDescent="0.35">
      <c r="B185" s="22" t="s">
        <v>63</v>
      </c>
      <c r="V185" s="17"/>
      <c r="X185" s="22" t="s">
        <v>63</v>
      </c>
    </row>
    <row r="186" spans="2:41" ht="23.25" x14ac:dyDescent="0.35">
      <c r="B186" s="23" t="s">
        <v>32</v>
      </c>
      <c r="C186" s="20">
        <f>IF(X137="PAGADO",0,Y142)</f>
        <v>0</v>
      </c>
      <c r="E186" s="187" t="s">
        <v>253</v>
      </c>
      <c r="F186" s="187"/>
      <c r="G186" s="187"/>
      <c r="H186" s="187"/>
      <c r="V186" s="17"/>
      <c r="X186" s="23" t="s">
        <v>130</v>
      </c>
      <c r="Y186" s="20">
        <f>IF(B186="PAGADO",0,C191)</f>
        <v>1010</v>
      </c>
      <c r="AA186" s="187" t="s">
        <v>309</v>
      </c>
      <c r="AB186" s="187"/>
      <c r="AC186" s="187"/>
      <c r="AD186" s="187"/>
    </row>
    <row r="187" spans="2:41" x14ac:dyDescent="0.25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 x14ac:dyDescent="0.25">
      <c r="C188" s="20"/>
      <c r="E188" s="4">
        <v>44958</v>
      </c>
      <c r="F188" s="3" t="s">
        <v>237</v>
      </c>
      <c r="G188" s="3" t="s">
        <v>398</v>
      </c>
      <c r="H188" s="5">
        <v>220</v>
      </c>
      <c r="I188" t="s">
        <v>378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459</v>
      </c>
      <c r="AL188" s="3"/>
      <c r="AM188" s="3"/>
      <c r="AN188" s="18">
        <v>59.5</v>
      </c>
      <c r="AO188" s="3"/>
    </row>
    <row r="189" spans="2:41" x14ac:dyDescent="0.25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441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 x14ac:dyDescent="0.25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378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444</v>
      </c>
      <c r="AD190" s="5">
        <v>170</v>
      </c>
      <c r="AE190" t="s">
        <v>378</v>
      </c>
      <c r="AJ190" s="3"/>
      <c r="AK190" s="3"/>
      <c r="AL190" s="3"/>
      <c r="AM190" s="3"/>
      <c r="AN190" s="18"/>
      <c r="AO190" s="3"/>
    </row>
    <row r="191" spans="2:41" x14ac:dyDescent="0.25">
      <c r="B191" s="6" t="s">
        <v>25</v>
      </c>
      <c r="C191" s="21">
        <f>C189-C190</f>
        <v>1010</v>
      </c>
      <c r="E191" s="4">
        <v>44980</v>
      </c>
      <c r="F191" s="3" t="s">
        <v>422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 x14ac:dyDescent="0.4">
      <c r="B192" s="190" t="str">
        <f>IF(C191&lt;0,"NO PAGAR","COBRAR")</f>
        <v>COBRAR</v>
      </c>
      <c r="C192" s="190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0" t="str">
        <f>IF(Y191&lt;0,"NO PAGAR","COBRAR")</f>
        <v>COBRAR</v>
      </c>
      <c r="Y192" s="190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181" t="s">
        <v>9</v>
      </c>
      <c r="C193" s="182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81" t="s">
        <v>9</v>
      </c>
      <c r="Y193" s="182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452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461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17</v>
      </c>
      <c r="C202" s="10"/>
      <c r="E202" s="183" t="s">
        <v>7</v>
      </c>
      <c r="F202" s="184"/>
      <c r="G202" s="185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447</v>
      </c>
      <c r="Y202" s="10">
        <v>260</v>
      </c>
      <c r="AA202" s="183" t="s">
        <v>7</v>
      </c>
      <c r="AB202" s="184"/>
      <c r="AC202" s="185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N204" s="183" t="s">
        <v>7</v>
      </c>
      <c r="O204" s="184"/>
      <c r="P204" s="184"/>
      <c r="Q204" s="185"/>
      <c r="R204" s="18">
        <f>SUM(R188:R203)</f>
        <v>0</v>
      </c>
      <c r="S204" s="3"/>
      <c r="V204" s="17"/>
      <c r="X204" s="12"/>
      <c r="Y204" s="10"/>
      <c r="AJ204" s="183" t="s">
        <v>7</v>
      </c>
      <c r="AK204" s="184"/>
      <c r="AL204" s="184"/>
      <c r="AM204" s="185"/>
      <c r="AN204" s="18">
        <f>SUM(AN188:AN203)</f>
        <v>59.5</v>
      </c>
      <c r="AO204" s="3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E207" s="14"/>
      <c r="V207" s="17"/>
      <c r="X207" s="12"/>
      <c r="Y207" s="10"/>
      <c r="AA207" s="14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1"/>
      <c r="C212" s="10"/>
      <c r="V212" s="17"/>
      <c r="X212" s="11"/>
      <c r="Y212" s="10"/>
    </row>
    <row r="213" spans="1:43" x14ac:dyDescent="0.25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 x14ac:dyDescent="0.25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 x14ac:dyDescent="0.25">
      <c r="E215" s="1" t="s">
        <v>19</v>
      </c>
      <c r="V215" s="17"/>
      <c r="AA215" s="1" t="s">
        <v>19</v>
      </c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 x14ac:dyDescent="0.25">
      <c r="V225" s="17"/>
    </row>
    <row r="226" spans="2:41" x14ac:dyDescent="0.25">
      <c r="H226" s="186" t="s">
        <v>30</v>
      </c>
      <c r="I226" s="186"/>
      <c r="J226" s="186"/>
      <c r="V226" s="17"/>
      <c r="AA226" s="186" t="s">
        <v>31</v>
      </c>
      <c r="AB226" s="186"/>
      <c r="AC226" s="186"/>
    </row>
    <row r="227" spans="2:41" x14ac:dyDescent="0.25">
      <c r="H227" s="186"/>
      <c r="I227" s="186"/>
      <c r="J227" s="186"/>
      <c r="V227" s="17"/>
      <c r="AA227" s="186"/>
      <c r="AB227" s="186"/>
      <c r="AC227" s="186"/>
    </row>
    <row r="228" spans="2:41" x14ac:dyDescent="0.25">
      <c r="V228" s="17"/>
    </row>
    <row r="229" spans="2:41" x14ac:dyDescent="0.25">
      <c r="V229" s="17"/>
    </row>
    <row r="230" spans="2:41" ht="23.25" x14ac:dyDescent="0.35">
      <c r="B230" s="24" t="s">
        <v>63</v>
      </c>
      <c r="V230" s="17"/>
      <c r="X230" s="22" t="s">
        <v>63</v>
      </c>
    </row>
    <row r="231" spans="2:41" ht="23.25" x14ac:dyDescent="0.35">
      <c r="B231" s="23" t="s">
        <v>82</v>
      </c>
      <c r="C231" s="20">
        <f>IF(X186="PAGADO",0,Y191)</f>
        <v>0</v>
      </c>
      <c r="E231" s="187" t="s">
        <v>253</v>
      </c>
      <c r="F231" s="187"/>
      <c r="G231" s="187"/>
      <c r="H231" s="187"/>
      <c r="V231" s="17"/>
      <c r="X231" s="23" t="s">
        <v>82</v>
      </c>
      <c r="Y231" s="20">
        <f>IF(B231="PAGADO",0,C236)</f>
        <v>0</v>
      </c>
      <c r="AA231" s="187" t="s">
        <v>253</v>
      </c>
      <c r="AB231" s="187"/>
      <c r="AC231" s="187"/>
      <c r="AD231" s="187"/>
    </row>
    <row r="232" spans="2:41" x14ac:dyDescent="0.25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 x14ac:dyDescent="0.25">
      <c r="C233" s="20"/>
      <c r="E233" s="4">
        <v>44998</v>
      </c>
      <c r="F233" s="3" t="s">
        <v>492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378</v>
      </c>
      <c r="AJ233" s="3"/>
      <c r="AK233" s="3"/>
      <c r="AL233" s="3"/>
      <c r="AM233" s="3"/>
      <c r="AN233" s="18"/>
      <c r="AO233" s="3"/>
    </row>
    <row r="234" spans="2:41" x14ac:dyDescent="0.25">
      <c r="B234" s="1" t="s">
        <v>24</v>
      </c>
      <c r="C234" s="19">
        <f>IF(C231&gt;0,C231+C232,C232)</f>
        <v>1920</v>
      </c>
      <c r="E234" s="4">
        <v>44970</v>
      </c>
      <c r="F234" s="3" t="s">
        <v>500</v>
      </c>
      <c r="G234" s="3" t="s">
        <v>97</v>
      </c>
      <c r="H234" s="5">
        <v>325</v>
      </c>
      <c r="I234" t="s">
        <v>378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378</v>
      </c>
      <c r="AJ234" s="3"/>
      <c r="AK234" s="3"/>
      <c r="AL234" s="3"/>
      <c r="AM234" s="3"/>
      <c r="AN234" s="18"/>
      <c r="AO234" s="3"/>
    </row>
    <row r="235" spans="2:41" x14ac:dyDescent="0.25">
      <c r="B235" s="1" t="s">
        <v>9</v>
      </c>
      <c r="C235" s="20">
        <f>C259</f>
        <v>30</v>
      </c>
      <c r="E235" s="4">
        <v>44976</v>
      </c>
      <c r="F235" s="3" t="s">
        <v>496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 x14ac:dyDescent="0.25">
      <c r="B236" s="6" t="s">
        <v>26</v>
      </c>
      <c r="C236" s="21">
        <f>C234-C235</f>
        <v>1890</v>
      </c>
      <c r="E236" s="4">
        <v>44983</v>
      </c>
      <c r="F236" s="3" t="s">
        <v>496</v>
      </c>
      <c r="G236" s="3" t="s">
        <v>501</v>
      </c>
      <c r="H236" s="5">
        <v>330</v>
      </c>
      <c r="I236" t="s">
        <v>378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 x14ac:dyDescent="0.35">
      <c r="B237" s="6"/>
      <c r="C237" s="7"/>
      <c r="E237" s="4">
        <v>44985</v>
      </c>
      <c r="F237" s="3" t="s">
        <v>496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88" t="str">
        <f>IF(Y236&lt;0,"NO PAGAR","COBRAR'")</f>
        <v>COBRAR'</v>
      </c>
      <c r="Y237" s="188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378</v>
      </c>
      <c r="AJ237" s="3"/>
      <c r="AK237" s="3"/>
      <c r="AL237" s="3"/>
      <c r="AM237" s="3"/>
      <c r="AN237" s="18"/>
      <c r="AO237" s="3"/>
    </row>
    <row r="238" spans="2:41" ht="23.25" x14ac:dyDescent="0.35">
      <c r="B238" s="188" t="str">
        <f>IF(C236&lt;0,"NO PAGAR","COBRAR'")</f>
        <v>COBRAR'</v>
      </c>
      <c r="C238" s="188"/>
      <c r="E238" s="4">
        <v>44994</v>
      </c>
      <c r="F238" s="3" t="s">
        <v>511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378</v>
      </c>
      <c r="AJ238" s="3"/>
      <c r="AK238" s="3"/>
      <c r="AL238" s="3"/>
      <c r="AM238" s="3"/>
      <c r="AN238" s="18"/>
      <c r="AO238" s="3"/>
    </row>
    <row r="239" spans="2:41" x14ac:dyDescent="0.25">
      <c r="B239" s="181" t="s">
        <v>9</v>
      </c>
      <c r="C239" s="182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81" t="s">
        <v>9</v>
      </c>
      <c r="Y239" s="182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 x14ac:dyDescent="0.25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 x14ac:dyDescent="0.25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16</v>
      </c>
      <c r="C247" s="10"/>
      <c r="E247" s="183" t="s">
        <v>7</v>
      </c>
      <c r="F247" s="184"/>
      <c r="G247" s="185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83" t="s">
        <v>7</v>
      </c>
      <c r="AB247" s="184"/>
      <c r="AC247" s="185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529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 x14ac:dyDescent="0.25">
      <c r="B249" s="12"/>
      <c r="C249" s="10"/>
      <c r="N249" s="183" t="s">
        <v>7</v>
      </c>
      <c r="O249" s="184"/>
      <c r="P249" s="184"/>
      <c r="Q249" s="185"/>
      <c r="R249" s="18">
        <f>SUM(R233:R248)</f>
        <v>0</v>
      </c>
      <c r="S249" s="3"/>
      <c r="V249" s="17"/>
      <c r="X249" s="12"/>
      <c r="Y249" s="10"/>
      <c r="AJ249" s="183" t="s">
        <v>7</v>
      </c>
      <c r="AK249" s="184"/>
      <c r="AL249" s="184"/>
      <c r="AM249" s="185"/>
      <c r="AN249" s="18">
        <f>SUM(AN233:AN248)</f>
        <v>0</v>
      </c>
      <c r="AO249" s="3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E252" s="14"/>
      <c r="V252" s="17"/>
      <c r="X252" s="12"/>
      <c r="Y252" s="10"/>
      <c r="AA252" s="14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ht="22.5" x14ac:dyDescent="0.55000000000000004">
      <c r="B256" s="12"/>
      <c r="C256" s="10"/>
      <c r="V256" s="17"/>
      <c r="X256" s="12"/>
      <c r="Y256" s="10"/>
      <c r="AE256" s="73" t="s">
        <v>486</v>
      </c>
      <c r="AF256" s="74">
        <v>1179</v>
      </c>
    </row>
    <row r="257" spans="2:31" x14ac:dyDescent="0.25">
      <c r="B257" s="12"/>
      <c r="C257" s="10"/>
      <c r="V257" s="17"/>
      <c r="X257" s="12"/>
      <c r="Y257" s="10"/>
    </row>
    <row r="258" spans="2:31" x14ac:dyDescent="0.25">
      <c r="B258" s="11"/>
      <c r="C258" s="10"/>
      <c r="V258" s="17"/>
      <c r="X258" s="11"/>
      <c r="Y258" s="10"/>
    </row>
    <row r="259" spans="2:31" x14ac:dyDescent="0.25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 x14ac:dyDescent="0.25">
      <c r="E260" s="1" t="s">
        <v>19</v>
      </c>
      <c r="V260" s="17"/>
      <c r="AA260" s="1" t="s">
        <v>19</v>
      </c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</row>
    <row r="272" spans="2:31" x14ac:dyDescent="0.25">
      <c r="V272" s="17"/>
      <c r="AC272" s="189" t="s">
        <v>29</v>
      </c>
      <c r="AD272" s="189"/>
      <c r="AE272" s="189"/>
    </row>
    <row r="273" spans="2:41" x14ac:dyDescent="0.25">
      <c r="H273" s="186" t="s">
        <v>28</v>
      </c>
      <c r="I273" s="186"/>
      <c r="J273" s="186"/>
      <c r="V273" s="17"/>
      <c r="AC273" s="189"/>
      <c r="AD273" s="189"/>
      <c r="AE273" s="189"/>
    </row>
    <row r="274" spans="2:41" x14ac:dyDescent="0.25">
      <c r="H274" s="186"/>
      <c r="I274" s="186"/>
      <c r="J274" s="186"/>
      <c r="V274" s="17"/>
      <c r="AC274" s="189"/>
      <c r="AD274" s="189"/>
      <c r="AE274" s="189"/>
    </row>
    <row r="275" spans="2:41" x14ac:dyDescent="0.25">
      <c r="V275" s="17"/>
    </row>
    <row r="276" spans="2:41" x14ac:dyDescent="0.25">
      <c r="V276" s="17"/>
    </row>
    <row r="277" spans="2:41" ht="23.25" x14ac:dyDescent="0.35">
      <c r="B277" s="22" t="s">
        <v>65</v>
      </c>
      <c r="V277" s="17"/>
      <c r="X277" s="22" t="s">
        <v>65</v>
      </c>
    </row>
    <row r="278" spans="2:41" ht="23.25" x14ac:dyDescent="0.35">
      <c r="B278" s="23" t="s">
        <v>32</v>
      </c>
      <c r="C278" s="20">
        <f>IF(X231="PAGADO",0,Y236)</f>
        <v>0</v>
      </c>
      <c r="E278" s="187" t="s">
        <v>253</v>
      </c>
      <c r="F278" s="187"/>
      <c r="G278" s="187"/>
      <c r="H278" s="187"/>
      <c r="V278" s="17"/>
      <c r="X278" s="23" t="s">
        <v>32</v>
      </c>
      <c r="Y278" s="20">
        <f>IF(B278="PAGADO",0,C283)</f>
        <v>-367.1</v>
      </c>
      <c r="AA278" s="187" t="s">
        <v>253</v>
      </c>
      <c r="AB278" s="187"/>
      <c r="AC278" s="187"/>
      <c r="AD278" s="187"/>
    </row>
    <row r="279" spans="2:41" x14ac:dyDescent="0.25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 x14ac:dyDescent="0.25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629</v>
      </c>
      <c r="AL280" s="3"/>
      <c r="AM280" s="3"/>
      <c r="AN280" s="18">
        <v>59.25</v>
      </c>
      <c r="AO280" s="3"/>
    </row>
    <row r="281" spans="2:41" x14ac:dyDescent="0.25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589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630</v>
      </c>
      <c r="AL281" s="3"/>
      <c r="AM281" s="3"/>
      <c r="AN281" s="18">
        <v>27.68</v>
      </c>
      <c r="AO281" s="3"/>
    </row>
    <row r="282" spans="2:41" x14ac:dyDescent="0.25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602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 x14ac:dyDescent="0.4">
      <c r="B284" s="190" t="str">
        <f>IF(C283&lt;0,"NO PAGAR","COBRAR")</f>
        <v>NO PAGAR</v>
      </c>
      <c r="C284" s="190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0" t="str">
        <f>IF(Y283&lt;0,"NO PAGAR","COBRAR")</f>
        <v>NO PAGAR</v>
      </c>
      <c r="Y284" s="190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181" t="s">
        <v>9</v>
      </c>
      <c r="C285" s="182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81" t="s">
        <v>9</v>
      </c>
      <c r="Y285" s="182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626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572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609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17</v>
      </c>
      <c r="C294" s="10"/>
      <c r="E294" s="183" t="s">
        <v>7</v>
      </c>
      <c r="F294" s="184"/>
      <c r="G294" s="185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83" t="s">
        <v>7</v>
      </c>
      <c r="AB294" s="184"/>
      <c r="AC294" s="185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N296" s="183" t="s">
        <v>7</v>
      </c>
      <c r="O296" s="184"/>
      <c r="P296" s="184"/>
      <c r="Q296" s="185"/>
      <c r="R296" s="18">
        <f>SUM(R280:R295)</f>
        <v>320</v>
      </c>
      <c r="S296" s="3"/>
      <c r="V296" s="17"/>
      <c r="X296" s="12"/>
      <c r="Y296" s="10"/>
      <c r="AJ296" s="183" t="s">
        <v>7</v>
      </c>
      <c r="AK296" s="184"/>
      <c r="AL296" s="184"/>
      <c r="AM296" s="185"/>
      <c r="AN296" s="18">
        <f>SUM(AN280:AN295)</f>
        <v>86.93</v>
      </c>
      <c r="AO296" s="3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E299" s="14"/>
      <c r="V299" s="17"/>
      <c r="X299" s="12"/>
      <c r="Y299" s="10"/>
      <c r="AA299" s="14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1"/>
      <c r="C304" s="10"/>
      <c r="V304" s="17"/>
      <c r="X304" s="11"/>
      <c r="Y304" s="10"/>
    </row>
    <row r="305" spans="1:43" x14ac:dyDescent="0.25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 x14ac:dyDescent="0.25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 x14ac:dyDescent="0.25">
      <c r="E307" s="1" t="s">
        <v>19</v>
      </c>
      <c r="V307" s="17"/>
      <c r="AA307" s="1" t="s">
        <v>19</v>
      </c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V317" s="17"/>
    </row>
    <row r="318" spans="1:43" x14ac:dyDescent="0.25">
      <c r="H318" s="186" t="s">
        <v>30</v>
      </c>
      <c r="I318" s="186"/>
      <c r="J318" s="186"/>
      <c r="V318" s="17"/>
      <c r="AA318" s="186" t="s">
        <v>31</v>
      </c>
      <c r="AB318" s="186"/>
      <c r="AC318" s="186"/>
    </row>
    <row r="319" spans="1:43" x14ac:dyDescent="0.25">
      <c r="H319" s="186"/>
      <c r="I319" s="186"/>
      <c r="J319" s="186"/>
      <c r="V319" s="17"/>
      <c r="AA319" s="186"/>
      <c r="AB319" s="186"/>
      <c r="AC319" s="186"/>
    </row>
    <row r="320" spans="1:43" x14ac:dyDescent="0.25">
      <c r="V320" s="17"/>
    </row>
    <row r="321" spans="2:41" x14ac:dyDescent="0.25">
      <c r="V321" s="17"/>
    </row>
    <row r="322" spans="2:41" ht="23.25" x14ac:dyDescent="0.35">
      <c r="B322" s="24" t="s">
        <v>65</v>
      </c>
      <c r="V322" s="17"/>
      <c r="X322" s="22" t="s">
        <v>65</v>
      </c>
    </row>
    <row r="323" spans="2:41" ht="23.25" x14ac:dyDescent="0.35">
      <c r="B323" s="23" t="s">
        <v>32</v>
      </c>
      <c r="C323" s="20">
        <f>IF(X278="PAGADO",0,Y283)</f>
        <v>-557.68999999999994</v>
      </c>
      <c r="E323" s="187" t="s">
        <v>309</v>
      </c>
      <c r="F323" s="187"/>
      <c r="G323" s="187"/>
      <c r="H323" s="187"/>
      <c r="V323" s="17"/>
      <c r="X323" s="23" t="s">
        <v>32</v>
      </c>
      <c r="Y323" s="20">
        <f>IF(B1072="PAGADO",0,C328)</f>
        <v>-324.73999999999978</v>
      </c>
      <c r="AA323" s="187" t="s">
        <v>309</v>
      </c>
      <c r="AB323" s="187"/>
      <c r="AC323" s="187"/>
      <c r="AD323" s="187"/>
    </row>
    <row r="324" spans="2:41" x14ac:dyDescent="0.25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 x14ac:dyDescent="0.25">
      <c r="C325" s="20"/>
      <c r="E325" s="4">
        <v>45000</v>
      </c>
      <c r="F325" s="3" t="s">
        <v>500</v>
      </c>
      <c r="G325" s="3" t="s">
        <v>106</v>
      </c>
      <c r="H325" s="5">
        <v>320</v>
      </c>
      <c r="I325" t="s">
        <v>378</v>
      </c>
      <c r="N325" s="25">
        <v>45033</v>
      </c>
      <c r="O325" s="3" t="s">
        <v>433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324</v>
      </c>
      <c r="AC325" s="3" t="s">
        <v>674</v>
      </c>
      <c r="AD325" s="3">
        <v>150</v>
      </c>
      <c r="AE325" s="18" t="s">
        <v>675</v>
      </c>
      <c r="AJ325" s="25"/>
      <c r="AK325" s="3"/>
      <c r="AL325" s="3"/>
      <c r="AM325" s="3"/>
      <c r="AN325" s="18"/>
      <c r="AO325" s="3"/>
    </row>
    <row r="326" spans="2:41" x14ac:dyDescent="0.25">
      <c r="B326" s="1" t="s">
        <v>24</v>
      </c>
      <c r="C326" s="19">
        <f>IF(C323&gt;0,C323+C324,C324)</f>
        <v>4030</v>
      </c>
      <c r="E326" s="4">
        <v>45004</v>
      </c>
      <c r="F326" s="3" t="s">
        <v>496</v>
      </c>
      <c r="G326" s="3" t="s">
        <v>332</v>
      </c>
      <c r="H326" s="5">
        <v>310</v>
      </c>
      <c r="I326" t="s">
        <v>378</v>
      </c>
      <c r="N326" s="25">
        <v>45035</v>
      </c>
      <c r="O326" s="3" t="s">
        <v>433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674</v>
      </c>
      <c r="AD326" s="5">
        <v>170</v>
      </c>
      <c r="AE326" s="3" t="s">
        <v>675</v>
      </c>
      <c r="AJ326" s="25"/>
      <c r="AK326" s="3"/>
      <c r="AL326" s="3"/>
      <c r="AM326" s="3"/>
      <c r="AN326" s="18"/>
      <c r="AO326" s="3"/>
    </row>
    <row r="327" spans="2:41" x14ac:dyDescent="0.25">
      <c r="B327" s="1" t="s">
        <v>9</v>
      </c>
      <c r="C327" s="20">
        <f>C351</f>
        <v>4354.74</v>
      </c>
      <c r="E327" s="4">
        <v>45012</v>
      </c>
      <c r="F327" s="3" t="s">
        <v>496</v>
      </c>
      <c r="G327" s="3" t="s">
        <v>646</v>
      </c>
      <c r="H327" s="5">
        <v>340</v>
      </c>
      <c r="I327" t="s">
        <v>378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674</v>
      </c>
      <c r="AD327" s="5">
        <v>170</v>
      </c>
      <c r="AE327" s="3" t="s">
        <v>691</v>
      </c>
      <c r="AJ327" s="3"/>
      <c r="AK327" s="3"/>
      <c r="AL327" s="3"/>
      <c r="AM327" s="3"/>
      <c r="AN327" s="18"/>
      <c r="AO327" s="3"/>
    </row>
    <row r="328" spans="2:41" x14ac:dyDescent="0.25">
      <c r="B328" s="6" t="s">
        <v>26</v>
      </c>
      <c r="C328" s="21">
        <f>C326-C327</f>
        <v>-324.73999999999978</v>
      </c>
      <c r="E328" s="4">
        <v>45008</v>
      </c>
      <c r="F328" s="3" t="s">
        <v>496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 x14ac:dyDescent="0.35">
      <c r="B329" s="6"/>
      <c r="C329" s="7"/>
      <c r="E329" s="4">
        <v>45029</v>
      </c>
      <c r="F329" s="3" t="s">
        <v>324</v>
      </c>
      <c r="G329" s="3" t="s">
        <v>89</v>
      </c>
      <c r="H329" s="5">
        <v>150</v>
      </c>
      <c r="I329" t="s">
        <v>378</v>
      </c>
      <c r="N329" s="3"/>
      <c r="O329" s="3"/>
      <c r="P329" s="3"/>
      <c r="Q329" s="3"/>
      <c r="R329" s="18"/>
      <c r="S329" s="3"/>
      <c r="V329" s="17"/>
      <c r="X329" s="188" t="str">
        <f>IF(Y328&lt;0,"NO PAGAR","COBRAR'")</f>
        <v>NO PAGAR</v>
      </c>
      <c r="Y329" s="188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 x14ac:dyDescent="0.35">
      <c r="B330" s="188" t="str">
        <f>IF(C328&lt;0,"NO PAGAR","COBRAR'")</f>
        <v>NO PAGAR</v>
      </c>
      <c r="C330" s="188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 x14ac:dyDescent="0.25">
      <c r="B331" s="181" t="s">
        <v>9</v>
      </c>
      <c r="C331" s="182"/>
      <c r="E331" s="4">
        <v>44980</v>
      </c>
      <c r="F331" s="3" t="s">
        <v>138</v>
      </c>
      <c r="G331" s="3" t="s">
        <v>152</v>
      </c>
      <c r="H331" s="5">
        <v>190</v>
      </c>
      <c r="I331" t="s">
        <v>378</v>
      </c>
      <c r="N331" s="3"/>
      <c r="O331" s="3"/>
      <c r="P331" s="3"/>
      <c r="Q331" s="3"/>
      <c r="R331" s="18"/>
      <c r="S331" s="3"/>
      <c r="V331" s="17"/>
      <c r="X331" s="181" t="s">
        <v>9</v>
      </c>
      <c r="Y331" s="182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 x14ac:dyDescent="0.25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 x14ac:dyDescent="0.25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647</v>
      </c>
      <c r="H333" s="5">
        <v>170</v>
      </c>
      <c r="I333" t="s">
        <v>378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 x14ac:dyDescent="0.25">
      <c r="B334" s="11" t="s">
        <v>11</v>
      </c>
      <c r="C334" s="10"/>
      <c r="E334" s="4" t="s">
        <v>648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 x14ac:dyDescent="0.25">
      <c r="B335" s="11" t="s">
        <v>12</v>
      </c>
      <c r="C335" s="10"/>
      <c r="E335" s="4">
        <v>45007</v>
      </c>
      <c r="F335" s="3" t="s">
        <v>194</v>
      </c>
      <c r="G335" s="3" t="s">
        <v>379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 x14ac:dyDescent="0.25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378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11" t="s">
        <v>14</v>
      </c>
      <c r="C337" s="10"/>
      <c r="E337" s="4">
        <v>44964</v>
      </c>
      <c r="F337" s="3" t="s">
        <v>665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15</v>
      </c>
      <c r="C338" s="10"/>
      <c r="E338" s="4">
        <v>45033</v>
      </c>
      <c r="F338" s="3" t="s">
        <v>354</v>
      </c>
      <c r="G338" s="3" t="s">
        <v>141</v>
      </c>
      <c r="H338" s="5">
        <v>150</v>
      </c>
      <c r="I338" t="s">
        <v>378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671</v>
      </c>
      <c r="C339" s="10">
        <v>47.05</v>
      </c>
      <c r="E339" s="4">
        <v>45034</v>
      </c>
      <c r="F339" s="3" t="s">
        <v>354</v>
      </c>
      <c r="G339" s="3" t="s">
        <v>89</v>
      </c>
      <c r="H339" s="5">
        <v>140</v>
      </c>
      <c r="I339" t="s">
        <v>378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83" t="s">
        <v>7</v>
      </c>
      <c r="AB339" s="184"/>
      <c r="AC339" s="185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17</v>
      </c>
      <c r="C340" s="10"/>
      <c r="E340" s="183" t="s">
        <v>7</v>
      </c>
      <c r="F340" s="184"/>
      <c r="G340" s="185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695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 x14ac:dyDescent="0.25">
      <c r="B341" s="12"/>
      <c r="C341" s="10"/>
      <c r="E341" s="13"/>
      <c r="F341" s="13"/>
      <c r="G341" s="13"/>
      <c r="N341" s="183" t="s">
        <v>7</v>
      </c>
      <c r="O341" s="184"/>
      <c r="P341" s="184"/>
      <c r="Q341" s="185"/>
      <c r="R341" s="18">
        <f>SUM(R325:R340)</f>
        <v>3750</v>
      </c>
      <c r="S341" s="3"/>
      <c r="V341" s="17"/>
      <c r="X341" s="12"/>
      <c r="Y341" s="10"/>
      <c r="AJ341" s="183" t="s">
        <v>7</v>
      </c>
      <c r="AK341" s="184"/>
      <c r="AL341" s="184"/>
      <c r="AM341" s="185"/>
      <c r="AN341" s="18">
        <f>SUM(AN325:AN340)</f>
        <v>0</v>
      </c>
      <c r="AO341" s="3"/>
    </row>
    <row r="342" spans="2:41" x14ac:dyDescent="0.25">
      <c r="B342" s="12"/>
      <c r="C342" s="10"/>
      <c r="V342" s="17"/>
      <c r="X342" s="11"/>
      <c r="Y342" s="10"/>
    </row>
    <row r="343" spans="2:41" x14ac:dyDescent="0.25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 x14ac:dyDescent="0.25">
      <c r="B344" s="12"/>
      <c r="C344" s="10"/>
      <c r="V344" s="17"/>
      <c r="AA344" s="1" t="s">
        <v>19</v>
      </c>
    </row>
    <row r="345" spans="2:41" x14ac:dyDescent="0.25">
      <c r="B345" s="12"/>
      <c r="C345" s="10"/>
      <c r="E345" s="14"/>
      <c r="V345" s="17"/>
    </row>
    <row r="346" spans="2:41" x14ac:dyDescent="0.25">
      <c r="B346" s="12"/>
      <c r="C346" s="10"/>
      <c r="V346" s="17"/>
    </row>
    <row r="347" spans="2:41" x14ac:dyDescent="0.25">
      <c r="B347" s="12"/>
      <c r="C347" s="10"/>
      <c r="V347" s="17"/>
    </row>
    <row r="348" spans="2:41" x14ac:dyDescent="0.25">
      <c r="B348" s="12"/>
      <c r="C348" s="10"/>
      <c r="V348" s="17"/>
    </row>
    <row r="349" spans="2:41" x14ac:dyDescent="0.25">
      <c r="B349" s="12"/>
      <c r="C349" s="10"/>
      <c r="V349" s="17"/>
    </row>
    <row r="350" spans="2:41" x14ac:dyDescent="0.25">
      <c r="B350" s="11"/>
      <c r="C350" s="10"/>
      <c r="V350" s="17"/>
    </row>
    <row r="351" spans="2:41" x14ac:dyDescent="0.25">
      <c r="B351" s="15" t="s">
        <v>18</v>
      </c>
      <c r="C351" s="16">
        <f>SUM(C332:C350)</f>
        <v>4354.74</v>
      </c>
      <c r="D351" t="s">
        <v>22</v>
      </c>
      <c r="V351" s="17"/>
    </row>
    <row r="352" spans="2:41" x14ac:dyDescent="0.25">
      <c r="E352" t="s">
        <v>21</v>
      </c>
      <c r="V352" s="17"/>
    </row>
    <row r="353" spans="5:31" x14ac:dyDescent="0.25">
      <c r="E353" s="1" t="s">
        <v>19</v>
      </c>
      <c r="V353" s="17"/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ht="9" customHeight="1" x14ac:dyDescent="0.25">
      <c r="V365" s="17"/>
    </row>
    <row r="366" spans="5:31" ht="21" customHeight="1" x14ac:dyDescent="0.4">
      <c r="I366" s="76"/>
      <c r="J366" s="76"/>
      <c r="V366" s="17"/>
    </row>
    <row r="367" spans="5:31" ht="29.25" customHeight="1" x14ac:dyDescent="0.4">
      <c r="H367" s="76" t="s">
        <v>28</v>
      </c>
      <c r="I367" s="76"/>
      <c r="J367" s="76"/>
      <c r="V367" s="17"/>
    </row>
    <row r="368" spans="5:31" ht="26.25" x14ac:dyDescent="0.4">
      <c r="H368" s="76"/>
      <c r="V368" s="17"/>
      <c r="X368" s="200" t="s">
        <v>64</v>
      </c>
      <c r="AC368" s="197" t="s">
        <v>29</v>
      </c>
      <c r="AD368" s="197"/>
      <c r="AE368" s="197"/>
    </row>
    <row r="369" spans="2:41" x14ac:dyDescent="0.25">
      <c r="V369" s="17"/>
      <c r="X369" s="200"/>
      <c r="AC369" s="197"/>
      <c r="AD369" s="197"/>
      <c r="AE369" s="197"/>
    </row>
    <row r="370" spans="2:41" ht="23.25" x14ac:dyDescent="0.35">
      <c r="B370" s="22" t="s">
        <v>64</v>
      </c>
      <c r="V370" s="17"/>
      <c r="X370" s="200"/>
      <c r="AC370" s="197"/>
      <c r="AD370" s="197"/>
      <c r="AE370" s="197"/>
    </row>
    <row r="371" spans="2:41" ht="23.25" x14ac:dyDescent="0.3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87" t="s">
        <v>309</v>
      </c>
      <c r="AB371" s="187"/>
      <c r="AC371" s="187"/>
      <c r="AD371" s="187"/>
    </row>
    <row r="372" spans="2:41" ht="23.25" x14ac:dyDescent="0.35">
      <c r="B372" s="1" t="s">
        <v>0</v>
      </c>
      <c r="C372" s="19">
        <f>H388</f>
        <v>590</v>
      </c>
      <c r="E372" s="187" t="s">
        <v>309</v>
      </c>
      <c r="F372" s="187"/>
      <c r="G372" s="187"/>
      <c r="H372" s="187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 x14ac:dyDescent="0.25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513</v>
      </c>
      <c r="AL373" s="3">
        <v>500</v>
      </c>
      <c r="AM373" s="3"/>
      <c r="AN373" s="18">
        <v>500</v>
      </c>
      <c r="AO373" s="3"/>
    </row>
    <row r="374" spans="2:41" x14ac:dyDescent="0.25">
      <c r="B374" s="1" t="s">
        <v>24</v>
      </c>
      <c r="C374" s="19">
        <f>IF(C371&gt;0,C371+C372,C372)</f>
        <v>590</v>
      </c>
      <c r="E374" s="4">
        <v>45020</v>
      </c>
      <c r="F374" s="3" t="s">
        <v>708</v>
      </c>
      <c r="G374" s="3" t="s">
        <v>709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754</v>
      </c>
      <c r="AL374" s="3">
        <v>200</v>
      </c>
      <c r="AM374" s="3"/>
      <c r="AN374" s="18">
        <v>200</v>
      </c>
      <c r="AO374" s="3"/>
    </row>
    <row r="375" spans="2:41" x14ac:dyDescent="0.25">
      <c r="B375" s="1" t="s">
        <v>9</v>
      </c>
      <c r="C375" s="20">
        <f>C392</f>
        <v>348.98999999999978</v>
      </c>
      <c r="E375" s="4">
        <v>45019</v>
      </c>
      <c r="F375" s="3" t="s">
        <v>708</v>
      </c>
      <c r="G375" s="3" t="s">
        <v>709</v>
      </c>
      <c r="H375" s="5">
        <v>90</v>
      </c>
      <c r="I375" t="s">
        <v>378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378</v>
      </c>
      <c r="AJ375" s="25">
        <v>45056</v>
      </c>
      <c r="AK375" s="3" t="s">
        <v>767</v>
      </c>
      <c r="AL375" s="3"/>
      <c r="AM375" s="3"/>
      <c r="AN375" s="18">
        <v>58.92</v>
      </c>
      <c r="AO375" s="3"/>
    </row>
    <row r="376" spans="2:41" x14ac:dyDescent="0.25">
      <c r="B376" s="6" t="s">
        <v>25</v>
      </c>
      <c r="C376" s="21">
        <f>C374-C375</f>
        <v>241.01000000000022</v>
      </c>
      <c r="E376" s="4">
        <v>44973</v>
      </c>
      <c r="F376" s="3" t="s">
        <v>710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378</v>
      </c>
      <c r="AJ376" s="25">
        <v>45056</v>
      </c>
      <c r="AK376" s="3" t="s">
        <v>768</v>
      </c>
      <c r="AL376" s="3"/>
      <c r="AM376" s="3"/>
      <c r="AN376" s="18">
        <v>58.92</v>
      </c>
      <c r="AO376" s="3"/>
    </row>
    <row r="377" spans="2:41" ht="26.25" x14ac:dyDescent="0.4">
      <c r="B377" s="190" t="str">
        <f>IF(C376&lt;0,"NO PAGAR","COBRAR")</f>
        <v>COBRAR</v>
      </c>
      <c r="C377" s="190"/>
      <c r="E377" s="4">
        <v>44981</v>
      </c>
      <c r="F377" s="3" t="s">
        <v>711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90" t="str">
        <f>IF(Y376&lt;0,"NO PAGAR","COBRAR")</f>
        <v>NO PAGAR</v>
      </c>
      <c r="Y377" s="190"/>
      <c r="AA377" s="4">
        <v>45028</v>
      </c>
      <c r="AB377" s="3" t="s">
        <v>727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 x14ac:dyDescent="0.25">
      <c r="B378" s="181" t="s">
        <v>9</v>
      </c>
      <c r="C378" s="182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81" t="s">
        <v>9</v>
      </c>
      <c r="Y378" s="182"/>
      <c r="AA378" s="4">
        <v>45002</v>
      </c>
      <c r="AB378" s="3" t="s">
        <v>729</v>
      </c>
      <c r="AC378" s="3" t="s">
        <v>730</v>
      </c>
      <c r="AD378" s="5">
        <v>190</v>
      </c>
      <c r="AE378" s="3" t="s">
        <v>378</v>
      </c>
      <c r="AJ378" s="3"/>
      <c r="AK378" s="3"/>
      <c r="AL378" s="3"/>
      <c r="AM378" s="3"/>
      <c r="AN378" s="18"/>
      <c r="AO378" s="3"/>
    </row>
    <row r="379" spans="2:41" x14ac:dyDescent="0.25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378</v>
      </c>
      <c r="AJ379" s="3"/>
      <c r="AK379" s="3"/>
      <c r="AL379" s="3"/>
      <c r="AM379" s="3"/>
      <c r="AN379" s="18"/>
      <c r="AO379" s="3"/>
    </row>
    <row r="380" spans="2:41" x14ac:dyDescent="0.25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755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 x14ac:dyDescent="0.25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755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 x14ac:dyDescent="0.25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755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 x14ac:dyDescent="0.25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83" t="s">
        <v>7</v>
      </c>
      <c r="AK383" s="184"/>
      <c r="AL383" s="184"/>
      <c r="AM383" s="185"/>
      <c r="AN383" s="18">
        <f>SUM(AN373:AN382)</f>
        <v>817.83999999999992</v>
      </c>
      <c r="AO383" s="3"/>
    </row>
    <row r="384" spans="2:41" x14ac:dyDescent="0.25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764</v>
      </c>
      <c r="Y384" s="10">
        <v>98.62</v>
      </c>
      <c r="AA384" s="4"/>
      <c r="AB384" s="3"/>
      <c r="AC384" s="3"/>
      <c r="AD384" s="5"/>
      <c r="AE384" s="3"/>
    </row>
    <row r="385" spans="2:44" x14ac:dyDescent="0.25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 x14ac:dyDescent="0.25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740</v>
      </c>
      <c r="Y386" s="10">
        <v>18.02</v>
      </c>
      <c r="AA386" s="4"/>
      <c r="AB386" s="3"/>
      <c r="AC386" s="3"/>
      <c r="AD386" s="5"/>
      <c r="AE386" s="3"/>
      <c r="AH386" s="66" t="s">
        <v>470</v>
      </c>
      <c r="AI386" s="101">
        <v>24363</v>
      </c>
      <c r="AJ386" s="68" t="s">
        <v>675</v>
      </c>
      <c r="AK386" s="69">
        <v>45035</v>
      </c>
      <c r="AL386" s="66">
        <v>1724600125</v>
      </c>
      <c r="AM386" s="66" t="s">
        <v>62</v>
      </c>
      <c r="AN386" s="108" t="s">
        <v>476</v>
      </c>
      <c r="AO386" s="66">
        <v>9999</v>
      </c>
      <c r="AP386" s="70">
        <v>57.143000000000001</v>
      </c>
      <c r="AQ386" s="70">
        <v>100</v>
      </c>
    </row>
    <row r="387" spans="2:44" ht="15.75" customHeight="1" x14ac:dyDescent="0.25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83" t="s">
        <v>7</v>
      </c>
      <c r="AB387" s="184"/>
      <c r="AC387" s="185"/>
      <c r="AD387" s="5">
        <f>SUM(AD373:AD386)</f>
        <v>1950</v>
      </c>
      <c r="AE387" s="3"/>
      <c r="AH387" s="61" t="s">
        <v>470</v>
      </c>
      <c r="AI387" s="100">
        <v>24591</v>
      </c>
      <c r="AJ387" s="63" t="s">
        <v>675</v>
      </c>
      <c r="AK387" s="64">
        <v>45042</v>
      </c>
      <c r="AL387" s="61">
        <v>1753640125</v>
      </c>
      <c r="AM387" s="61" t="s">
        <v>750</v>
      </c>
      <c r="AN387" s="107" t="s">
        <v>476</v>
      </c>
      <c r="AO387" s="61">
        <v>9999</v>
      </c>
      <c r="AP387" s="65">
        <v>51.426000000000002</v>
      </c>
      <c r="AQ387" s="65">
        <v>90</v>
      </c>
    </row>
    <row r="388" spans="2:44" ht="17.25" customHeight="1" x14ac:dyDescent="0.25">
      <c r="B388" s="12"/>
      <c r="C388" s="10"/>
      <c r="E388" s="183" t="s">
        <v>7</v>
      </c>
      <c r="F388" s="184"/>
      <c r="G388" s="185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470</v>
      </c>
      <c r="AI388" s="101">
        <v>24362</v>
      </c>
      <c r="AJ388" s="68" t="s">
        <v>751</v>
      </c>
      <c r="AK388" s="69">
        <v>45035</v>
      </c>
      <c r="AL388" s="66">
        <v>1724600125</v>
      </c>
      <c r="AM388" s="66" t="s">
        <v>62</v>
      </c>
      <c r="AN388" s="108" t="s">
        <v>476</v>
      </c>
      <c r="AO388" s="66">
        <v>9999</v>
      </c>
      <c r="AP388" s="70">
        <v>94.284000000000006</v>
      </c>
      <c r="AQ388" s="70">
        <v>165</v>
      </c>
    </row>
    <row r="389" spans="2:44" ht="18" customHeight="1" x14ac:dyDescent="0.25">
      <c r="B389" s="12"/>
      <c r="C389" s="10"/>
      <c r="E389" s="13"/>
      <c r="F389" s="13"/>
      <c r="G389" s="13"/>
      <c r="N389" s="183" t="s">
        <v>7</v>
      </c>
      <c r="O389" s="184"/>
      <c r="P389" s="184"/>
      <c r="Q389" s="185"/>
      <c r="R389" s="18">
        <f>SUM(R373:R388)</f>
        <v>0</v>
      </c>
      <c r="S389" s="3"/>
      <c r="V389" s="17"/>
      <c r="X389" s="12"/>
      <c r="Y389" s="10"/>
      <c r="AH389" s="61" t="s">
        <v>470</v>
      </c>
      <c r="AI389" s="100">
        <v>24593</v>
      </c>
      <c r="AJ389" s="63" t="s">
        <v>751</v>
      </c>
      <c r="AK389" s="64">
        <v>45042</v>
      </c>
      <c r="AL389" s="61">
        <v>1724600125</v>
      </c>
      <c r="AM389" s="61" t="s">
        <v>62</v>
      </c>
      <c r="AN389" s="107" t="s">
        <v>476</v>
      </c>
      <c r="AO389" s="61">
        <v>9999</v>
      </c>
      <c r="AP389" s="65">
        <v>94.287000000000006</v>
      </c>
      <c r="AQ389" s="65">
        <v>165</v>
      </c>
    </row>
    <row r="390" spans="2:44" ht="17.25" customHeight="1" x14ac:dyDescent="0.25">
      <c r="B390" s="12"/>
      <c r="C390" s="10"/>
      <c r="V390" s="17"/>
      <c r="X390" s="12"/>
      <c r="Y390" s="10"/>
      <c r="AH390" s="66" t="s">
        <v>470</v>
      </c>
      <c r="AI390" s="101">
        <v>24371</v>
      </c>
      <c r="AJ390" s="68" t="s">
        <v>691</v>
      </c>
      <c r="AK390" s="69">
        <v>45035</v>
      </c>
      <c r="AL390" s="66">
        <v>924011786</v>
      </c>
      <c r="AM390" s="66" t="s">
        <v>752</v>
      </c>
      <c r="AN390" s="108" t="s">
        <v>476</v>
      </c>
      <c r="AO390" s="66">
        <v>12345</v>
      </c>
      <c r="AP390" s="70">
        <v>81.319000000000003</v>
      </c>
      <c r="AQ390" s="70">
        <v>142.31</v>
      </c>
    </row>
    <row r="391" spans="2:44" ht="17.25" customHeight="1" x14ac:dyDescent="0.25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470</v>
      </c>
      <c r="AI391" s="100">
        <v>24524</v>
      </c>
      <c r="AJ391" s="63" t="s">
        <v>691</v>
      </c>
      <c r="AK391" s="64">
        <v>45040</v>
      </c>
      <c r="AL391" s="61">
        <v>924011786</v>
      </c>
      <c r="AM391" s="61" t="s">
        <v>752</v>
      </c>
      <c r="AN391" s="107" t="s">
        <v>476</v>
      </c>
      <c r="AO391" s="61">
        <v>12345</v>
      </c>
      <c r="AP391" s="65">
        <v>57.143000000000001</v>
      </c>
      <c r="AQ391" s="65">
        <v>100</v>
      </c>
      <c r="AR391" s="102"/>
    </row>
    <row r="392" spans="2:44" ht="15.75" customHeight="1" x14ac:dyDescent="0.25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470</v>
      </c>
      <c r="AI392" s="101">
        <v>24597</v>
      </c>
      <c r="AJ392" s="68" t="s">
        <v>691</v>
      </c>
      <c r="AK392" s="69">
        <v>45042</v>
      </c>
      <c r="AL392" s="66">
        <v>924011786</v>
      </c>
      <c r="AM392" s="66" t="s">
        <v>753</v>
      </c>
      <c r="AN392" s="108" t="s">
        <v>476</v>
      </c>
      <c r="AO392" s="66">
        <v>9999</v>
      </c>
      <c r="AP392" s="70">
        <v>50.348999999999997</v>
      </c>
      <c r="AQ392" s="70">
        <v>88.11</v>
      </c>
      <c r="AR392" s="102"/>
    </row>
    <row r="393" spans="2:44" ht="15.75" customHeight="1" x14ac:dyDescent="0.25">
      <c r="D393" t="s">
        <v>22</v>
      </c>
      <c r="E393" t="s">
        <v>21</v>
      </c>
      <c r="V393" s="17"/>
      <c r="AH393" s="61" t="s">
        <v>470</v>
      </c>
      <c r="AI393" s="100">
        <v>24598</v>
      </c>
      <c r="AJ393" s="63" t="s">
        <v>691</v>
      </c>
      <c r="AK393" s="64">
        <v>45042</v>
      </c>
      <c r="AL393" s="61">
        <v>924011786</v>
      </c>
      <c r="AM393" s="61" t="s">
        <v>753</v>
      </c>
      <c r="AN393" s="107" t="s">
        <v>476</v>
      </c>
      <c r="AO393" s="61">
        <v>999</v>
      </c>
      <c r="AP393" s="65">
        <v>7.1420000000000003</v>
      </c>
      <c r="AQ393" s="65">
        <v>12.5</v>
      </c>
      <c r="AR393" s="102"/>
    </row>
    <row r="394" spans="2:44" x14ac:dyDescent="0.25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2"/>
    </row>
    <row r="395" spans="2:44" x14ac:dyDescent="0.25">
      <c r="V395" s="17"/>
      <c r="AR395" s="102"/>
    </row>
    <row r="396" spans="2:44" x14ac:dyDescent="0.25">
      <c r="V396" s="17"/>
      <c r="AR396" s="102"/>
    </row>
    <row r="397" spans="2:44" x14ac:dyDescent="0.25">
      <c r="V397" s="17"/>
      <c r="AR397" s="102"/>
    </row>
    <row r="398" spans="2:44" x14ac:dyDescent="0.25">
      <c r="V398" s="17"/>
      <c r="AR398" s="102"/>
    </row>
    <row r="399" spans="2:44" x14ac:dyDescent="0.25">
      <c r="V399" s="17"/>
    </row>
    <row r="400" spans="2:44" x14ac:dyDescent="0.25">
      <c r="V400" s="17"/>
    </row>
    <row r="401" spans="1:43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 x14ac:dyDescent="0.25">
      <c r="V404" s="17"/>
    </row>
    <row r="405" spans="1:43" ht="27" customHeight="1" x14ac:dyDescent="0.4">
      <c r="H405" s="76" t="s">
        <v>30</v>
      </c>
      <c r="I405" s="76"/>
      <c r="J405" s="76"/>
      <c r="V405" s="17"/>
      <c r="AA405" s="186" t="s">
        <v>31</v>
      </c>
      <c r="AB405" s="186"/>
      <c r="AC405" s="186"/>
    </row>
    <row r="406" spans="1:43" ht="15" customHeight="1" x14ac:dyDescent="0.4">
      <c r="H406" s="76"/>
      <c r="I406" s="76"/>
      <c r="J406" s="76"/>
      <c r="V406" s="17"/>
      <c r="AA406" s="186"/>
      <c r="AB406" s="186"/>
      <c r="AC406" s="186"/>
    </row>
    <row r="407" spans="1:43" x14ac:dyDescent="0.25">
      <c r="V407" s="17"/>
    </row>
    <row r="408" spans="1:43" x14ac:dyDescent="0.25">
      <c r="V408" s="17"/>
    </row>
    <row r="409" spans="1:43" ht="23.25" x14ac:dyDescent="0.35">
      <c r="B409" s="24" t="s">
        <v>64</v>
      </c>
      <c r="V409" s="17"/>
      <c r="X409" s="22" t="s">
        <v>64</v>
      </c>
    </row>
    <row r="410" spans="1:43" ht="23.25" x14ac:dyDescent="0.35">
      <c r="B410" s="23" t="s">
        <v>156</v>
      </c>
      <c r="C410" s="20">
        <f>IF(X371="PAGADO",0,Y376)</f>
        <v>-22.400000000000091</v>
      </c>
      <c r="E410" s="187" t="s">
        <v>62</v>
      </c>
      <c r="F410" s="187"/>
      <c r="G410" s="187"/>
      <c r="H410" s="187"/>
      <c r="V410" s="17"/>
      <c r="X410" s="23" t="s">
        <v>82</v>
      </c>
      <c r="Y410" s="20">
        <f>IF(B410="PAGADO",0,C415)</f>
        <v>0</v>
      </c>
      <c r="AA410" s="187" t="s">
        <v>142</v>
      </c>
      <c r="AB410" s="187"/>
      <c r="AC410" s="187"/>
      <c r="AD410" s="187"/>
    </row>
    <row r="411" spans="1:43" x14ac:dyDescent="0.25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 x14ac:dyDescent="0.25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513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847</v>
      </c>
      <c r="AD412" s="5">
        <v>170</v>
      </c>
      <c r="AE412" t="s">
        <v>136</v>
      </c>
      <c r="AJ412" s="25">
        <v>45069</v>
      </c>
      <c r="AK412" s="3" t="s">
        <v>859</v>
      </c>
      <c r="AL412" s="3"/>
      <c r="AM412" s="3"/>
      <c r="AN412" s="18">
        <v>60</v>
      </c>
      <c r="AO412" s="3"/>
    </row>
    <row r="413" spans="1:43" x14ac:dyDescent="0.25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378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378</v>
      </c>
      <c r="AJ413" s="25">
        <v>45070</v>
      </c>
      <c r="AK413" s="3" t="s">
        <v>704</v>
      </c>
      <c r="AL413" s="3"/>
      <c r="AM413" s="3"/>
      <c r="AN413" s="18">
        <v>300</v>
      </c>
      <c r="AO413" s="3"/>
    </row>
    <row r="414" spans="1:43" x14ac:dyDescent="0.25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802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 x14ac:dyDescent="0.25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378</v>
      </c>
      <c r="N415" s="25">
        <v>45063</v>
      </c>
      <c r="O415" s="3" t="s">
        <v>803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 x14ac:dyDescent="0.3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804</v>
      </c>
      <c r="P416" s="3"/>
      <c r="Q416" s="3"/>
      <c r="R416" s="18">
        <v>78.400000000000006</v>
      </c>
      <c r="S416" s="3"/>
      <c r="V416" s="17"/>
      <c r="X416" s="188" t="str">
        <f>IF(Y415&lt;0,"NO PAGAR","COBRAR'")</f>
        <v>COBRAR'</v>
      </c>
      <c r="Y416" s="188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378</v>
      </c>
      <c r="AJ416" s="3"/>
      <c r="AK416" s="3"/>
      <c r="AL416" s="3"/>
      <c r="AM416" s="3"/>
      <c r="AN416" s="18"/>
      <c r="AO416" s="3"/>
    </row>
    <row r="417" spans="2:41" ht="23.25" x14ac:dyDescent="0.35">
      <c r="B417" s="188" t="str">
        <f>IF(C415&lt;0,"NO PAGAR","COBRAR'")</f>
        <v>COBRAR'</v>
      </c>
      <c r="C417" s="188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809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378</v>
      </c>
      <c r="AJ417" s="3"/>
      <c r="AK417" s="3"/>
      <c r="AL417" s="3"/>
      <c r="AM417" s="3"/>
      <c r="AN417" s="18"/>
      <c r="AO417" s="3"/>
    </row>
    <row r="418" spans="2:41" x14ac:dyDescent="0.25">
      <c r="B418" s="181" t="s">
        <v>9</v>
      </c>
      <c r="C418" s="182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81" t="s">
        <v>9</v>
      </c>
      <c r="Y418" s="182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1" t="s">
        <v>10</v>
      </c>
      <c r="C420" s="10">
        <f>R428</f>
        <v>2240.2000000000003</v>
      </c>
      <c r="E420" s="4">
        <v>45020</v>
      </c>
      <c r="F420" s="3" t="s">
        <v>330</v>
      </c>
      <c r="G420" s="3" t="s">
        <v>332</v>
      </c>
      <c r="H420" s="5">
        <v>315</v>
      </c>
      <c r="I420" t="s">
        <v>378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1" t="s">
        <v>11</v>
      </c>
      <c r="C421" s="10"/>
      <c r="E421" s="4">
        <v>45025</v>
      </c>
      <c r="F421" s="3" t="s">
        <v>330</v>
      </c>
      <c r="G421" s="3" t="s">
        <v>106</v>
      </c>
      <c r="H421" s="5">
        <v>285</v>
      </c>
      <c r="I421" t="s">
        <v>378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11" t="s">
        <v>12</v>
      </c>
      <c r="C422" s="10"/>
      <c r="E422" s="4">
        <v>45026</v>
      </c>
      <c r="F422" s="3" t="s">
        <v>330</v>
      </c>
      <c r="G422" s="3" t="s">
        <v>106</v>
      </c>
      <c r="H422" s="5">
        <v>285</v>
      </c>
      <c r="I422" t="s">
        <v>378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83" t="s">
        <v>7</v>
      </c>
      <c r="AK422" s="184"/>
      <c r="AL422" s="184"/>
      <c r="AM422" s="185"/>
      <c r="AN422" s="18">
        <f>SUM(AN412:AN421)</f>
        <v>360</v>
      </c>
      <c r="AO422" s="3"/>
    </row>
    <row r="423" spans="2:41" x14ac:dyDescent="0.25">
      <c r="B423" s="11" t="s">
        <v>13</v>
      </c>
      <c r="C423" s="10"/>
      <c r="E423" s="4">
        <v>45000</v>
      </c>
      <c r="F423" s="3" t="s">
        <v>284</v>
      </c>
      <c r="G423" s="3" t="s">
        <v>332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 x14ac:dyDescent="0.25">
      <c r="B424" s="11" t="s">
        <v>14</v>
      </c>
      <c r="C424" s="10"/>
      <c r="E424" s="4">
        <v>45036</v>
      </c>
      <c r="F424" s="3" t="s">
        <v>790</v>
      </c>
      <c r="G424" s="3" t="s">
        <v>791</v>
      </c>
      <c r="H424" s="5">
        <v>360</v>
      </c>
      <c r="I424" t="s">
        <v>792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1" t="s">
        <v>839</v>
      </c>
      <c r="AK424" s="121" t="s">
        <v>691</v>
      </c>
      <c r="AL424" s="121" t="s">
        <v>476</v>
      </c>
      <c r="AM424" s="122">
        <v>180.24</v>
      </c>
      <c r="AN424" s="123">
        <v>102.99299999999999</v>
      </c>
      <c r="AO424" s="123">
        <v>999</v>
      </c>
    </row>
    <row r="425" spans="2:41" x14ac:dyDescent="0.25">
      <c r="B425" s="11" t="s">
        <v>15</v>
      </c>
      <c r="C425" s="10"/>
      <c r="E425" s="4"/>
      <c r="F425" s="3" t="s">
        <v>493</v>
      </c>
      <c r="G425" s="3" t="s">
        <v>813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1" t="s">
        <v>828</v>
      </c>
      <c r="AK425" s="121" t="s">
        <v>675</v>
      </c>
      <c r="AL425" s="121" t="s">
        <v>476</v>
      </c>
      <c r="AM425" s="122">
        <v>90.01</v>
      </c>
      <c r="AN425" s="123">
        <v>51.432000000000002</v>
      </c>
      <c r="AO425" s="123">
        <v>741574</v>
      </c>
    </row>
    <row r="426" spans="2:41" x14ac:dyDescent="0.25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83" t="s">
        <v>7</v>
      </c>
      <c r="AB426" s="184"/>
      <c r="AC426" s="185"/>
      <c r="AD426" s="5">
        <f>SUM(AD412:AD425)</f>
        <v>1880</v>
      </c>
      <c r="AJ426" s="121" t="s">
        <v>830</v>
      </c>
      <c r="AK426" s="121" t="s">
        <v>751</v>
      </c>
      <c r="AL426" s="121" t="s">
        <v>476</v>
      </c>
      <c r="AM426" s="122">
        <v>180</v>
      </c>
      <c r="AN426" s="123">
        <v>102.858</v>
      </c>
      <c r="AO426" s="123">
        <v>61784</v>
      </c>
    </row>
    <row r="427" spans="2:41" x14ac:dyDescent="0.25">
      <c r="B427" s="11" t="s">
        <v>17</v>
      </c>
      <c r="C427" s="10"/>
      <c r="E427" s="4">
        <v>44995</v>
      </c>
      <c r="F427" s="3" t="s">
        <v>814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840</v>
      </c>
      <c r="Y427" s="10">
        <v>1078.26</v>
      </c>
      <c r="AA427" s="13"/>
      <c r="AB427" s="13"/>
      <c r="AC427" s="13"/>
      <c r="AJ427" s="121" t="s">
        <v>830</v>
      </c>
      <c r="AK427" s="121" t="s">
        <v>691</v>
      </c>
      <c r="AL427" s="121" t="s">
        <v>476</v>
      </c>
      <c r="AM427" s="122">
        <v>82</v>
      </c>
      <c r="AN427" s="123">
        <v>46.859000000000002</v>
      </c>
      <c r="AO427" s="123">
        <v>412778</v>
      </c>
    </row>
    <row r="428" spans="2:41" x14ac:dyDescent="0.25">
      <c r="B428" s="12"/>
      <c r="C428" s="10"/>
      <c r="E428" s="4"/>
      <c r="F428" s="3"/>
      <c r="G428" s="3"/>
      <c r="H428" s="5"/>
      <c r="N428" s="183" t="s">
        <v>7</v>
      </c>
      <c r="O428" s="184"/>
      <c r="P428" s="184"/>
      <c r="Q428" s="185"/>
      <c r="R428" s="18">
        <f>SUM(R412:R427)</f>
        <v>2240.2000000000003</v>
      </c>
      <c r="S428" s="3"/>
      <c r="V428" s="17"/>
      <c r="X428" s="12"/>
      <c r="Y428" s="10"/>
      <c r="AJ428" s="121" t="s">
        <v>836</v>
      </c>
      <c r="AK428" s="121" t="s">
        <v>691</v>
      </c>
      <c r="AL428" s="121" t="s">
        <v>476</v>
      </c>
      <c r="AM428" s="122">
        <v>83.01</v>
      </c>
      <c r="AN428" s="123">
        <v>47.436</v>
      </c>
      <c r="AO428" s="123">
        <v>5555</v>
      </c>
    </row>
    <row r="429" spans="2:41" x14ac:dyDescent="0.25">
      <c r="B429" s="12"/>
      <c r="C429" s="10"/>
      <c r="E429" s="4"/>
      <c r="F429" s="3"/>
      <c r="G429" s="3"/>
      <c r="H429" s="5"/>
      <c r="V429" s="17"/>
      <c r="X429" s="12"/>
      <c r="Y429" s="10"/>
      <c r="AJ429" s="121" t="s">
        <v>831</v>
      </c>
      <c r="AK429" s="121" t="s">
        <v>691</v>
      </c>
      <c r="AL429" s="121" t="s">
        <v>476</v>
      </c>
      <c r="AM429" s="122">
        <v>178</v>
      </c>
      <c r="AN429" s="123">
        <v>101.714</v>
      </c>
      <c r="AO429" s="123">
        <v>8596</v>
      </c>
    </row>
    <row r="430" spans="2:41" x14ac:dyDescent="0.25">
      <c r="B430" s="12"/>
      <c r="C430" s="10"/>
      <c r="E430" s="183" t="s">
        <v>7</v>
      </c>
      <c r="F430" s="184"/>
      <c r="G430" s="185"/>
      <c r="H430" s="5">
        <f>SUM(H412:H429)</f>
        <v>4560</v>
      </c>
      <c r="V430" s="17"/>
      <c r="X430" s="12"/>
      <c r="Y430" s="10"/>
      <c r="AJ430" s="121" t="s">
        <v>834</v>
      </c>
      <c r="AK430" s="121" t="s">
        <v>675</v>
      </c>
      <c r="AL430" s="121" t="s">
        <v>476</v>
      </c>
      <c r="AM430" s="122">
        <v>85</v>
      </c>
      <c r="AN430" s="123">
        <v>48.573999999999998</v>
      </c>
      <c r="AO430" s="123">
        <v>78598</v>
      </c>
    </row>
    <row r="431" spans="2:41" x14ac:dyDescent="0.25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1" t="s">
        <v>831</v>
      </c>
      <c r="AK431" s="121" t="s">
        <v>751</v>
      </c>
      <c r="AL431" s="121" t="s">
        <v>476</v>
      </c>
      <c r="AM431" s="122">
        <v>200</v>
      </c>
      <c r="AN431" s="123">
        <v>114.286</v>
      </c>
      <c r="AO431" s="123">
        <v>9999</v>
      </c>
    </row>
    <row r="432" spans="2:41" x14ac:dyDescent="0.25">
      <c r="V432" s="17"/>
      <c r="AA432" s="1" t="s">
        <v>19</v>
      </c>
      <c r="AM432" s="19">
        <f>SUM(AM424:AM431)</f>
        <v>1078.26</v>
      </c>
    </row>
    <row r="433" spans="2:41" x14ac:dyDescent="0.25">
      <c r="V433" s="17"/>
    </row>
    <row r="434" spans="2:41" x14ac:dyDescent="0.25">
      <c r="V434" s="17"/>
    </row>
    <row r="435" spans="2:41" x14ac:dyDescent="0.25">
      <c r="E435" t="s">
        <v>21</v>
      </c>
      <c r="V435" s="17"/>
    </row>
    <row r="436" spans="2:41" x14ac:dyDescent="0.25">
      <c r="E436" s="1" t="s">
        <v>19</v>
      </c>
      <c r="V436" s="17"/>
    </row>
    <row r="437" spans="2:41" x14ac:dyDescent="0.25">
      <c r="V437" s="17"/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  <c r="AC441" s="189" t="s">
        <v>29</v>
      </c>
      <c r="AD441" s="189"/>
      <c r="AE441" s="189"/>
    </row>
    <row r="442" spans="2:41" ht="35.25" customHeight="1" x14ac:dyDescent="0.4">
      <c r="H442" s="76" t="s">
        <v>28</v>
      </c>
      <c r="I442" s="76"/>
      <c r="J442" s="76"/>
      <c r="V442" s="17"/>
      <c r="AC442" s="189"/>
      <c r="AD442" s="189"/>
      <c r="AE442" s="189"/>
    </row>
    <row r="443" spans="2:41" ht="15" customHeight="1" x14ac:dyDescent="0.4">
      <c r="H443" s="76"/>
      <c r="I443" s="76"/>
      <c r="J443" s="76"/>
      <c r="V443" s="17"/>
      <c r="AC443" s="189"/>
      <c r="AD443" s="189"/>
      <c r="AE443" s="189"/>
    </row>
    <row r="444" spans="2:41" x14ac:dyDescent="0.25">
      <c r="V444" s="17"/>
    </row>
    <row r="445" spans="2:41" x14ac:dyDescent="0.25">
      <c r="V445" s="17"/>
    </row>
    <row r="446" spans="2:41" ht="23.25" x14ac:dyDescent="0.3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 x14ac:dyDescent="0.35">
      <c r="B447" s="23" t="s">
        <v>32</v>
      </c>
      <c r="C447" s="20">
        <f>IF(X410="PAGADO",0,Y415)</f>
        <v>0</v>
      </c>
      <c r="E447" s="187" t="s">
        <v>309</v>
      </c>
      <c r="F447" s="187"/>
      <c r="G447" s="187"/>
      <c r="H447" s="187"/>
      <c r="V447" s="17"/>
      <c r="X447" s="23" t="s">
        <v>32</v>
      </c>
      <c r="Y447" s="20">
        <f>IF(B447="PAGADO",0,C452)</f>
        <v>221.34</v>
      </c>
      <c r="AA447" s="187" t="s">
        <v>253</v>
      </c>
      <c r="AB447" s="187"/>
      <c r="AC447" s="187"/>
      <c r="AD447" s="187"/>
      <c r="AJ447" s="25">
        <v>45084</v>
      </c>
      <c r="AK447" s="3" t="s">
        <v>768</v>
      </c>
      <c r="AL447" s="3"/>
      <c r="AM447" s="3"/>
      <c r="AN447" s="18">
        <v>59.13</v>
      </c>
      <c r="AO447" s="3"/>
    </row>
    <row r="448" spans="2:41" x14ac:dyDescent="0.25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889</v>
      </c>
      <c r="AL448" s="3"/>
      <c r="AM448" s="3"/>
      <c r="AN448" s="18">
        <v>59.13</v>
      </c>
      <c r="AO448" s="3"/>
    </row>
    <row r="449" spans="2:42" x14ac:dyDescent="0.25">
      <c r="C449" s="20"/>
      <c r="E449" s="4">
        <v>45014</v>
      </c>
      <c r="F449" s="3" t="s">
        <v>872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882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 x14ac:dyDescent="0.25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 x14ac:dyDescent="0.4">
      <c r="B453" s="190" t="str">
        <f>IF(C452&lt;0,"NO PAGAR","COBRAR")</f>
        <v>COBRAR</v>
      </c>
      <c r="C453" s="19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90" t="str">
        <f>IF(Y452&lt;0,"NO PAGAR","COBRAR")</f>
        <v>NO PAGAR</v>
      </c>
      <c r="Y453" s="19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 x14ac:dyDescent="0.25">
      <c r="B454" s="181" t="s">
        <v>9</v>
      </c>
      <c r="C454" s="182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81" t="s">
        <v>9</v>
      </c>
      <c r="Y454" s="182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 x14ac:dyDescent="0.25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 x14ac:dyDescent="0.25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 x14ac:dyDescent="0.25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 x14ac:dyDescent="0.25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 x14ac:dyDescent="0.25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 x14ac:dyDescent="0.25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885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 x14ac:dyDescent="0.25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 x14ac:dyDescent="0.25">
      <c r="B462" s="11" t="s">
        <v>867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 x14ac:dyDescent="0.25">
      <c r="B463" s="11" t="s">
        <v>17</v>
      </c>
      <c r="C463" s="10"/>
      <c r="E463" s="183" t="s">
        <v>7</v>
      </c>
      <c r="F463" s="184"/>
      <c r="G463" s="185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914</v>
      </c>
      <c r="Y463" s="10">
        <f>AN473</f>
        <v>950.01</v>
      </c>
      <c r="AA463" s="183" t="s">
        <v>7</v>
      </c>
      <c r="AB463" s="184"/>
      <c r="AC463" s="185"/>
      <c r="AD463" s="5">
        <f>SUM(AD449:AD462)</f>
        <v>370</v>
      </c>
      <c r="AJ463" s="183" t="s">
        <v>7</v>
      </c>
      <c r="AK463" s="184"/>
      <c r="AL463" s="184"/>
      <c r="AM463" s="185"/>
      <c r="AN463" s="18">
        <f>SUM(AN447:AN462)</f>
        <v>118.26</v>
      </c>
      <c r="AO463" s="3"/>
    </row>
    <row r="464" spans="2:42" ht="30" x14ac:dyDescent="0.25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0" t="s">
        <v>893</v>
      </c>
      <c r="AK464" s="130" t="s">
        <v>894</v>
      </c>
      <c r="AL464" s="130" t="s">
        <v>895</v>
      </c>
      <c r="AM464" s="130" t="s">
        <v>896</v>
      </c>
      <c r="AN464" s="130" t="s">
        <v>897</v>
      </c>
      <c r="AO464" s="130" t="s">
        <v>898</v>
      </c>
      <c r="AP464" s="130" t="s">
        <v>899</v>
      </c>
    </row>
    <row r="465" spans="1:43" x14ac:dyDescent="0.25">
      <c r="B465" s="12"/>
      <c r="C465" s="10"/>
      <c r="N465" s="183" t="s">
        <v>7</v>
      </c>
      <c r="O465" s="184"/>
      <c r="P465" s="184"/>
      <c r="Q465" s="185"/>
      <c r="R465" s="18">
        <f>SUM(R449:R464)</f>
        <v>0</v>
      </c>
      <c r="S465" s="3"/>
      <c r="V465" s="17"/>
      <c r="X465" s="12"/>
      <c r="Y465" s="10"/>
      <c r="AJ465" s="126" t="s">
        <v>691</v>
      </c>
      <c r="AK465" s="127">
        <v>45063.76393519</v>
      </c>
      <c r="AL465" s="126" t="s">
        <v>476</v>
      </c>
      <c r="AM465" s="128">
        <v>45.713999999999999</v>
      </c>
      <c r="AN465" s="128">
        <v>80</v>
      </c>
      <c r="AO465" s="128">
        <v>12345</v>
      </c>
      <c r="AP465" s="129" t="s">
        <v>753</v>
      </c>
    </row>
    <row r="466" spans="1:43" x14ac:dyDescent="0.25">
      <c r="B466" s="11"/>
      <c r="C466" s="10"/>
      <c r="V466" s="17"/>
      <c r="X466" s="11"/>
      <c r="Y466" s="10"/>
      <c r="AJ466" s="126" t="s">
        <v>691</v>
      </c>
      <c r="AK466" s="127">
        <v>45069.814444440002</v>
      </c>
      <c r="AL466" s="126" t="s">
        <v>476</v>
      </c>
      <c r="AM466" s="128">
        <v>74.284000000000006</v>
      </c>
      <c r="AN466" s="128">
        <v>130</v>
      </c>
      <c r="AO466" s="128">
        <v>9999</v>
      </c>
      <c r="AP466" s="129" t="s">
        <v>753</v>
      </c>
    </row>
    <row r="467" spans="1:43" x14ac:dyDescent="0.25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6" t="s">
        <v>691</v>
      </c>
      <c r="AK467" s="127">
        <v>45072.803958329998</v>
      </c>
      <c r="AL467" s="126" t="s">
        <v>476</v>
      </c>
      <c r="AM467" s="128">
        <v>57.145000000000003</v>
      </c>
      <c r="AN467" s="128">
        <v>100</v>
      </c>
      <c r="AO467" s="128">
        <v>0</v>
      </c>
      <c r="AP467" s="129" t="s">
        <v>753</v>
      </c>
    </row>
    <row r="468" spans="1:43" x14ac:dyDescent="0.25">
      <c r="D468" t="s">
        <v>22</v>
      </c>
      <c r="E468" t="s">
        <v>21</v>
      </c>
      <c r="V468" s="17"/>
      <c r="Z468" t="s">
        <v>22</v>
      </c>
      <c r="AA468" t="s">
        <v>21</v>
      </c>
      <c r="AJ468" s="126" t="s">
        <v>691</v>
      </c>
      <c r="AK468" s="127">
        <v>45077.508032409998</v>
      </c>
      <c r="AL468" s="126" t="s">
        <v>476</v>
      </c>
      <c r="AM468" s="128">
        <v>57.143000000000001</v>
      </c>
      <c r="AN468" s="128">
        <v>100</v>
      </c>
      <c r="AO468" s="128">
        <v>6565</v>
      </c>
      <c r="AP468" s="129" t="s">
        <v>752</v>
      </c>
    </row>
    <row r="469" spans="1:43" x14ac:dyDescent="0.25">
      <c r="E469" s="1" t="s">
        <v>19</v>
      </c>
      <c r="V469" s="17"/>
      <c r="AA469" s="1" t="s">
        <v>19</v>
      </c>
      <c r="AJ469" s="126" t="s">
        <v>675</v>
      </c>
      <c r="AK469" s="127">
        <v>45064.906631940001</v>
      </c>
      <c r="AL469" s="126" t="s">
        <v>476</v>
      </c>
      <c r="AM469" s="128">
        <v>40</v>
      </c>
      <c r="AN469" s="128">
        <v>70</v>
      </c>
      <c r="AO469" s="128">
        <v>999</v>
      </c>
      <c r="AP469" s="129" t="s">
        <v>909</v>
      </c>
    </row>
    <row r="470" spans="1:43" x14ac:dyDescent="0.25">
      <c r="V470" s="17"/>
      <c r="AJ470" s="126" t="s">
        <v>751</v>
      </c>
      <c r="AK470" s="127">
        <v>45070.353136569996</v>
      </c>
      <c r="AL470" s="126" t="s">
        <v>476</v>
      </c>
      <c r="AM470" s="128">
        <v>102.861</v>
      </c>
      <c r="AN470" s="128">
        <v>180.01</v>
      </c>
      <c r="AO470" s="128">
        <v>5555</v>
      </c>
      <c r="AP470" s="129" t="s">
        <v>910</v>
      </c>
    </row>
    <row r="471" spans="1:43" x14ac:dyDescent="0.25">
      <c r="V471" s="17"/>
      <c r="AJ471" s="126" t="s">
        <v>751</v>
      </c>
      <c r="AK471" s="127">
        <v>45072.675520830002</v>
      </c>
      <c r="AL471" s="126" t="s">
        <v>476</v>
      </c>
      <c r="AM471" s="128">
        <v>108.571</v>
      </c>
      <c r="AN471" s="128">
        <v>190</v>
      </c>
      <c r="AO471" s="128">
        <v>0</v>
      </c>
      <c r="AP471" s="129" t="s">
        <v>62</v>
      </c>
    </row>
    <row r="472" spans="1:43" x14ac:dyDescent="0.25">
      <c r="V472" s="17"/>
      <c r="AJ472" s="126" t="s">
        <v>675</v>
      </c>
      <c r="AK472" s="127">
        <v>45075.512268519997</v>
      </c>
      <c r="AL472" s="126" t="s">
        <v>476</v>
      </c>
      <c r="AM472" s="128">
        <v>57.142000000000003</v>
      </c>
      <c r="AN472" s="128">
        <v>100</v>
      </c>
      <c r="AO472" s="128">
        <v>5555</v>
      </c>
      <c r="AP472" s="129" t="s">
        <v>911</v>
      </c>
    </row>
    <row r="473" spans="1:43" x14ac:dyDescent="0.25">
      <c r="V473" s="17"/>
      <c r="AN473" s="132">
        <f>SUM(AN465:AN472)</f>
        <v>950.01</v>
      </c>
    </row>
    <row r="474" spans="1:43" x14ac:dyDescent="0.25">
      <c r="V474" s="17"/>
    </row>
    <row r="475" spans="1:43" x14ac:dyDescent="0.25">
      <c r="V475" s="17"/>
    </row>
    <row r="476" spans="1:43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 x14ac:dyDescent="0.25">
      <c r="V479" s="17"/>
    </row>
    <row r="480" spans="1:43" ht="18" customHeight="1" x14ac:dyDescent="0.4">
      <c r="H480" s="76"/>
      <c r="I480" s="76"/>
      <c r="J480" s="76"/>
      <c r="V480" s="17"/>
      <c r="AA480" s="186" t="s">
        <v>31</v>
      </c>
      <c r="AB480" s="186"/>
      <c r="AC480" s="186"/>
    </row>
    <row r="481" spans="2:41" ht="15" customHeight="1" x14ac:dyDescent="0.4">
      <c r="H481" s="76"/>
      <c r="I481" s="76"/>
      <c r="J481" s="76"/>
      <c r="V481" s="17"/>
      <c r="AA481" s="186"/>
      <c r="AB481" s="186"/>
      <c r="AC481" s="186"/>
    </row>
    <row r="482" spans="2:41" ht="23.25" x14ac:dyDescent="0.35">
      <c r="B482" s="24" t="s">
        <v>66</v>
      </c>
      <c r="V482" s="17"/>
      <c r="X482" s="22" t="s">
        <v>66</v>
      </c>
    </row>
    <row r="483" spans="2:41" ht="23.25" x14ac:dyDescent="0.35">
      <c r="B483" s="23" t="s">
        <v>32</v>
      </c>
      <c r="C483" s="20">
        <f>IF(X447="PAGADO",0,Y452)</f>
        <v>-575.75999999999988</v>
      </c>
      <c r="E483" s="187" t="s">
        <v>62</v>
      </c>
      <c r="F483" s="187"/>
      <c r="G483" s="187"/>
      <c r="H483" s="187"/>
      <c r="V483" s="17"/>
      <c r="X483" s="23" t="s">
        <v>32</v>
      </c>
      <c r="Y483" s="20">
        <f>IF(B1262="PAGADO",0,C488)</f>
        <v>-88.629999999999654</v>
      </c>
      <c r="AA483" s="187" t="s">
        <v>253</v>
      </c>
      <c r="AB483" s="187"/>
      <c r="AC483" s="187"/>
      <c r="AD483" s="187"/>
    </row>
    <row r="484" spans="2:41" x14ac:dyDescent="0.25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 x14ac:dyDescent="0.25">
      <c r="C485" s="20"/>
      <c r="E485" s="4">
        <v>45056</v>
      </c>
      <c r="F485" s="3" t="s">
        <v>194</v>
      </c>
      <c r="G485" s="3" t="s">
        <v>920</v>
      </c>
      <c r="H485" s="5">
        <v>580</v>
      </c>
      <c r="I485" t="s">
        <v>378</v>
      </c>
      <c r="N485" s="25">
        <v>45086</v>
      </c>
      <c r="O485" s="3" t="s">
        <v>918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972</v>
      </c>
      <c r="AC485" s="3" t="s">
        <v>973</v>
      </c>
      <c r="AD485" s="5">
        <v>160</v>
      </c>
      <c r="AE485" t="s">
        <v>136</v>
      </c>
      <c r="AJ485" s="25">
        <v>45098</v>
      </c>
      <c r="AK485" s="3" t="s">
        <v>315</v>
      </c>
      <c r="AL485" s="3"/>
      <c r="AM485" s="3"/>
      <c r="AN485" s="18">
        <v>1000</v>
      </c>
      <c r="AO485" s="3"/>
    </row>
    <row r="486" spans="2:41" x14ac:dyDescent="0.25">
      <c r="B486" s="1" t="s">
        <v>24</v>
      </c>
      <c r="C486" s="19">
        <f>IF(C483&gt;0,C483+C484,C484)</f>
        <v>3930</v>
      </c>
      <c r="E486" s="4">
        <v>45056</v>
      </c>
      <c r="F486" s="3" t="s">
        <v>926</v>
      </c>
      <c r="G486" s="3"/>
      <c r="H486" s="5">
        <v>75</v>
      </c>
      <c r="N486" s="25">
        <v>45089</v>
      </c>
      <c r="O486" s="3" t="s">
        <v>931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986</v>
      </c>
      <c r="AD486" s="5">
        <v>110</v>
      </c>
      <c r="AE486" t="s">
        <v>378</v>
      </c>
      <c r="AJ486" s="25">
        <v>45106</v>
      </c>
      <c r="AK486" s="3" t="s">
        <v>315</v>
      </c>
      <c r="AL486" s="3"/>
      <c r="AM486" s="3"/>
      <c r="AN486" s="18">
        <v>2608.36</v>
      </c>
      <c r="AO486" s="3"/>
    </row>
    <row r="487" spans="2:41" x14ac:dyDescent="0.25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935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 x14ac:dyDescent="0.25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940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995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 x14ac:dyDescent="0.3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433</v>
      </c>
      <c r="P489" s="3"/>
      <c r="Q489" s="3"/>
      <c r="R489" s="18">
        <v>3000</v>
      </c>
      <c r="S489" s="3"/>
      <c r="V489" s="17"/>
      <c r="X489" s="188" t="str">
        <f>IF(Y488&lt;0,"NO PAGAR","COBRAR'")</f>
        <v>NO PAGAR</v>
      </c>
      <c r="Y489" s="188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 x14ac:dyDescent="0.35">
      <c r="B490" s="188" t="str">
        <f>IF(C488&lt;0,"NO PAGAR","COBRAR'")</f>
        <v>NO PAGAR</v>
      </c>
      <c r="C490" s="188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 x14ac:dyDescent="0.25">
      <c r="B491" s="181" t="s">
        <v>9</v>
      </c>
      <c r="C491" s="182"/>
      <c r="E491" s="4">
        <v>45037</v>
      </c>
      <c r="F491" s="3" t="s">
        <v>138</v>
      </c>
      <c r="G491" s="3" t="s">
        <v>152</v>
      </c>
      <c r="H491" s="5">
        <v>190</v>
      </c>
      <c r="I491" t="s">
        <v>378</v>
      </c>
      <c r="N491" s="3"/>
      <c r="O491" s="3"/>
      <c r="P491" s="3"/>
      <c r="Q491" s="3"/>
      <c r="R491" s="18"/>
      <c r="S491" s="3"/>
      <c r="V491" s="17"/>
      <c r="X491" s="181" t="s">
        <v>9</v>
      </c>
      <c r="Y491" s="182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378</v>
      </c>
      <c r="AJ491" s="3"/>
      <c r="AK491" s="3"/>
      <c r="AL491" s="3"/>
      <c r="AM491" s="3"/>
      <c r="AN491" s="18"/>
      <c r="AO491" s="3"/>
    </row>
    <row r="492" spans="2:41" x14ac:dyDescent="0.25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973</v>
      </c>
      <c r="AD492" s="5">
        <v>200</v>
      </c>
      <c r="AE492" t="s">
        <v>378</v>
      </c>
      <c r="AJ492" s="3"/>
      <c r="AK492" s="3"/>
      <c r="AL492" s="3"/>
      <c r="AM492" s="3"/>
      <c r="AN492" s="18"/>
      <c r="AO492" s="3"/>
    </row>
    <row r="493" spans="2:41" x14ac:dyDescent="0.25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973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 x14ac:dyDescent="0.25">
      <c r="B494" s="11" t="s">
        <v>11</v>
      </c>
      <c r="C494" s="10"/>
      <c r="E494" s="4">
        <v>45055</v>
      </c>
      <c r="F494" s="3" t="s">
        <v>288</v>
      </c>
      <c r="G494" s="3" t="s">
        <v>597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920</v>
      </c>
      <c r="AD494" s="5">
        <v>580</v>
      </c>
      <c r="AE494" t="s">
        <v>378</v>
      </c>
      <c r="AJ494" s="3"/>
      <c r="AK494" s="3"/>
      <c r="AL494" s="3"/>
      <c r="AM494" s="3"/>
      <c r="AN494" s="18"/>
      <c r="AO494" s="3"/>
    </row>
    <row r="495" spans="2:41" x14ac:dyDescent="0.25">
      <c r="B495" s="11" t="s">
        <v>12</v>
      </c>
      <c r="C495" s="10">
        <v>30</v>
      </c>
      <c r="E495" s="4">
        <v>45050</v>
      </c>
      <c r="F495" s="3" t="s">
        <v>330</v>
      </c>
      <c r="G495" s="3" t="s">
        <v>502</v>
      </c>
      <c r="H495" s="5">
        <v>330</v>
      </c>
      <c r="I495" t="s">
        <v>378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1"/>
      <c r="AJ495" s="3"/>
      <c r="AK495" s="3"/>
      <c r="AL495" s="3"/>
      <c r="AM495" s="3"/>
      <c r="AN495" s="18"/>
      <c r="AO495" s="3"/>
    </row>
    <row r="496" spans="2:41" x14ac:dyDescent="0.25">
      <c r="B496" s="11" t="s">
        <v>13</v>
      </c>
      <c r="C496" s="10"/>
      <c r="E496" s="4">
        <v>45054</v>
      </c>
      <c r="F496" s="3" t="s">
        <v>330</v>
      </c>
      <c r="G496" s="3" t="s">
        <v>106</v>
      </c>
      <c r="H496" s="5">
        <v>285</v>
      </c>
      <c r="I496" t="s">
        <v>378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 x14ac:dyDescent="0.25">
      <c r="B497" s="11" t="s">
        <v>14</v>
      </c>
      <c r="C497" s="10"/>
      <c r="E497" s="4">
        <v>45061</v>
      </c>
      <c r="F497" s="3" t="s">
        <v>950</v>
      </c>
      <c r="G497" s="3" t="s">
        <v>106</v>
      </c>
      <c r="H497" s="5">
        <v>325</v>
      </c>
      <c r="I497" t="s">
        <v>378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378</v>
      </c>
      <c r="AJ497" s="3"/>
      <c r="AK497" s="3"/>
      <c r="AL497" s="3"/>
      <c r="AM497" s="3"/>
      <c r="AN497" s="18"/>
      <c r="AO497" s="3"/>
    </row>
    <row r="498" spans="2:42" x14ac:dyDescent="0.25">
      <c r="B498" s="11" t="s">
        <v>15</v>
      </c>
      <c r="C498" s="10"/>
      <c r="E498" s="4">
        <v>45063</v>
      </c>
      <c r="F498" s="3" t="s">
        <v>330</v>
      </c>
      <c r="G498" s="3" t="s">
        <v>332</v>
      </c>
      <c r="H498" s="5">
        <v>315</v>
      </c>
      <c r="I498" t="s">
        <v>378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378</v>
      </c>
      <c r="AJ498" s="3"/>
      <c r="AK498" s="3"/>
      <c r="AL498" s="3"/>
      <c r="AM498" s="3"/>
      <c r="AN498" s="18"/>
      <c r="AO498" s="3"/>
    </row>
    <row r="499" spans="2:42" x14ac:dyDescent="0.25">
      <c r="B499" s="11" t="s">
        <v>927</v>
      </c>
      <c r="C499" s="10">
        <v>18.2</v>
      </c>
      <c r="E499" s="25">
        <v>45074</v>
      </c>
      <c r="F499" s="3" t="s">
        <v>330</v>
      </c>
      <c r="G499" s="3" t="s">
        <v>954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 x14ac:dyDescent="0.25">
      <c r="B500" s="11" t="s">
        <v>17</v>
      </c>
      <c r="C500" s="10"/>
      <c r="E500" s="150">
        <v>45075</v>
      </c>
      <c r="F500" s="149" t="s">
        <v>330</v>
      </c>
      <c r="G500" s="149" t="s">
        <v>502</v>
      </c>
      <c r="H500" s="18">
        <v>330</v>
      </c>
      <c r="I500" t="s">
        <v>378</v>
      </c>
      <c r="N500" s="3"/>
      <c r="O500" s="3"/>
      <c r="P500" s="3"/>
      <c r="Q500" s="3"/>
      <c r="R500" s="18"/>
      <c r="S500" s="3"/>
      <c r="V500" s="17"/>
      <c r="X500" s="11" t="s">
        <v>979</v>
      </c>
      <c r="Y500" s="10">
        <v>742.01</v>
      </c>
      <c r="AA500" s="150">
        <v>45084</v>
      </c>
      <c r="AB500" s="149" t="s">
        <v>201</v>
      </c>
      <c r="AC500" s="149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 x14ac:dyDescent="0.3">
      <c r="B501" s="12" t="s">
        <v>960</v>
      </c>
      <c r="C501" s="10">
        <v>48.66</v>
      </c>
      <c r="E501" s="25"/>
      <c r="F501" s="3"/>
      <c r="G501" s="3"/>
      <c r="H501" s="18"/>
      <c r="N501" s="183" t="s">
        <v>7</v>
      </c>
      <c r="O501" s="184"/>
      <c r="P501" s="184"/>
      <c r="Q501" s="185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1004</v>
      </c>
      <c r="AC501" s="3"/>
      <c r="AD501" s="18">
        <v>69</v>
      </c>
      <c r="AE501" t="s">
        <v>136</v>
      </c>
      <c r="AJ501" s="183" t="s">
        <v>7</v>
      </c>
      <c r="AK501" s="184"/>
      <c r="AL501" s="184"/>
      <c r="AM501" s="185"/>
      <c r="AN501" s="18">
        <f>SUM(AN485:AN500)</f>
        <v>3608.36</v>
      </c>
      <c r="AO501" s="3"/>
    </row>
    <row r="502" spans="2:42" ht="19.5" customHeight="1" thickBot="1" x14ac:dyDescent="0.3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2">
        <v>20230604</v>
      </c>
      <c r="AK502" s="152" t="s">
        <v>675</v>
      </c>
      <c r="AL502" s="152" t="s">
        <v>975</v>
      </c>
      <c r="AM502" s="152" t="s">
        <v>476</v>
      </c>
      <c r="AN502" s="154">
        <v>87</v>
      </c>
      <c r="AO502" s="153">
        <v>49712</v>
      </c>
      <c r="AP502" s="152">
        <v>555555</v>
      </c>
    </row>
    <row r="503" spans="2:42" ht="19.5" customHeight="1" thickBot="1" x14ac:dyDescent="0.3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378</v>
      </c>
      <c r="AJ503" s="152">
        <v>20230608</v>
      </c>
      <c r="AK503" s="152" t="s">
        <v>675</v>
      </c>
      <c r="AL503" s="152" t="s">
        <v>975</v>
      </c>
      <c r="AM503" s="152" t="s">
        <v>476</v>
      </c>
      <c r="AN503" s="154">
        <v>75</v>
      </c>
      <c r="AO503" s="153">
        <v>42856</v>
      </c>
      <c r="AP503" s="152">
        <v>55555</v>
      </c>
    </row>
    <row r="504" spans="2:42" ht="18" customHeight="1" thickBot="1" x14ac:dyDescent="0.3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83" t="s">
        <v>7</v>
      </c>
      <c r="AC504" s="185"/>
      <c r="AD504" s="151">
        <f>SUM(AD485:AD503)</f>
        <v>3439</v>
      </c>
      <c r="AJ504" s="152">
        <v>20230608</v>
      </c>
      <c r="AK504" s="152" t="s">
        <v>691</v>
      </c>
      <c r="AL504" s="152" t="s">
        <v>975</v>
      </c>
      <c r="AM504" s="152" t="s">
        <v>476</v>
      </c>
      <c r="AN504" s="154">
        <v>200</v>
      </c>
      <c r="AO504" s="153">
        <v>114283</v>
      </c>
      <c r="AP504" s="152">
        <v>0</v>
      </c>
    </row>
    <row r="505" spans="2:42" ht="15" customHeight="1" thickBot="1" x14ac:dyDescent="0.3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2">
        <v>20230609</v>
      </c>
      <c r="AK505" s="152" t="s">
        <v>751</v>
      </c>
      <c r="AL505" s="152" t="s">
        <v>975</v>
      </c>
      <c r="AM505" s="152" t="s">
        <v>476</v>
      </c>
      <c r="AN505" s="154">
        <v>150.001</v>
      </c>
      <c r="AO505" s="153">
        <v>85715</v>
      </c>
      <c r="AP505" s="152">
        <v>0</v>
      </c>
    </row>
    <row r="506" spans="2:42" ht="13.5" customHeight="1" thickBot="1" x14ac:dyDescent="0.3">
      <c r="B506" s="12"/>
      <c r="C506" s="10"/>
      <c r="V506" s="17"/>
      <c r="X506" s="12"/>
      <c r="Y506" s="10"/>
      <c r="AJ506" s="152">
        <v>20230614</v>
      </c>
      <c r="AK506" s="152" t="s">
        <v>675</v>
      </c>
      <c r="AL506" s="152" t="s">
        <v>975</v>
      </c>
      <c r="AM506" s="152" t="s">
        <v>476</v>
      </c>
      <c r="AN506" s="154">
        <v>80</v>
      </c>
      <c r="AO506" s="153">
        <v>45712</v>
      </c>
      <c r="AP506" s="152">
        <v>0</v>
      </c>
    </row>
    <row r="507" spans="2:42" ht="18" customHeight="1" thickBot="1" x14ac:dyDescent="0.3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2">
        <v>20230615</v>
      </c>
      <c r="AK507" s="152" t="s">
        <v>691</v>
      </c>
      <c r="AL507" s="152" t="s">
        <v>975</v>
      </c>
      <c r="AM507" s="152" t="s">
        <v>476</v>
      </c>
      <c r="AN507" s="154">
        <v>150.01</v>
      </c>
      <c r="AO507" s="153">
        <v>85721</v>
      </c>
      <c r="AP507" s="152">
        <v>0</v>
      </c>
    </row>
    <row r="508" spans="2:42" x14ac:dyDescent="0.25">
      <c r="E508" s="1" t="s">
        <v>19</v>
      </c>
      <c r="V508" s="17"/>
      <c r="AA508" s="1" t="s">
        <v>19</v>
      </c>
      <c r="AN508" s="155">
        <f>SUM(AN502:AN507)</f>
        <v>742.01099999999997</v>
      </c>
    </row>
    <row r="509" spans="2:42" x14ac:dyDescent="0.25">
      <c r="V509" s="17"/>
    </row>
    <row r="510" spans="2:42" x14ac:dyDescent="0.25">
      <c r="V510" s="17"/>
    </row>
    <row r="511" spans="2:42" x14ac:dyDescent="0.25">
      <c r="V511" s="17"/>
    </row>
    <row r="512" spans="2:42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</row>
    <row r="517" spans="2:41" x14ac:dyDescent="0.25">
      <c r="V517" s="17"/>
    </row>
    <row r="518" spans="2:41" x14ac:dyDescent="0.25">
      <c r="V518" s="17"/>
    </row>
    <row r="519" spans="2:41" x14ac:dyDescent="0.25">
      <c r="V519" s="17"/>
    </row>
    <row r="520" spans="2:41" x14ac:dyDescent="0.25">
      <c r="V520" s="17"/>
    </row>
    <row r="521" spans="2:41" ht="24" customHeight="1" x14ac:dyDescent="0.25">
      <c r="V521" s="17"/>
    </row>
    <row r="522" spans="2:41" hidden="1" x14ac:dyDescent="0.25">
      <c r="V522" s="17"/>
      <c r="AC522" s="189" t="s">
        <v>29</v>
      </c>
      <c r="AD522" s="189"/>
      <c r="AE522" s="189"/>
    </row>
    <row r="523" spans="2:41" ht="30" customHeight="1" x14ac:dyDescent="0.4">
      <c r="H523" s="76" t="s">
        <v>28</v>
      </c>
      <c r="I523" s="76"/>
      <c r="J523" s="76"/>
      <c r="V523" s="17"/>
      <c r="AC523" s="189"/>
      <c r="AD523" s="189"/>
      <c r="AE523" s="189"/>
    </row>
    <row r="524" spans="2:41" ht="23.25" x14ac:dyDescent="0.35">
      <c r="B524" s="22" t="s">
        <v>67</v>
      </c>
      <c r="V524" s="17"/>
      <c r="X524" s="22" t="s">
        <v>67</v>
      </c>
    </row>
    <row r="525" spans="2:41" ht="18" customHeight="1" x14ac:dyDescent="0.35">
      <c r="B525" s="23" t="s">
        <v>32</v>
      </c>
      <c r="C525" s="20">
        <f>IF(X483="PAGADO",0,Y488)</f>
        <v>-1000</v>
      </c>
      <c r="E525" s="187" t="s">
        <v>253</v>
      </c>
      <c r="F525" s="187"/>
      <c r="G525" s="187"/>
      <c r="H525" s="187"/>
      <c r="V525" s="17"/>
      <c r="X525" s="23" t="s">
        <v>32</v>
      </c>
      <c r="Y525" s="20">
        <f>IF(B525="PAGADO",0,C530)</f>
        <v>-2189.3999999999996</v>
      </c>
      <c r="AA525" s="187" t="s">
        <v>1053</v>
      </c>
      <c r="AB525" s="187"/>
      <c r="AC525" s="187"/>
      <c r="AD525" s="187"/>
    </row>
    <row r="526" spans="2:41" x14ac:dyDescent="0.25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 x14ac:dyDescent="0.25">
      <c r="C527" s="20"/>
      <c r="E527" s="4"/>
      <c r="F527" s="3"/>
      <c r="G527" s="3"/>
      <c r="H527" s="5"/>
      <c r="N527" s="25">
        <v>45111</v>
      </c>
      <c r="O527" s="3" t="s">
        <v>1033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378</v>
      </c>
      <c r="AJ527" s="25">
        <v>45118</v>
      </c>
      <c r="AK527" s="3" t="s">
        <v>513</v>
      </c>
      <c r="AL527" s="3"/>
      <c r="AM527" s="3"/>
      <c r="AN527" s="18">
        <v>300</v>
      </c>
      <c r="AO527" s="3"/>
    </row>
    <row r="528" spans="2:41" x14ac:dyDescent="0.25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1034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 x14ac:dyDescent="0.25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1047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492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 x14ac:dyDescent="0.25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1048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591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 x14ac:dyDescent="0.4">
      <c r="B531" s="190" t="str">
        <f>IF(C530&lt;0,"NO PAGAR","COBRAR")</f>
        <v>NO PAGAR</v>
      </c>
      <c r="C531" s="190"/>
      <c r="E531" s="4"/>
      <c r="F531" s="3"/>
      <c r="G531" s="3"/>
      <c r="H531" s="5"/>
      <c r="N531" s="25">
        <v>45112</v>
      </c>
      <c r="O531" s="3" t="s">
        <v>1049</v>
      </c>
      <c r="P531" s="3"/>
      <c r="Q531" s="3"/>
      <c r="R531" s="18">
        <v>64.5</v>
      </c>
      <c r="S531" s="3"/>
      <c r="V531" s="17"/>
      <c r="X531" s="190" t="str">
        <f>IF(Y530&lt;0,"NO PAGAR","COBRAR")</f>
        <v>NO PAGAR</v>
      </c>
      <c r="Y531" s="19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81" t="s">
        <v>9</v>
      </c>
      <c r="C532" s="182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81" t="s">
        <v>9</v>
      </c>
      <c r="Y532" s="182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1028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1027</v>
      </c>
      <c r="C541" s="10">
        <v>700.28</v>
      </c>
      <c r="E541" s="183" t="s">
        <v>7</v>
      </c>
      <c r="F541" s="184"/>
      <c r="G541" s="185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183" t="s">
        <v>7</v>
      </c>
      <c r="AB541" s="184"/>
      <c r="AC541" s="185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 x14ac:dyDescent="0.25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 x14ac:dyDescent="0.3">
      <c r="B543" s="12"/>
      <c r="C543" s="10"/>
      <c r="N543" s="183" t="s">
        <v>7</v>
      </c>
      <c r="O543" s="184"/>
      <c r="P543" s="184"/>
      <c r="Q543" s="185"/>
      <c r="R543" s="18">
        <f>SUM(R527:R542)</f>
        <v>290.27999999999997</v>
      </c>
      <c r="S543" s="3"/>
      <c r="V543" s="17"/>
      <c r="X543" s="12"/>
      <c r="Y543" s="10"/>
      <c r="AJ543" s="183" t="s">
        <v>7</v>
      </c>
      <c r="AK543" s="184"/>
      <c r="AL543" s="184"/>
      <c r="AM543" s="185"/>
      <c r="AN543" s="18">
        <f>SUM(AN527:AN542)</f>
        <v>340</v>
      </c>
      <c r="AO543" s="3"/>
    </row>
    <row r="544" spans="2:41" ht="15" customHeight="1" thickBot="1" x14ac:dyDescent="0.3">
      <c r="B544" s="12"/>
      <c r="C544" s="10"/>
      <c r="N544" s="152">
        <v>20230619</v>
      </c>
      <c r="O544" s="152" t="s">
        <v>691</v>
      </c>
      <c r="P544" s="152" t="s">
        <v>476</v>
      </c>
      <c r="Q544" s="154">
        <v>70.010000000000005</v>
      </c>
      <c r="R544" s="152">
        <v>40.003999999999998</v>
      </c>
      <c r="S544" s="152">
        <v>658969</v>
      </c>
      <c r="V544" s="17"/>
      <c r="X544" s="12"/>
      <c r="Y544" s="10"/>
    </row>
    <row r="545" spans="2:28" ht="15" customHeight="1" thickBot="1" x14ac:dyDescent="0.3">
      <c r="B545" s="12"/>
      <c r="C545" s="10"/>
      <c r="N545" s="152">
        <v>20230622</v>
      </c>
      <c r="O545" s="152" t="s">
        <v>691</v>
      </c>
      <c r="P545" s="152" t="s">
        <v>476</v>
      </c>
      <c r="Q545" s="154">
        <v>70</v>
      </c>
      <c r="R545" s="152">
        <v>39.999000000000002</v>
      </c>
      <c r="S545" s="152">
        <v>852369</v>
      </c>
      <c r="V545" s="17"/>
      <c r="X545" s="12"/>
      <c r="Y545" s="10"/>
    </row>
    <row r="546" spans="2:28" ht="13.5" customHeight="1" thickBot="1" x14ac:dyDescent="0.3">
      <c r="B546" s="12"/>
      <c r="C546" s="10"/>
      <c r="E546" s="14"/>
      <c r="N546" s="152">
        <v>20230626</v>
      </c>
      <c r="O546" s="152" t="s">
        <v>691</v>
      </c>
      <c r="P546" s="152" t="s">
        <v>476</v>
      </c>
      <c r="Q546" s="154">
        <v>80</v>
      </c>
      <c r="R546" s="152">
        <v>45.716999999999999</v>
      </c>
      <c r="S546" s="152">
        <v>5454</v>
      </c>
      <c r="V546" s="17"/>
      <c r="X546" s="12"/>
      <c r="Y546" s="10"/>
      <c r="AA546" s="14"/>
    </row>
    <row r="547" spans="2:28" ht="13.5" customHeight="1" thickBot="1" x14ac:dyDescent="0.3">
      <c r="B547" s="12"/>
      <c r="C547" s="10"/>
      <c r="N547" s="152">
        <v>20230629</v>
      </c>
      <c r="O547" s="152" t="s">
        <v>691</v>
      </c>
      <c r="P547" s="152" t="s">
        <v>476</v>
      </c>
      <c r="Q547" s="154">
        <v>90.01</v>
      </c>
      <c r="R547" s="152">
        <v>51.435000000000002</v>
      </c>
      <c r="S547" s="152">
        <v>1</v>
      </c>
      <c r="V547" s="17"/>
      <c r="X547" s="12"/>
      <c r="Y547" s="10"/>
    </row>
    <row r="548" spans="2:28" ht="14.25" customHeight="1" thickBot="1" x14ac:dyDescent="0.3">
      <c r="B548" s="12"/>
      <c r="C548" s="10"/>
      <c r="N548" s="152">
        <v>20230620</v>
      </c>
      <c r="O548" s="152" t="s">
        <v>675</v>
      </c>
      <c r="P548" s="152" t="s">
        <v>476</v>
      </c>
      <c r="Q548" s="154">
        <v>75</v>
      </c>
      <c r="R548" s="152">
        <v>42.854999999999997</v>
      </c>
      <c r="S548" s="152">
        <v>55555</v>
      </c>
      <c r="V548" s="17"/>
      <c r="X548" s="12"/>
      <c r="Y548" s="10"/>
    </row>
    <row r="549" spans="2:28" ht="16.5" customHeight="1" thickBot="1" x14ac:dyDescent="0.3">
      <c r="B549" s="12"/>
      <c r="C549" s="10"/>
      <c r="N549" s="152">
        <v>20230623</v>
      </c>
      <c r="O549" s="152" t="s">
        <v>675</v>
      </c>
      <c r="P549" s="152" t="s">
        <v>476</v>
      </c>
      <c r="Q549" s="154">
        <v>83</v>
      </c>
      <c r="R549" s="152">
        <v>47.43</v>
      </c>
      <c r="S549" s="152">
        <v>9999</v>
      </c>
      <c r="V549" s="17"/>
      <c r="X549" s="12"/>
      <c r="Y549" s="10"/>
    </row>
    <row r="550" spans="2:28" ht="12.75" customHeight="1" thickBot="1" x14ac:dyDescent="0.3">
      <c r="B550" s="12"/>
      <c r="C550" s="10"/>
      <c r="N550" s="152">
        <v>20230621</v>
      </c>
      <c r="O550" s="152" t="s">
        <v>751</v>
      </c>
      <c r="P550" s="152" t="s">
        <v>476</v>
      </c>
      <c r="Q550" s="154">
        <v>165.01</v>
      </c>
      <c r="R550" s="152">
        <v>94.29</v>
      </c>
      <c r="S550" s="152">
        <v>12345</v>
      </c>
      <c r="V550" s="17"/>
      <c r="X550" s="12"/>
      <c r="Y550" s="10"/>
    </row>
    <row r="551" spans="2:28" ht="14.25" customHeight="1" thickBot="1" x14ac:dyDescent="0.3">
      <c r="B551" s="11"/>
      <c r="C551" s="10"/>
      <c r="N551" s="152">
        <v>20230630</v>
      </c>
      <c r="O551" s="152" t="s">
        <v>675</v>
      </c>
      <c r="P551" s="152" t="s">
        <v>476</v>
      </c>
      <c r="Q551" s="154">
        <v>67.25</v>
      </c>
      <c r="R551" s="152">
        <v>38.429000000000002</v>
      </c>
      <c r="S551" s="152">
        <v>2163</v>
      </c>
      <c r="V551" s="17"/>
      <c r="X551" s="11"/>
      <c r="Y551" s="10"/>
      <c r="AA551" t="s">
        <v>22</v>
      </c>
      <c r="AB551" t="s">
        <v>21</v>
      </c>
    </row>
    <row r="552" spans="2:28" x14ac:dyDescent="0.25">
      <c r="B552" s="15" t="s">
        <v>18</v>
      </c>
      <c r="C552" s="16">
        <f>SUM(C533:C551)</f>
        <v>2189.3999999999996</v>
      </c>
      <c r="Q552" s="167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 x14ac:dyDescent="0.25">
      <c r="D553" t="s">
        <v>22</v>
      </c>
      <c r="E553" t="s">
        <v>21</v>
      </c>
      <c r="V553" s="17"/>
    </row>
    <row r="554" spans="2:28" x14ac:dyDescent="0.25">
      <c r="E554" s="1" t="s">
        <v>19</v>
      </c>
      <c r="V554" s="17"/>
    </row>
    <row r="555" spans="2:28" x14ac:dyDescent="0.25">
      <c r="V555" s="17"/>
    </row>
    <row r="556" spans="2:28" x14ac:dyDescent="0.25">
      <c r="V556" s="17"/>
    </row>
    <row r="557" spans="2:28" x14ac:dyDescent="0.25">
      <c r="V557" s="17"/>
    </row>
    <row r="558" spans="2:28" x14ac:dyDescent="0.25">
      <c r="V558" s="17"/>
    </row>
    <row r="559" spans="2:28" x14ac:dyDescent="0.25">
      <c r="V559" s="17"/>
    </row>
    <row r="560" spans="2:28" x14ac:dyDescent="0.25">
      <c r="V560" s="17"/>
    </row>
    <row r="561" spans="1:43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 x14ac:dyDescent="0.25">
      <c r="V564" s="17"/>
    </row>
    <row r="565" spans="1:43" ht="27" customHeight="1" x14ac:dyDescent="0.4">
      <c r="H565" s="76" t="s">
        <v>30</v>
      </c>
      <c r="I565" s="76"/>
      <c r="J565" s="76"/>
      <c r="V565" s="17"/>
      <c r="AA565" s="186" t="s">
        <v>31</v>
      </c>
      <c r="AB565" s="186"/>
      <c r="AC565" s="186"/>
    </row>
    <row r="566" spans="1:43" ht="23.25" x14ac:dyDescent="0.35">
      <c r="B566" s="24" t="s">
        <v>67</v>
      </c>
      <c r="V566" s="17"/>
      <c r="X566" s="22" t="s">
        <v>67</v>
      </c>
    </row>
    <row r="567" spans="1:43" ht="23.25" x14ac:dyDescent="0.35">
      <c r="B567" s="23" t="s">
        <v>32</v>
      </c>
      <c r="C567" s="20">
        <f>IF(X525="PAGADO",0,Y530)</f>
        <v>-1594.3999999999996</v>
      </c>
      <c r="E567" s="187" t="s">
        <v>309</v>
      </c>
      <c r="F567" s="187"/>
      <c r="G567" s="187"/>
      <c r="H567" s="187"/>
      <c r="V567" s="17"/>
      <c r="X567" s="23" t="s">
        <v>32</v>
      </c>
      <c r="Y567" s="20">
        <f>IF(B1361="PAGADO",0,C572)</f>
        <v>-1694.4249999999993</v>
      </c>
      <c r="AA567" s="187" t="s">
        <v>309</v>
      </c>
      <c r="AB567" s="187"/>
      <c r="AC567" s="187"/>
      <c r="AD567" s="187"/>
    </row>
    <row r="568" spans="1:43" x14ac:dyDescent="0.25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 x14ac:dyDescent="0.25">
      <c r="C569" s="20"/>
      <c r="E569" s="4">
        <v>45081</v>
      </c>
      <c r="F569" s="3" t="s">
        <v>330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378</v>
      </c>
      <c r="AJ569" s="25">
        <v>45131</v>
      </c>
      <c r="AK569" s="3" t="s">
        <v>1089</v>
      </c>
      <c r="AL569" s="3"/>
      <c r="AM569" s="3"/>
      <c r="AN569" s="18">
        <v>36</v>
      </c>
      <c r="AO569" s="3"/>
    </row>
    <row r="570" spans="1:43" x14ac:dyDescent="0.25">
      <c r="B570" s="1" t="s">
        <v>24</v>
      </c>
      <c r="C570" s="19">
        <f>IF(C567&gt;0,C567+C568,C568)</f>
        <v>3730</v>
      </c>
      <c r="E570" s="4">
        <v>45096</v>
      </c>
      <c r="F570" s="3" t="s">
        <v>330</v>
      </c>
      <c r="G570" s="3" t="s">
        <v>97</v>
      </c>
      <c r="H570" s="5">
        <v>285</v>
      </c>
      <c r="I570" t="s">
        <v>378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1102</v>
      </c>
      <c r="AC570" s="3" t="s">
        <v>1103</v>
      </c>
      <c r="AD570" s="5">
        <v>140</v>
      </c>
      <c r="AE570" t="s">
        <v>146</v>
      </c>
      <c r="AJ570" s="25">
        <v>45134</v>
      </c>
      <c r="AK570" s="3" t="s">
        <v>1104</v>
      </c>
      <c r="AL570" s="3"/>
      <c r="AM570" s="3"/>
      <c r="AN570" s="18">
        <v>100</v>
      </c>
      <c r="AO570" s="3"/>
    </row>
    <row r="571" spans="1:43" x14ac:dyDescent="0.25">
      <c r="B571" s="1" t="s">
        <v>9</v>
      </c>
      <c r="C571" s="20">
        <f>C594</f>
        <v>5424.4249999999993</v>
      </c>
      <c r="E571" s="4">
        <v>45099</v>
      </c>
      <c r="F571" s="3" t="s">
        <v>330</v>
      </c>
      <c r="G571" s="3" t="s">
        <v>97</v>
      </c>
      <c r="H571" s="5">
        <v>285</v>
      </c>
      <c r="I571" t="s">
        <v>378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 x14ac:dyDescent="0.25">
      <c r="B572" s="6" t="s">
        <v>26</v>
      </c>
      <c r="C572" s="21">
        <f>C570-C571</f>
        <v>-1694.4249999999993</v>
      </c>
      <c r="E572" s="4">
        <v>45103</v>
      </c>
      <c r="F572" s="3" t="s">
        <v>330</v>
      </c>
      <c r="G572" s="3" t="s">
        <v>97</v>
      </c>
      <c r="H572" s="5">
        <v>285</v>
      </c>
      <c r="I572" t="s">
        <v>378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 x14ac:dyDescent="0.3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188" t="str">
        <f>IF(Y572&lt;0,"NO PAGAR","COBRAR'")</f>
        <v>NO PAGAR</v>
      </c>
      <c r="Y573" s="188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 x14ac:dyDescent="0.35">
      <c r="B574" s="188" t="str">
        <f>IF(C572&lt;0,"NO PAGAR","COBRAR'")</f>
        <v>NO PAGAR</v>
      </c>
      <c r="C574" s="188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 x14ac:dyDescent="0.25">
      <c r="B575" s="181" t="s">
        <v>9</v>
      </c>
      <c r="C575" s="182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181" t="s">
        <v>9</v>
      </c>
      <c r="Y575" s="18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x14ac:dyDescent="0.25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378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378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>
        <v>45085</v>
      </c>
      <c r="F582" s="3" t="s">
        <v>212</v>
      </c>
      <c r="G582" s="3" t="s">
        <v>658</v>
      </c>
      <c r="H582" s="5">
        <v>160</v>
      </c>
      <c r="I582" t="s">
        <v>378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25">
        <v>45041</v>
      </c>
      <c r="F583" s="3" t="s">
        <v>212</v>
      </c>
      <c r="G583" s="3" t="s">
        <v>658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183" t="s">
        <v>7</v>
      </c>
      <c r="AB583" s="184"/>
      <c r="AC583" s="185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 x14ac:dyDescent="0.25">
      <c r="B584" s="11" t="s">
        <v>1081</v>
      </c>
      <c r="C584" s="10">
        <f>T593</f>
        <v>530.02499999999998</v>
      </c>
      <c r="E584" s="150">
        <v>45041</v>
      </c>
      <c r="F584" s="149" t="s">
        <v>212</v>
      </c>
      <c r="G584" s="149" t="s">
        <v>658</v>
      </c>
      <c r="H584" s="169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25">
        <v>45071</v>
      </c>
      <c r="F585" s="3" t="s">
        <v>1071</v>
      </c>
      <c r="G585" s="3" t="s">
        <v>1072</v>
      </c>
      <c r="H585" s="168">
        <v>140</v>
      </c>
      <c r="I585" t="s">
        <v>378</v>
      </c>
      <c r="N585" s="183" t="s">
        <v>7</v>
      </c>
      <c r="O585" s="184"/>
      <c r="P585" s="184"/>
      <c r="Q585" s="185"/>
      <c r="R585" s="18">
        <f>SUM(R569:R584)</f>
        <v>3300</v>
      </c>
      <c r="S585" s="3"/>
      <c r="V585" s="17"/>
      <c r="X585" s="12"/>
      <c r="Y585" s="10"/>
      <c r="AJ585" s="183" t="s">
        <v>7</v>
      </c>
      <c r="AK585" s="184"/>
      <c r="AL585" s="184"/>
      <c r="AM585" s="185"/>
      <c r="AN585" s="18">
        <f>SUM(AN569:AN584)</f>
        <v>1125.5700000000002</v>
      </c>
      <c r="AO585" s="3"/>
    </row>
    <row r="586" spans="2:41" ht="15.75" thickBot="1" x14ac:dyDescent="0.3">
      <c r="B586" s="12"/>
      <c r="C586" s="10"/>
      <c r="E586" s="25">
        <v>45110</v>
      </c>
      <c r="F586" s="3" t="s">
        <v>87</v>
      </c>
      <c r="G586" s="3" t="s">
        <v>89</v>
      </c>
      <c r="H586" s="168">
        <v>200</v>
      </c>
      <c r="I586" t="s">
        <v>378</v>
      </c>
      <c r="V586" s="17"/>
      <c r="X586" s="12"/>
      <c r="Y586" s="10"/>
    </row>
    <row r="587" spans="2:41" ht="15.75" thickBot="1" x14ac:dyDescent="0.3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378</v>
      </c>
      <c r="N587" t="s">
        <v>1080</v>
      </c>
      <c r="O587" s="170">
        <v>0.80341435185185184</v>
      </c>
      <c r="P587">
        <v>20230704</v>
      </c>
      <c r="Q587" t="s">
        <v>691</v>
      </c>
      <c r="R587" t="s">
        <v>975</v>
      </c>
      <c r="S587" t="s">
        <v>476</v>
      </c>
      <c r="T587" s="166">
        <v>70</v>
      </c>
      <c r="U587" s="166">
        <v>39.999000000000002</v>
      </c>
      <c r="V587" s="17"/>
      <c r="X587" s="12"/>
      <c r="Y587" s="10"/>
    </row>
    <row r="588" spans="2:41" x14ac:dyDescent="0.25">
      <c r="B588" s="12"/>
      <c r="C588" s="10"/>
      <c r="E588" s="53"/>
      <c r="F588" s="3"/>
      <c r="G588" s="3"/>
      <c r="H588" s="3"/>
      <c r="N588" t="s">
        <v>1080</v>
      </c>
      <c r="O588" s="170">
        <v>0.80839120370370365</v>
      </c>
      <c r="P588">
        <v>20230705</v>
      </c>
      <c r="Q588" s="155" t="s">
        <v>751</v>
      </c>
      <c r="R588" t="s">
        <v>975</v>
      </c>
      <c r="S588" t="s">
        <v>476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 x14ac:dyDescent="0.25">
      <c r="B589" s="12"/>
      <c r="C589" s="10"/>
      <c r="E589" s="3"/>
      <c r="F589" s="3"/>
      <c r="G589" s="3"/>
      <c r="H589" s="3"/>
      <c r="N589" t="s">
        <v>1080</v>
      </c>
      <c r="O589" s="170">
        <v>0.47710648148148144</v>
      </c>
      <c r="P589">
        <v>20230705</v>
      </c>
      <c r="Q589" s="155" t="s">
        <v>675</v>
      </c>
      <c r="R589" t="s">
        <v>975</v>
      </c>
      <c r="S589" t="s">
        <v>476</v>
      </c>
      <c r="T589">
        <v>70</v>
      </c>
      <c r="U589">
        <v>40</v>
      </c>
      <c r="V589" s="17"/>
      <c r="X589" s="12"/>
      <c r="Y589" s="10"/>
    </row>
    <row r="590" spans="2:41" x14ac:dyDescent="0.25">
      <c r="B590" s="12"/>
      <c r="C590" s="10"/>
      <c r="E590" s="3"/>
      <c r="F590" s="3"/>
      <c r="G590" s="3"/>
      <c r="H590" s="3"/>
      <c r="N590" t="s">
        <v>1080</v>
      </c>
      <c r="O590" s="170">
        <v>0.88400462962962967</v>
      </c>
      <c r="P590">
        <v>20230707</v>
      </c>
      <c r="Q590" s="155" t="s">
        <v>691</v>
      </c>
      <c r="R590" t="s">
        <v>975</v>
      </c>
      <c r="S590" t="s">
        <v>476</v>
      </c>
      <c r="T590">
        <v>100.01</v>
      </c>
      <c r="U590">
        <v>57.151000000000003</v>
      </c>
      <c r="V590" s="17"/>
      <c r="X590" s="12"/>
      <c r="Y590" s="10"/>
    </row>
    <row r="591" spans="2:41" x14ac:dyDescent="0.25">
      <c r="B591" s="12"/>
      <c r="C591" s="10"/>
      <c r="E591" s="3"/>
      <c r="F591" s="183" t="s">
        <v>7</v>
      </c>
      <c r="G591" s="185"/>
      <c r="H591" s="18">
        <f>SUM(H569:H590)</f>
        <v>3730</v>
      </c>
      <c r="N591" t="s">
        <v>1080</v>
      </c>
      <c r="O591" s="170">
        <v>0.96965277777777781</v>
      </c>
      <c r="P591">
        <v>20230707</v>
      </c>
      <c r="Q591" s="155" t="s">
        <v>751</v>
      </c>
      <c r="R591" t="s">
        <v>975</v>
      </c>
      <c r="S591" t="s">
        <v>476</v>
      </c>
      <c r="T591">
        <v>150.005</v>
      </c>
      <c r="U591">
        <v>85.716999999999999</v>
      </c>
      <c r="V591" s="17"/>
      <c r="X591" s="12"/>
      <c r="Y591" s="10"/>
    </row>
    <row r="592" spans="2:41" ht="15.75" thickBot="1" x14ac:dyDescent="0.3">
      <c r="B592" s="12"/>
      <c r="C592" s="10"/>
      <c r="N592" t="s">
        <v>1080</v>
      </c>
      <c r="O592" s="170">
        <v>0.82321759259259253</v>
      </c>
      <c r="P592">
        <v>20230714</v>
      </c>
      <c r="Q592" t="s">
        <v>675</v>
      </c>
      <c r="R592" t="s">
        <v>975</v>
      </c>
      <c r="S592" t="s">
        <v>476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 x14ac:dyDescent="0.3">
      <c r="B593" s="12"/>
      <c r="C593" s="10"/>
      <c r="F593" t="s">
        <v>22</v>
      </c>
      <c r="G593" t="s">
        <v>21</v>
      </c>
      <c r="N593" s="166"/>
      <c r="O593" s="166"/>
      <c r="P593" s="166"/>
      <c r="Q593" s="166"/>
      <c r="R593" s="166"/>
      <c r="S593" s="166"/>
      <c r="T593" s="172">
        <f>SUM(T587:T592)</f>
        <v>530.02499999999998</v>
      </c>
      <c r="U593" s="166"/>
      <c r="V593" s="17"/>
      <c r="X593" s="12"/>
      <c r="Y593" s="10"/>
      <c r="AB593" s="1" t="s">
        <v>19</v>
      </c>
    </row>
    <row r="594" spans="2:31" x14ac:dyDescent="0.25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 x14ac:dyDescent="0.25">
      <c r="E595" s="1"/>
      <c r="V595" s="17"/>
    </row>
    <row r="596" spans="2:31" x14ac:dyDescent="0.25">
      <c r="V596" s="17"/>
    </row>
    <row r="597" spans="2:31" x14ac:dyDescent="0.25">
      <c r="V597" s="17"/>
    </row>
    <row r="598" spans="2:31" x14ac:dyDescent="0.25">
      <c r="V598" s="17"/>
    </row>
    <row r="599" spans="2:31" x14ac:dyDescent="0.25">
      <c r="V599" s="17"/>
    </row>
    <row r="600" spans="2:31" x14ac:dyDescent="0.25">
      <c r="V600" s="17"/>
    </row>
    <row r="601" spans="2:31" x14ac:dyDescent="0.25">
      <c r="V601" s="17"/>
    </row>
    <row r="602" spans="2:31" x14ac:dyDescent="0.25">
      <c r="V602" s="17"/>
    </row>
    <row r="603" spans="2:31" x14ac:dyDescent="0.25">
      <c r="V603" s="17"/>
    </row>
    <row r="604" spans="2:31" x14ac:dyDescent="0.25">
      <c r="V604" s="17"/>
    </row>
    <row r="605" spans="2:31" x14ac:dyDescent="0.25">
      <c r="V605" s="17"/>
    </row>
    <row r="606" spans="2:31" x14ac:dyDescent="0.25">
      <c r="V606" s="17"/>
    </row>
    <row r="607" spans="2:31" x14ac:dyDescent="0.25">
      <c r="V607" s="17"/>
    </row>
    <row r="608" spans="2:31" ht="15.75" customHeight="1" x14ac:dyDescent="0.25">
      <c r="V608" s="17"/>
      <c r="AC608" s="189" t="s">
        <v>29</v>
      </c>
      <c r="AD608" s="189"/>
      <c r="AE608" s="189"/>
    </row>
    <row r="609" spans="2:41" ht="23.25" customHeight="1" x14ac:dyDescent="0.4">
      <c r="H609" s="76" t="s">
        <v>28</v>
      </c>
      <c r="I609" s="76"/>
      <c r="J609" s="76"/>
      <c r="V609" s="17"/>
      <c r="AC609" s="189"/>
      <c r="AD609" s="189"/>
      <c r="AE609" s="189"/>
    </row>
    <row r="610" spans="2:41" ht="15" customHeight="1" x14ac:dyDescent="0.4">
      <c r="H610" s="76"/>
      <c r="I610" s="76"/>
      <c r="J610" s="76"/>
      <c r="V610" s="17"/>
      <c r="AC610" s="189"/>
      <c r="AD610" s="189"/>
      <c r="AE610" s="189"/>
    </row>
    <row r="611" spans="2:41" x14ac:dyDescent="0.25">
      <c r="V611" s="17"/>
    </row>
    <row r="612" spans="2:41" x14ac:dyDescent="0.25">
      <c r="V612" s="17"/>
    </row>
    <row r="613" spans="2:41" ht="23.25" x14ac:dyDescent="0.35">
      <c r="B613" s="22" t="s">
        <v>68</v>
      </c>
      <c r="V613" s="17"/>
      <c r="X613" s="22" t="s">
        <v>68</v>
      </c>
    </row>
    <row r="614" spans="2:41" ht="23.25" x14ac:dyDescent="0.35">
      <c r="B614" s="23" t="s">
        <v>32</v>
      </c>
      <c r="C614" s="20">
        <f>IF(X567="PAGADO",0,Y572)</f>
        <v>-2499.9949999999994</v>
      </c>
      <c r="E614" s="187" t="s">
        <v>309</v>
      </c>
      <c r="F614" s="187"/>
      <c r="G614" s="187"/>
      <c r="H614" s="187"/>
      <c r="V614" s="17"/>
      <c r="X614" s="23" t="s">
        <v>32</v>
      </c>
      <c r="Y614" s="20">
        <f>IF(B614="PAGADO",0,C619)</f>
        <v>-782.98099999999931</v>
      </c>
      <c r="AA614" s="187" t="s">
        <v>309</v>
      </c>
      <c r="AB614" s="187"/>
      <c r="AC614" s="187"/>
      <c r="AD614" s="187"/>
    </row>
    <row r="615" spans="2:41" x14ac:dyDescent="0.25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 x14ac:dyDescent="0.25">
      <c r="C616" s="20"/>
      <c r="E616" s="4">
        <v>45066</v>
      </c>
      <c r="F616" s="3" t="s">
        <v>1107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1124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1055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 x14ac:dyDescent="0.25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1135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1185</v>
      </c>
      <c r="AL617" s="3"/>
      <c r="AM617" s="3"/>
      <c r="AN617" s="18">
        <v>20</v>
      </c>
      <c r="AO617" s="3"/>
    </row>
    <row r="618" spans="2:41" x14ac:dyDescent="0.25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378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629</v>
      </c>
      <c r="AL618" s="3"/>
      <c r="AM618" s="3"/>
      <c r="AN618" s="18">
        <v>59.09</v>
      </c>
      <c r="AO618" s="3"/>
    </row>
    <row r="619" spans="2:41" x14ac:dyDescent="0.25">
      <c r="B619" s="6" t="s">
        <v>25</v>
      </c>
      <c r="C619" s="21">
        <f>C617-C618</f>
        <v>-782.98099999999931</v>
      </c>
      <c r="E619" s="4">
        <v>45114</v>
      </c>
      <c r="F619" s="3" t="s">
        <v>442</v>
      </c>
      <c r="G619" s="3" t="s">
        <v>96</v>
      </c>
      <c r="H619" s="5">
        <v>180</v>
      </c>
      <c r="I619" t="s">
        <v>378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1192</v>
      </c>
      <c r="AL619" s="3"/>
      <c r="AM619" s="3"/>
      <c r="AN619" s="18">
        <v>59.09</v>
      </c>
      <c r="AO619" s="3"/>
    </row>
    <row r="620" spans="2:41" ht="26.25" x14ac:dyDescent="0.4">
      <c r="B620" s="190" t="str">
        <f>IF(C619&lt;0,"NO PAGAR","COBRAR")</f>
        <v>NO PAGAR</v>
      </c>
      <c r="C620" s="190"/>
      <c r="E620" s="4">
        <v>45118</v>
      </c>
      <c r="F620" s="3" t="s">
        <v>87</v>
      </c>
      <c r="G620" s="3" t="s">
        <v>141</v>
      </c>
      <c r="H620" s="5">
        <v>190</v>
      </c>
      <c r="I620" t="s">
        <v>378</v>
      </c>
      <c r="N620" s="3"/>
      <c r="O620" s="3"/>
      <c r="P620" s="3"/>
      <c r="Q620" s="3"/>
      <c r="R620" s="18"/>
      <c r="S620" s="3"/>
      <c r="V620" s="17"/>
      <c r="X620" s="190" t="str">
        <f>IF(Y619&lt;0,"NO PAGAR","COBRAR")</f>
        <v>NO PAGAR</v>
      </c>
      <c r="Y620" s="19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81" t="s">
        <v>9</v>
      </c>
      <c r="C621" s="182"/>
      <c r="E621" s="4">
        <v>45119</v>
      </c>
      <c r="F621" s="3" t="s">
        <v>87</v>
      </c>
      <c r="G621" s="3" t="s">
        <v>89</v>
      </c>
      <c r="H621" s="5">
        <v>200</v>
      </c>
      <c r="I621" t="s">
        <v>378</v>
      </c>
      <c r="N621" s="3"/>
      <c r="O621" s="3"/>
      <c r="P621" s="3"/>
      <c r="Q621" s="3"/>
      <c r="R621" s="18"/>
      <c r="S621" s="3"/>
      <c r="V621" s="17"/>
      <c r="X621" s="181" t="s">
        <v>9</v>
      </c>
      <c r="Y621" s="18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378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7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378</v>
      </c>
      <c r="N624" s="3"/>
      <c r="O624" s="3"/>
      <c r="P624" s="3"/>
      <c r="Q624" s="3"/>
      <c r="R624" s="18"/>
      <c r="S624" s="3"/>
      <c r="V624" s="17"/>
      <c r="X624" s="156" t="s">
        <v>11</v>
      </c>
      <c r="Y624" s="10">
        <v>30</v>
      </c>
      <c r="Z624" s="8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>
        <v>45093</v>
      </c>
      <c r="F625" s="3" t="s">
        <v>1061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6" t="s">
        <v>12</v>
      </c>
      <c r="Y625" s="10">
        <v>60</v>
      </c>
      <c r="Z625" s="8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>
        <v>20</v>
      </c>
      <c r="E626" s="4">
        <v>45096</v>
      </c>
      <c r="F626" s="3" t="s">
        <v>1061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6" t="s">
        <v>13</v>
      </c>
      <c r="Y626" s="10"/>
      <c r="Z626" s="8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>
        <v>45098</v>
      </c>
      <c r="F627" s="3" t="s">
        <v>1061</v>
      </c>
      <c r="G627" s="3" t="s">
        <v>1121</v>
      </c>
      <c r="H627" s="5">
        <v>120</v>
      </c>
      <c r="I627" t="s">
        <v>378</v>
      </c>
      <c r="N627" s="3"/>
      <c r="O627" s="3"/>
      <c r="P627" s="3"/>
      <c r="Q627" s="3"/>
      <c r="R627" s="18"/>
      <c r="S627" s="3"/>
      <c r="V627" s="17"/>
      <c r="X627" s="156" t="s">
        <v>1186</v>
      </c>
      <c r="Y627" s="10">
        <v>98.79</v>
      </c>
      <c r="Z627" s="8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>
        <v>45107</v>
      </c>
      <c r="F628" s="3" t="s">
        <v>1122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6" t="s">
        <v>15</v>
      </c>
      <c r="Y628" s="10"/>
      <c r="Z628" s="8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6" t="s">
        <v>1200</v>
      </c>
      <c r="Y629" s="10">
        <v>18.02</v>
      </c>
      <c r="Z629" s="8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>
        <f>R636</f>
        <v>378.98599999999999</v>
      </c>
      <c r="E630" s="183" t="s">
        <v>7</v>
      </c>
      <c r="F630" s="184"/>
      <c r="G630" s="185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8"/>
      <c r="AA630" s="183" t="s">
        <v>7</v>
      </c>
      <c r="AB630" s="184"/>
      <c r="AC630" s="185"/>
      <c r="AD630" s="5">
        <f>SUM(AD616:AD629)</f>
        <v>895</v>
      </c>
      <c r="AE630" s="180"/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 x14ac:dyDescent="0.25">
      <c r="B632" s="12"/>
      <c r="C632" s="10"/>
      <c r="N632" s="183" t="s">
        <v>7</v>
      </c>
      <c r="O632" s="184"/>
      <c r="P632" s="184"/>
      <c r="Q632" s="185"/>
      <c r="R632" s="18">
        <f>SUM(R616:R631)</f>
        <v>74</v>
      </c>
      <c r="S632" s="3"/>
      <c r="V632" s="17"/>
      <c r="X632" s="12"/>
      <c r="Y632" s="10"/>
      <c r="AJ632" s="183" t="s">
        <v>7</v>
      </c>
      <c r="AK632" s="184"/>
      <c r="AL632" s="184"/>
      <c r="AM632" s="185"/>
      <c r="AN632" s="18">
        <f>SUM(AN616:AN631)</f>
        <v>1365.1899999999998</v>
      </c>
      <c r="AO632" s="3"/>
    </row>
    <row r="633" spans="2:41" x14ac:dyDescent="0.25">
      <c r="B633" s="12"/>
      <c r="C633" s="10"/>
      <c r="N633" s="126" t="s">
        <v>751</v>
      </c>
      <c r="O633" s="127">
        <v>45126.212858799998</v>
      </c>
      <c r="P633" s="126" t="s">
        <v>476</v>
      </c>
      <c r="Q633" s="128">
        <v>118.455</v>
      </c>
      <c r="R633" s="128">
        <v>207.29599999999999</v>
      </c>
      <c r="S633" s="129" t="s">
        <v>62</v>
      </c>
      <c r="V633" s="17"/>
      <c r="X633" s="12"/>
      <c r="Y633" s="10"/>
    </row>
    <row r="634" spans="2:41" x14ac:dyDescent="0.25">
      <c r="B634" s="12"/>
      <c r="C634" s="10"/>
      <c r="N634" s="126" t="s">
        <v>691</v>
      </c>
      <c r="O634" s="127">
        <v>45126.630833329997</v>
      </c>
      <c r="P634" s="126" t="s">
        <v>476</v>
      </c>
      <c r="Q634" s="128">
        <v>49.536000000000001</v>
      </c>
      <c r="R634" s="128">
        <v>86.69</v>
      </c>
      <c r="S634" s="129" t="s">
        <v>753</v>
      </c>
      <c r="V634" s="17"/>
      <c r="X634" s="12"/>
      <c r="Y634" s="10"/>
    </row>
    <row r="635" spans="2:41" x14ac:dyDescent="0.25">
      <c r="B635" s="12"/>
      <c r="C635" s="10"/>
      <c r="E635" s="14"/>
      <c r="N635" s="126" t="s">
        <v>675</v>
      </c>
      <c r="O635" s="127">
        <v>45126.716516200002</v>
      </c>
      <c r="P635" s="126" t="s">
        <v>476</v>
      </c>
      <c r="Q635" s="128">
        <v>48.57</v>
      </c>
      <c r="R635" s="128">
        <v>85</v>
      </c>
      <c r="S635" s="129" t="s">
        <v>909</v>
      </c>
      <c r="V635" s="17"/>
      <c r="X635" s="12"/>
      <c r="Y635" s="10"/>
      <c r="AA635" s="14"/>
    </row>
    <row r="636" spans="2:41" x14ac:dyDescent="0.25">
      <c r="B636" s="15" t="s">
        <v>18</v>
      </c>
      <c r="C636" s="16">
        <f>SUM(C622:C635)</f>
        <v>3022.9809999999993</v>
      </c>
      <c r="R636" s="176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 x14ac:dyDescent="0.25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 x14ac:dyDescent="0.25">
      <c r="E638" s="1" t="s">
        <v>19</v>
      </c>
      <c r="V638" s="17"/>
      <c r="AA638" s="1" t="s">
        <v>19</v>
      </c>
    </row>
    <row r="639" spans="2:41" x14ac:dyDescent="0.25">
      <c r="V639" s="17"/>
    </row>
    <row r="640" spans="2:41" x14ac:dyDescent="0.25">
      <c r="V640" s="17"/>
    </row>
    <row r="641" spans="1:43" x14ac:dyDescent="0.25">
      <c r="V641" s="17"/>
    </row>
    <row r="642" spans="1:43" x14ac:dyDescent="0.25">
      <c r="V642" s="17"/>
    </row>
    <row r="643" spans="1:43" x14ac:dyDescent="0.25">
      <c r="V643" s="17"/>
    </row>
    <row r="644" spans="1:43" x14ac:dyDescent="0.25">
      <c r="V644" s="17"/>
    </row>
    <row r="645" spans="1:43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 x14ac:dyDescent="0.25">
      <c r="V648" s="17"/>
    </row>
    <row r="649" spans="1:43" ht="15" customHeight="1" x14ac:dyDescent="0.4">
      <c r="H649" s="76" t="s">
        <v>30</v>
      </c>
      <c r="I649" s="76"/>
      <c r="J649" s="76"/>
      <c r="V649" s="17"/>
      <c r="AA649" s="186" t="s">
        <v>31</v>
      </c>
      <c r="AB649" s="186"/>
      <c r="AC649" s="186"/>
    </row>
    <row r="650" spans="1:43" ht="15" customHeight="1" x14ac:dyDescent="0.4">
      <c r="H650" s="76"/>
      <c r="I650" s="76"/>
      <c r="J650" s="76"/>
      <c r="V650" s="17"/>
      <c r="AA650" s="186"/>
      <c r="AB650" s="186"/>
      <c r="AC650" s="186"/>
    </row>
    <row r="651" spans="1:43" x14ac:dyDescent="0.25">
      <c r="V651" s="17"/>
    </row>
    <row r="652" spans="1:43" x14ac:dyDescent="0.25">
      <c r="V652" s="17"/>
    </row>
    <row r="653" spans="1:43" ht="23.25" x14ac:dyDescent="0.35">
      <c r="B653" s="24" t="s">
        <v>68</v>
      </c>
      <c r="V653" s="17"/>
      <c r="X653" s="22" t="s">
        <v>68</v>
      </c>
    </row>
    <row r="654" spans="1:43" ht="23.25" x14ac:dyDescent="0.35">
      <c r="B654" s="23" t="s">
        <v>32</v>
      </c>
      <c r="C654" s="20">
        <f>IF(X614="PAGADO",0,C619)</f>
        <v>-782.98099999999931</v>
      </c>
      <c r="E654" s="187" t="s">
        <v>20</v>
      </c>
      <c r="F654" s="187"/>
      <c r="G654" s="187"/>
      <c r="H654" s="187"/>
      <c r="V654" s="17"/>
      <c r="X654" s="23" t="s">
        <v>32</v>
      </c>
      <c r="Y654" s="20">
        <f>IF(B1454="PAGADO",0,C659)</f>
        <v>-1459.9809999999993</v>
      </c>
      <c r="AA654" s="187" t="s">
        <v>20</v>
      </c>
      <c r="AB654" s="187"/>
      <c r="AC654" s="187"/>
      <c r="AD654" s="187"/>
    </row>
    <row r="655" spans="1:43" x14ac:dyDescent="0.25">
      <c r="B655" s="1" t="s">
        <v>0</v>
      </c>
      <c r="C655" s="19">
        <f>H670</f>
        <v>0</v>
      </c>
      <c r="E655" s="2" t="s">
        <v>1</v>
      </c>
      <c r="F655" s="2" t="s">
        <v>2</v>
      </c>
      <c r="G655" s="2" t="s">
        <v>3</v>
      </c>
      <c r="H655" s="2" t="s">
        <v>4</v>
      </c>
      <c r="N655" s="2" t="s">
        <v>1</v>
      </c>
      <c r="O655" s="2" t="s">
        <v>5</v>
      </c>
      <c r="P655" s="2" t="s">
        <v>4</v>
      </c>
      <c r="Q655" s="2" t="s">
        <v>6</v>
      </c>
      <c r="R655" s="2" t="s">
        <v>7</v>
      </c>
      <c r="S655" s="3"/>
      <c r="V655" s="17"/>
      <c r="X655" s="1" t="s">
        <v>0</v>
      </c>
      <c r="Y655" s="19">
        <f>AD670</f>
        <v>0</v>
      </c>
      <c r="AA655" s="2" t="s">
        <v>1</v>
      </c>
      <c r="AB655" s="2" t="s">
        <v>2</v>
      </c>
      <c r="AC655" s="2" t="s">
        <v>3</v>
      </c>
      <c r="AD655" s="2" t="s">
        <v>4</v>
      </c>
      <c r="AJ655" s="2" t="s">
        <v>1</v>
      </c>
      <c r="AK655" s="2" t="s">
        <v>5</v>
      </c>
      <c r="AL655" s="2" t="s">
        <v>4</v>
      </c>
      <c r="AM655" s="2" t="s">
        <v>6</v>
      </c>
      <c r="AN655" s="2" t="s">
        <v>7</v>
      </c>
      <c r="AO655" s="3"/>
    </row>
    <row r="656" spans="1:43" x14ac:dyDescent="0.25">
      <c r="C656" s="2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Y656" s="2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" t="s">
        <v>24</v>
      </c>
      <c r="C657" s="19">
        <f>IF(C654&gt;0,C654+C655,C655)</f>
        <v>0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" t="s">
        <v>24</v>
      </c>
      <c r="Y657" s="19">
        <f>IF(Y654&gt;0,Y654+Y655,Y655)</f>
        <v>0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" t="s">
        <v>9</v>
      </c>
      <c r="C658" s="20">
        <f>C682</f>
        <v>1459.9809999999993</v>
      </c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" t="s">
        <v>9</v>
      </c>
      <c r="Y658" s="20">
        <f>Y682</f>
        <v>1459.9809999999993</v>
      </c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6" t="s">
        <v>26</v>
      </c>
      <c r="C659" s="21">
        <f>C657-C658</f>
        <v>-1459.9809999999993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6" t="s">
        <v>27</v>
      </c>
      <c r="Y659" s="21">
        <f>Y657-Y658</f>
        <v>-1459.9809999999993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ht="23.25" x14ac:dyDescent="0.35">
      <c r="B660" s="6"/>
      <c r="C660" s="7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88" t="str">
        <f>IF(Y659&lt;0,"NO PAGAR","COBRAR'")</f>
        <v>NO PAGAR</v>
      </c>
      <c r="Y660" s="188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ht="23.25" x14ac:dyDescent="0.35">
      <c r="B661" s="188" t="str">
        <f>IF(C659&lt;0,"NO PAGAR","COBRAR'")</f>
        <v>NO PAGAR</v>
      </c>
      <c r="C661" s="188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6"/>
      <c r="Y661" s="8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x14ac:dyDescent="0.25">
      <c r="B662" s="181" t="s">
        <v>9</v>
      </c>
      <c r="C662" s="182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81" t="s">
        <v>9</v>
      </c>
      <c r="Y662" s="182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x14ac:dyDescent="0.25">
      <c r="B663" s="9" t="str">
        <f>IF(Y619&lt;0,"SALDO ADELANTADO","SALDO A FAVOR '")</f>
        <v>SALDO ADELANTADO</v>
      </c>
      <c r="C663" s="10">
        <f>IF(Y619&lt;=0,Y619*-1)</f>
        <v>1459.9809999999993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9" t="str">
        <f>IF(C659&lt;0,"SALDO ADELANTADO","SALDO A FAVOR'")</f>
        <v>SALDO ADELANTADO</v>
      </c>
      <c r="Y663" s="10">
        <f>IF(C659&lt;=0,C659*-1)</f>
        <v>1459.9809999999993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1" t="s">
        <v>10</v>
      </c>
      <c r="C664" s="10">
        <f>R672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10</v>
      </c>
      <c r="Y664" s="10">
        <f>AN672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1" t="s">
        <v>11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11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12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12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13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13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14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14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15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15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16</v>
      </c>
      <c r="C670" s="10"/>
      <c r="E670" s="183" t="s">
        <v>7</v>
      </c>
      <c r="F670" s="184"/>
      <c r="G670" s="185"/>
      <c r="H670" s="5">
        <f>SUM(H656:H669)</f>
        <v>0</v>
      </c>
      <c r="N670" s="3"/>
      <c r="O670" s="3"/>
      <c r="P670" s="3"/>
      <c r="Q670" s="3"/>
      <c r="R670" s="18"/>
      <c r="S670" s="3"/>
      <c r="V670" s="17"/>
      <c r="X670" s="11" t="s">
        <v>16</v>
      </c>
      <c r="Y670" s="10"/>
      <c r="AA670" s="183" t="s">
        <v>7</v>
      </c>
      <c r="AB670" s="184"/>
      <c r="AC670" s="185"/>
      <c r="AD670" s="5">
        <f>SUM(AD656:AD669)</f>
        <v>0</v>
      </c>
      <c r="AJ670" s="3"/>
      <c r="AK670" s="3"/>
      <c r="AL670" s="3"/>
      <c r="AM670" s="3"/>
      <c r="AN670" s="18"/>
      <c r="AO670" s="3"/>
    </row>
    <row r="671" spans="2:41" x14ac:dyDescent="0.25">
      <c r="B671" s="11" t="s">
        <v>17</v>
      </c>
      <c r="C671" s="10"/>
      <c r="E671" s="13"/>
      <c r="F671" s="13"/>
      <c r="G671" s="13"/>
      <c r="N671" s="3"/>
      <c r="O671" s="3"/>
      <c r="P671" s="3"/>
      <c r="Q671" s="3"/>
      <c r="R671" s="18"/>
      <c r="S671" s="3"/>
      <c r="V671" s="17"/>
      <c r="X671" s="11" t="s">
        <v>17</v>
      </c>
      <c r="Y671" s="10"/>
      <c r="AA671" s="13"/>
      <c r="AB671" s="13"/>
      <c r="AC671" s="13"/>
      <c r="AJ671" s="3"/>
      <c r="AK671" s="3"/>
      <c r="AL671" s="3"/>
      <c r="AM671" s="3"/>
      <c r="AN671" s="18"/>
      <c r="AO671" s="3"/>
    </row>
    <row r="672" spans="2:41" x14ac:dyDescent="0.25">
      <c r="B672" s="12"/>
      <c r="C672" s="10"/>
      <c r="N672" s="183" t="s">
        <v>7</v>
      </c>
      <c r="O672" s="184"/>
      <c r="P672" s="184"/>
      <c r="Q672" s="185"/>
      <c r="R672" s="18">
        <f>SUM(R656:R671)</f>
        <v>0</v>
      </c>
      <c r="S672" s="3"/>
      <c r="V672" s="17"/>
      <c r="X672" s="12"/>
      <c r="Y672" s="10"/>
      <c r="AJ672" s="183" t="s">
        <v>7</v>
      </c>
      <c r="AK672" s="184"/>
      <c r="AL672" s="184"/>
      <c r="AM672" s="185"/>
      <c r="AN672" s="18">
        <f>SUM(AN656:AN671)</f>
        <v>0</v>
      </c>
      <c r="AO672" s="3"/>
    </row>
    <row r="673" spans="2:27" x14ac:dyDescent="0.25">
      <c r="B673" s="12"/>
      <c r="C673" s="10"/>
      <c r="V673" s="17"/>
      <c r="X673" s="12"/>
      <c r="Y673" s="10"/>
    </row>
    <row r="674" spans="2:27" x14ac:dyDescent="0.25">
      <c r="B674" s="12"/>
      <c r="C674" s="10"/>
      <c r="V674" s="17"/>
      <c r="X674" s="12"/>
      <c r="Y674" s="10"/>
    </row>
    <row r="675" spans="2:27" x14ac:dyDescent="0.25">
      <c r="B675" s="12"/>
      <c r="C675" s="10"/>
      <c r="E675" s="14"/>
      <c r="V675" s="17"/>
      <c r="X675" s="12"/>
      <c r="Y675" s="10"/>
      <c r="AA675" s="14"/>
    </row>
    <row r="676" spans="2:27" x14ac:dyDescent="0.25">
      <c r="B676" s="12"/>
      <c r="C676" s="10"/>
      <c r="V676" s="17"/>
      <c r="X676" s="12"/>
      <c r="Y676" s="10"/>
    </row>
    <row r="677" spans="2:27" x14ac:dyDescent="0.25">
      <c r="B677" s="12"/>
      <c r="C677" s="10"/>
      <c r="V677" s="17"/>
      <c r="X677" s="12"/>
      <c r="Y677" s="10"/>
    </row>
    <row r="678" spans="2:27" x14ac:dyDescent="0.25">
      <c r="B678" s="12"/>
      <c r="C678" s="10"/>
      <c r="V678" s="17"/>
      <c r="X678" s="12"/>
      <c r="Y678" s="10"/>
    </row>
    <row r="679" spans="2:27" x14ac:dyDescent="0.25">
      <c r="B679" s="12"/>
      <c r="C679" s="10"/>
      <c r="V679" s="17"/>
      <c r="X679" s="12"/>
      <c r="Y679" s="10"/>
    </row>
    <row r="680" spans="2:27" x14ac:dyDescent="0.25">
      <c r="B680" s="12"/>
      <c r="C680" s="10"/>
      <c r="V680" s="17"/>
      <c r="X680" s="12"/>
      <c r="Y680" s="10"/>
    </row>
    <row r="681" spans="2:27" x14ac:dyDescent="0.25">
      <c r="B681" s="11"/>
      <c r="C681" s="10"/>
      <c r="V681" s="17"/>
      <c r="X681" s="11"/>
      <c r="Y681" s="10"/>
    </row>
    <row r="682" spans="2:27" x14ac:dyDescent="0.25">
      <c r="B682" s="15" t="s">
        <v>18</v>
      </c>
      <c r="C682" s="16">
        <f>SUM(C663:C681)</f>
        <v>1459.9809999999993</v>
      </c>
      <c r="D682" t="s">
        <v>22</v>
      </c>
      <c r="E682" t="s">
        <v>21</v>
      </c>
      <c r="V682" s="17"/>
      <c r="X682" s="15" t="s">
        <v>18</v>
      </c>
      <c r="Y682" s="16">
        <f>SUM(Y663:Y681)</f>
        <v>1459.9809999999993</v>
      </c>
      <c r="Z682" t="s">
        <v>22</v>
      </c>
      <c r="AA682" t="s">
        <v>21</v>
      </c>
    </row>
    <row r="683" spans="2:27" x14ac:dyDescent="0.25">
      <c r="E683" s="1" t="s">
        <v>19</v>
      </c>
      <c r="V683" s="17"/>
      <c r="AA683" s="1" t="s">
        <v>19</v>
      </c>
    </row>
    <row r="684" spans="2:27" x14ac:dyDescent="0.25">
      <c r="V684" s="17"/>
    </row>
    <row r="685" spans="2:27" x14ac:dyDescent="0.25">
      <c r="V685" s="17"/>
    </row>
    <row r="686" spans="2:27" x14ac:dyDescent="0.25">
      <c r="V686" s="17"/>
    </row>
    <row r="687" spans="2:27" x14ac:dyDescent="0.25">
      <c r="V687" s="17"/>
    </row>
    <row r="688" spans="2:27" x14ac:dyDescent="0.25">
      <c r="V688" s="17"/>
    </row>
    <row r="689" spans="2:41" x14ac:dyDescent="0.25">
      <c r="V689" s="17"/>
    </row>
    <row r="690" spans="2:41" x14ac:dyDescent="0.25">
      <c r="V690" s="17"/>
    </row>
    <row r="691" spans="2:41" x14ac:dyDescent="0.25">
      <c r="V691" s="17"/>
    </row>
    <row r="692" spans="2:41" x14ac:dyDescent="0.25">
      <c r="V692" s="17"/>
    </row>
    <row r="693" spans="2:41" x14ac:dyDescent="0.25">
      <c r="V693" s="17"/>
    </row>
    <row r="694" spans="2:41" x14ac:dyDescent="0.25">
      <c r="V694" s="17"/>
    </row>
    <row r="695" spans="2:41" x14ac:dyDescent="0.25">
      <c r="V695" s="17"/>
    </row>
    <row r="696" spans="2:41" x14ac:dyDescent="0.25">
      <c r="V696" s="17"/>
      <c r="AC696" s="189" t="s">
        <v>29</v>
      </c>
      <c r="AD696" s="189"/>
      <c r="AE696" s="189"/>
    </row>
    <row r="697" spans="2:41" ht="15" customHeight="1" x14ac:dyDescent="0.4">
      <c r="H697" s="76" t="s">
        <v>28</v>
      </c>
      <c r="I697" s="76"/>
      <c r="J697" s="76"/>
      <c r="V697" s="17"/>
      <c r="AC697" s="189"/>
      <c r="AD697" s="189"/>
      <c r="AE697" s="189"/>
    </row>
    <row r="698" spans="2:41" ht="15" customHeight="1" x14ac:dyDescent="0.4">
      <c r="H698" s="76"/>
      <c r="I698" s="76"/>
      <c r="J698" s="76"/>
      <c r="V698" s="17"/>
      <c r="AC698" s="189"/>
      <c r="AD698" s="189"/>
      <c r="AE698" s="189"/>
    </row>
    <row r="699" spans="2:41" x14ac:dyDescent="0.25">
      <c r="V699" s="17"/>
    </row>
    <row r="700" spans="2:41" x14ac:dyDescent="0.25">
      <c r="V700" s="17"/>
    </row>
    <row r="701" spans="2:41" ht="23.25" x14ac:dyDescent="0.35">
      <c r="B701" s="22" t="s">
        <v>69</v>
      </c>
      <c r="V701" s="17"/>
      <c r="X701" s="22" t="s">
        <v>69</v>
      </c>
    </row>
    <row r="702" spans="2:41" ht="23.25" x14ac:dyDescent="0.35">
      <c r="B702" s="23" t="s">
        <v>32</v>
      </c>
      <c r="C702" s="20">
        <f>IF(X654="PAGADO",0,Y659)</f>
        <v>-1459.9809999999993</v>
      </c>
      <c r="E702" s="187" t="s">
        <v>20</v>
      </c>
      <c r="F702" s="187"/>
      <c r="G702" s="187"/>
      <c r="H702" s="187"/>
      <c r="V702" s="17"/>
      <c r="X702" s="23" t="s">
        <v>32</v>
      </c>
      <c r="Y702" s="20">
        <f>IF(B702="PAGADO",0,C707)</f>
        <v>-1459.9809999999993</v>
      </c>
      <c r="AA702" s="187" t="s">
        <v>20</v>
      </c>
      <c r="AB702" s="187"/>
      <c r="AC702" s="187"/>
      <c r="AD702" s="187"/>
    </row>
    <row r="703" spans="2:41" x14ac:dyDescent="0.25">
      <c r="B703" s="1" t="s">
        <v>0</v>
      </c>
      <c r="C703" s="19">
        <f>H718</f>
        <v>0</v>
      </c>
      <c r="E703" s="2" t="s">
        <v>1</v>
      </c>
      <c r="F703" s="2" t="s">
        <v>2</v>
      </c>
      <c r="G703" s="2" t="s">
        <v>3</v>
      </c>
      <c r="H703" s="2" t="s">
        <v>4</v>
      </c>
      <c r="N703" s="2" t="s">
        <v>1</v>
      </c>
      <c r="O703" s="2" t="s">
        <v>5</v>
      </c>
      <c r="P703" s="2" t="s">
        <v>4</v>
      </c>
      <c r="Q703" s="2" t="s">
        <v>6</v>
      </c>
      <c r="R703" s="2" t="s">
        <v>7</v>
      </c>
      <c r="S703" s="3"/>
      <c r="V703" s="17"/>
      <c r="X703" s="1" t="s">
        <v>0</v>
      </c>
      <c r="Y703" s="19">
        <f>AD718</f>
        <v>0</v>
      </c>
      <c r="AA703" s="2" t="s">
        <v>1</v>
      </c>
      <c r="AB703" s="2" t="s">
        <v>2</v>
      </c>
      <c r="AC703" s="2" t="s">
        <v>3</v>
      </c>
      <c r="AD703" s="2" t="s">
        <v>4</v>
      </c>
      <c r="AJ703" s="2" t="s">
        <v>1</v>
      </c>
      <c r="AK703" s="2" t="s">
        <v>5</v>
      </c>
      <c r="AL703" s="2" t="s">
        <v>4</v>
      </c>
      <c r="AM703" s="2" t="s">
        <v>6</v>
      </c>
      <c r="AN703" s="2" t="s">
        <v>7</v>
      </c>
      <c r="AO703" s="3"/>
    </row>
    <row r="704" spans="2:41" x14ac:dyDescent="0.25">
      <c r="C704" s="2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Y704" s="2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" t="s">
        <v>24</v>
      </c>
      <c r="C705" s="19">
        <f>IF(C702&gt;0,C702+C703,C703)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24</v>
      </c>
      <c r="Y705" s="19">
        <f>IF(Y702&gt;0,Y702+Y703,Y703)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" t="s">
        <v>9</v>
      </c>
      <c r="C706" s="20">
        <f>C729</f>
        <v>1459.9809999999993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" t="s">
        <v>9</v>
      </c>
      <c r="Y706" s="20">
        <f>Y729</f>
        <v>1459.9809999999993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6" t="s">
        <v>25</v>
      </c>
      <c r="C707" s="21">
        <f>C705-C706</f>
        <v>-1459.9809999999993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 t="s">
        <v>8</v>
      </c>
      <c r="Y707" s="21">
        <f>Y705-Y706</f>
        <v>-1459.9809999999993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6.25" x14ac:dyDescent="0.4">
      <c r="B708" s="190" t="str">
        <f>IF(C707&lt;0,"NO PAGAR","COBRAR")</f>
        <v>NO PAGAR</v>
      </c>
      <c r="C708" s="19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90" t="str">
        <f>IF(Y707&lt;0,"NO PAGAR","COBRAR")</f>
        <v>NO PAGAR</v>
      </c>
      <c r="Y708" s="19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81" t="s">
        <v>9</v>
      </c>
      <c r="C709" s="182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81" t="s">
        <v>9</v>
      </c>
      <c r="Y709" s="182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9" t="str">
        <f>IF(C743&lt;0,"SALDO A FAVOR","SALDO ADELANTAD0'")</f>
        <v>SALDO ADELANTAD0'</v>
      </c>
      <c r="C710" s="10">
        <f>IF(Y654&lt;=0,Y654*-1)</f>
        <v>1459.9809999999993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9" t="str">
        <f>IF(C707&lt;0,"SALDO ADELANTADO","SALDO A FAVOR'")</f>
        <v>SALDO ADELANTADO</v>
      </c>
      <c r="Y710" s="10">
        <f>IF(C707&lt;=0,C707*-1)</f>
        <v>1459.9809999999993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10</v>
      </c>
      <c r="C711" s="10">
        <f>R720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10</v>
      </c>
      <c r="Y711" s="10">
        <f>AN720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11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11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12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12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13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13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1" t="s">
        <v>14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14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15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15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16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16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17</v>
      </c>
      <c r="C718" s="10"/>
      <c r="E718" s="183" t="s">
        <v>7</v>
      </c>
      <c r="F718" s="184"/>
      <c r="G718" s="185"/>
      <c r="H718" s="5">
        <f>SUM(H704:H717)</f>
        <v>0</v>
      </c>
      <c r="N718" s="3"/>
      <c r="O718" s="3"/>
      <c r="P718" s="3"/>
      <c r="Q718" s="3"/>
      <c r="R718" s="18"/>
      <c r="S718" s="3"/>
      <c r="V718" s="17"/>
      <c r="X718" s="11" t="s">
        <v>17</v>
      </c>
      <c r="Y718" s="10"/>
      <c r="AA718" s="183" t="s">
        <v>7</v>
      </c>
      <c r="AB718" s="184"/>
      <c r="AC718" s="185"/>
      <c r="AD718" s="5">
        <f>SUM(AD704:AD717)</f>
        <v>0</v>
      </c>
      <c r="AJ718" s="3"/>
      <c r="AK718" s="3"/>
      <c r="AL718" s="3"/>
      <c r="AM718" s="3"/>
      <c r="AN718" s="18"/>
      <c r="AO718" s="3"/>
    </row>
    <row r="719" spans="2:41" x14ac:dyDescent="0.25">
      <c r="B719" s="12"/>
      <c r="C719" s="10"/>
      <c r="E719" s="13"/>
      <c r="F719" s="13"/>
      <c r="G719" s="13"/>
      <c r="N719" s="3"/>
      <c r="O719" s="3"/>
      <c r="P719" s="3"/>
      <c r="Q719" s="3"/>
      <c r="R719" s="18"/>
      <c r="S719" s="3"/>
      <c r="V719" s="17"/>
      <c r="X719" s="12"/>
      <c r="Y719" s="10"/>
      <c r="AA719" s="13"/>
      <c r="AB719" s="13"/>
      <c r="AC719" s="13"/>
      <c r="AJ719" s="3"/>
      <c r="AK719" s="3"/>
      <c r="AL719" s="3"/>
      <c r="AM719" s="3"/>
      <c r="AN719" s="18"/>
      <c r="AO719" s="3"/>
    </row>
    <row r="720" spans="2:41" x14ac:dyDescent="0.25">
      <c r="B720" s="12"/>
      <c r="C720" s="10"/>
      <c r="N720" s="183" t="s">
        <v>7</v>
      </c>
      <c r="O720" s="184"/>
      <c r="P720" s="184"/>
      <c r="Q720" s="185"/>
      <c r="R720" s="18">
        <f>SUM(R704:R719)</f>
        <v>0</v>
      </c>
      <c r="S720" s="3"/>
      <c r="V720" s="17"/>
      <c r="X720" s="12"/>
      <c r="Y720" s="10"/>
      <c r="AJ720" s="183" t="s">
        <v>7</v>
      </c>
      <c r="AK720" s="184"/>
      <c r="AL720" s="184"/>
      <c r="AM720" s="185"/>
      <c r="AN720" s="18">
        <f>SUM(AN704:AN719)</f>
        <v>0</v>
      </c>
      <c r="AO720" s="3"/>
    </row>
    <row r="721" spans="2:27" x14ac:dyDescent="0.25">
      <c r="B721" s="12"/>
      <c r="C721" s="10"/>
      <c r="V721" s="17"/>
      <c r="X721" s="12"/>
      <c r="Y721" s="10"/>
    </row>
    <row r="722" spans="2:27" x14ac:dyDescent="0.25">
      <c r="B722" s="12"/>
      <c r="C722" s="10"/>
      <c r="V722" s="17"/>
      <c r="X722" s="12"/>
      <c r="Y722" s="10"/>
    </row>
    <row r="723" spans="2:27" x14ac:dyDescent="0.25">
      <c r="B723" s="12"/>
      <c r="C723" s="10"/>
      <c r="E723" s="14"/>
      <c r="V723" s="17"/>
      <c r="X723" s="12"/>
      <c r="Y723" s="10"/>
      <c r="AA723" s="14"/>
    </row>
    <row r="724" spans="2:27" x14ac:dyDescent="0.25">
      <c r="B724" s="12"/>
      <c r="C724" s="10"/>
      <c r="V724" s="17"/>
      <c r="X724" s="12"/>
      <c r="Y724" s="10"/>
    </row>
    <row r="725" spans="2:27" x14ac:dyDescent="0.25">
      <c r="B725" s="12"/>
      <c r="C725" s="10"/>
      <c r="V725" s="17"/>
      <c r="X725" s="12"/>
      <c r="Y725" s="10"/>
    </row>
    <row r="726" spans="2:27" x14ac:dyDescent="0.25">
      <c r="B726" s="12"/>
      <c r="C726" s="10"/>
      <c r="V726" s="17"/>
      <c r="X726" s="12"/>
      <c r="Y726" s="10"/>
    </row>
    <row r="727" spans="2:27" x14ac:dyDescent="0.25">
      <c r="B727" s="12"/>
      <c r="C727" s="10"/>
      <c r="V727" s="17"/>
      <c r="X727" s="12"/>
      <c r="Y727" s="10"/>
    </row>
    <row r="728" spans="2:27" x14ac:dyDescent="0.25">
      <c r="B728" s="11"/>
      <c r="C728" s="10"/>
      <c r="V728" s="17"/>
      <c r="X728" s="11"/>
      <c r="Y728" s="10"/>
    </row>
    <row r="729" spans="2:27" x14ac:dyDescent="0.25">
      <c r="B729" s="15" t="s">
        <v>18</v>
      </c>
      <c r="C729" s="16">
        <f>SUM(C710:C728)</f>
        <v>1459.9809999999993</v>
      </c>
      <c r="V729" s="17"/>
      <c r="X729" s="15" t="s">
        <v>18</v>
      </c>
      <c r="Y729" s="16">
        <f>SUM(Y710:Y728)</f>
        <v>1459.9809999999993</v>
      </c>
    </row>
    <row r="730" spans="2:27" x14ac:dyDescent="0.25">
      <c r="D730" t="s">
        <v>22</v>
      </c>
      <c r="E730" t="s">
        <v>21</v>
      </c>
      <c r="V730" s="17"/>
      <c r="Z730" t="s">
        <v>22</v>
      </c>
      <c r="AA730" t="s">
        <v>21</v>
      </c>
    </row>
    <row r="731" spans="2:27" x14ac:dyDescent="0.25">
      <c r="E731" s="1" t="s">
        <v>19</v>
      </c>
      <c r="V731" s="17"/>
      <c r="AA731" s="1" t="s">
        <v>19</v>
      </c>
    </row>
    <row r="732" spans="2:27" x14ac:dyDescent="0.25">
      <c r="V732" s="17"/>
    </row>
    <row r="733" spans="2:27" x14ac:dyDescent="0.25">
      <c r="V733" s="17"/>
    </row>
    <row r="734" spans="2:27" x14ac:dyDescent="0.25">
      <c r="V734" s="17"/>
    </row>
    <row r="735" spans="2:27" x14ac:dyDescent="0.25">
      <c r="V735" s="17"/>
    </row>
    <row r="736" spans="2:27" x14ac:dyDescent="0.25">
      <c r="V736" s="17"/>
    </row>
    <row r="737" spans="1:43" x14ac:dyDescent="0.25">
      <c r="V737" s="17"/>
    </row>
    <row r="738" spans="1:43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</row>
    <row r="741" spans="1:43" x14ac:dyDescent="0.25">
      <c r="V741" s="17"/>
    </row>
    <row r="742" spans="1:43" ht="15" customHeight="1" x14ac:dyDescent="0.4">
      <c r="H742" s="76" t="s">
        <v>30</v>
      </c>
      <c r="I742" s="76"/>
      <c r="J742" s="76"/>
      <c r="V742" s="17"/>
      <c r="AA742" s="186" t="s">
        <v>31</v>
      </c>
      <c r="AB742" s="186"/>
      <c r="AC742" s="186"/>
    </row>
    <row r="743" spans="1:43" ht="15" customHeight="1" x14ac:dyDescent="0.4">
      <c r="H743" s="76"/>
      <c r="I743" s="76"/>
      <c r="J743" s="76"/>
      <c r="V743" s="17"/>
      <c r="AA743" s="186"/>
      <c r="AB743" s="186"/>
      <c r="AC743" s="186"/>
    </row>
    <row r="744" spans="1:43" x14ac:dyDescent="0.25">
      <c r="V744" s="17"/>
    </row>
    <row r="745" spans="1:43" x14ac:dyDescent="0.25">
      <c r="V745" s="17"/>
    </row>
    <row r="746" spans="1:43" ht="23.25" x14ac:dyDescent="0.35">
      <c r="B746" s="24" t="s">
        <v>69</v>
      </c>
      <c r="V746" s="17"/>
      <c r="X746" s="22" t="s">
        <v>69</v>
      </c>
    </row>
    <row r="747" spans="1:43" ht="23.25" x14ac:dyDescent="0.35">
      <c r="B747" s="23" t="s">
        <v>32</v>
      </c>
      <c r="C747" s="20">
        <f>IF(X702="PAGADO",0,C707)</f>
        <v>-1459.9809999999993</v>
      </c>
      <c r="E747" s="187" t="s">
        <v>20</v>
      </c>
      <c r="F747" s="187"/>
      <c r="G747" s="187"/>
      <c r="H747" s="187"/>
      <c r="V747" s="17"/>
      <c r="X747" s="23" t="s">
        <v>32</v>
      </c>
      <c r="Y747" s="20">
        <f>IF(B1547="PAGADO",0,C752)</f>
        <v>-1459.9809999999993</v>
      </c>
      <c r="AA747" s="187" t="s">
        <v>20</v>
      </c>
      <c r="AB747" s="187"/>
      <c r="AC747" s="187"/>
      <c r="AD747" s="187"/>
    </row>
    <row r="748" spans="1:43" x14ac:dyDescent="0.25">
      <c r="B748" s="1" t="s">
        <v>0</v>
      </c>
      <c r="C748" s="19">
        <f>H763</f>
        <v>0</v>
      </c>
      <c r="E748" s="2" t="s">
        <v>1</v>
      </c>
      <c r="F748" s="2" t="s">
        <v>2</v>
      </c>
      <c r="G748" s="2" t="s">
        <v>3</v>
      </c>
      <c r="H748" s="2" t="s">
        <v>4</v>
      </c>
      <c r="N748" s="2" t="s">
        <v>1</v>
      </c>
      <c r="O748" s="2" t="s">
        <v>5</v>
      </c>
      <c r="P748" s="2" t="s">
        <v>4</v>
      </c>
      <c r="Q748" s="2" t="s">
        <v>6</v>
      </c>
      <c r="R748" s="2" t="s">
        <v>7</v>
      </c>
      <c r="S748" s="3"/>
      <c r="V748" s="17"/>
      <c r="X748" s="1" t="s">
        <v>0</v>
      </c>
      <c r="Y748" s="19">
        <f>AD763</f>
        <v>0</v>
      </c>
      <c r="AA748" s="2" t="s">
        <v>1</v>
      </c>
      <c r="AB748" s="2" t="s">
        <v>2</v>
      </c>
      <c r="AC748" s="2" t="s">
        <v>3</v>
      </c>
      <c r="AD748" s="2" t="s">
        <v>4</v>
      </c>
      <c r="AJ748" s="2" t="s">
        <v>1</v>
      </c>
      <c r="AK748" s="2" t="s">
        <v>5</v>
      </c>
      <c r="AL748" s="2" t="s">
        <v>4</v>
      </c>
      <c r="AM748" s="2" t="s">
        <v>6</v>
      </c>
      <c r="AN748" s="2" t="s">
        <v>7</v>
      </c>
      <c r="AO748" s="3"/>
    </row>
    <row r="749" spans="1:43" x14ac:dyDescent="0.25">
      <c r="C749" s="2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Y749" s="2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x14ac:dyDescent="0.25">
      <c r="B750" s="1" t="s">
        <v>24</v>
      </c>
      <c r="C750" s="19">
        <f>IF(C747&gt;0,C747+C748,C748)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" t="s">
        <v>24</v>
      </c>
      <c r="Y750" s="19">
        <f>IF(Y747&gt;0,Y747+Y748,Y748)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x14ac:dyDescent="0.25">
      <c r="B751" s="1" t="s">
        <v>9</v>
      </c>
      <c r="C751" s="20">
        <f>C775</f>
        <v>1459.9809999999993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" t="s">
        <v>9</v>
      </c>
      <c r="Y751" s="20">
        <f>Y775</f>
        <v>1459.9809999999993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 x14ac:dyDescent="0.25">
      <c r="B752" s="6" t="s">
        <v>26</v>
      </c>
      <c r="C752" s="21">
        <f>C750-C751</f>
        <v>-1459.9809999999993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6" t="s">
        <v>27</v>
      </c>
      <c r="Y752" s="21">
        <f>Y750-Y751</f>
        <v>-1459.9809999999993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ht="23.25" x14ac:dyDescent="0.35">
      <c r="B753" s="6"/>
      <c r="C753" s="7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88" t="str">
        <f>IF(Y752&lt;0,"NO PAGAR","COBRAR'")</f>
        <v>NO PAGAR</v>
      </c>
      <c r="Y753" s="188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ht="23.25" x14ac:dyDescent="0.35">
      <c r="B754" s="188" t="str">
        <f>IF(C752&lt;0,"NO PAGAR","COBRAR'")</f>
        <v>NO PAGAR</v>
      </c>
      <c r="C754" s="188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/>
      <c r="Y754" s="8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81" t="s">
        <v>9</v>
      </c>
      <c r="C755" s="182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81" t="s">
        <v>9</v>
      </c>
      <c r="Y755" s="182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9" t="str">
        <f>IF(Y707&lt;0,"SALDO ADELANTADO","SALDO A FAVOR '")</f>
        <v>SALDO ADELANTADO</v>
      </c>
      <c r="C756" s="10">
        <f>IF(Y707&lt;=0,Y707*-1)</f>
        <v>1459.9809999999993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9" t="str">
        <f>IF(C752&lt;0,"SALDO ADELANTADO","SALDO A FAVOR'")</f>
        <v>SALDO ADELANTADO</v>
      </c>
      <c r="Y756" s="10">
        <f>IF(C752&lt;=0,C752*-1)</f>
        <v>1459.9809999999993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1" t="s">
        <v>10</v>
      </c>
      <c r="C757" s="10">
        <f>R765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10</v>
      </c>
      <c r="Y757" s="10">
        <f>AN765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11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11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12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12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13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13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1" t="s">
        <v>14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14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1" t="s">
        <v>15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15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16</v>
      </c>
      <c r="C763" s="10"/>
      <c r="E763" s="183" t="s">
        <v>7</v>
      </c>
      <c r="F763" s="184"/>
      <c r="G763" s="185"/>
      <c r="H763" s="5">
        <f>SUM(H749:H762)</f>
        <v>0</v>
      </c>
      <c r="N763" s="3"/>
      <c r="O763" s="3"/>
      <c r="P763" s="3"/>
      <c r="Q763" s="3"/>
      <c r="R763" s="18"/>
      <c r="S763" s="3"/>
      <c r="V763" s="17"/>
      <c r="X763" s="11" t="s">
        <v>16</v>
      </c>
      <c r="Y763" s="10"/>
      <c r="AA763" s="183" t="s">
        <v>7</v>
      </c>
      <c r="AB763" s="184"/>
      <c r="AC763" s="185"/>
      <c r="AD763" s="5">
        <f>SUM(AD749:AD762)</f>
        <v>0</v>
      </c>
      <c r="AJ763" s="3"/>
      <c r="AK763" s="3"/>
      <c r="AL763" s="3"/>
      <c r="AM763" s="3"/>
      <c r="AN763" s="18"/>
      <c r="AO763" s="3"/>
    </row>
    <row r="764" spans="2:41" x14ac:dyDescent="0.25">
      <c r="B764" s="11" t="s">
        <v>17</v>
      </c>
      <c r="C764" s="10"/>
      <c r="E764" s="13"/>
      <c r="F764" s="13"/>
      <c r="G764" s="13"/>
      <c r="N764" s="3"/>
      <c r="O764" s="3"/>
      <c r="P764" s="3"/>
      <c r="Q764" s="3"/>
      <c r="R764" s="18"/>
      <c r="S764" s="3"/>
      <c r="V764" s="17"/>
      <c r="X764" s="11" t="s">
        <v>17</v>
      </c>
      <c r="Y764" s="10"/>
      <c r="AA764" s="13"/>
      <c r="AB764" s="13"/>
      <c r="AC764" s="13"/>
      <c r="AJ764" s="3"/>
      <c r="AK764" s="3"/>
      <c r="AL764" s="3"/>
      <c r="AM764" s="3"/>
      <c r="AN764" s="18"/>
      <c r="AO764" s="3"/>
    </row>
    <row r="765" spans="2:41" x14ac:dyDescent="0.25">
      <c r="B765" s="12"/>
      <c r="C765" s="10"/>
      <c r="N765" s="183" t="s">
        <v>7</v>
      </c>
      <c r="O765" s="184"/>
      <c r="P765" s="184"/>
      <c r="Q765" s="185"/>
      <c r="R765" s="18">
        <f>SUM(R749:R764)</f>
        <v>0</v>
      </c>
      <c r="S765" s="3"/>
      <c r="V765" s="17"/>
      <c r="X765" s="12"/>
      <c r="Y765" s="10"/>
      <c r="AJ765" s="183" t="s">
        <v>7</v>
      </c>
      <c r="AK765" s="184"/>
      <c r="AL765" s="184"/>
      <c r="AM765" s="185"/>
      <c r="AN765" s="18">
        <f>SUM(AN749:AN764)</f>
        <v>0</v>
      </c>
      <c r="AO765" s="3"/>
    </row>
    <row r="766" spans="2:41" x14ac:dyDescent="0.25">
      <c r="B766" s="12"/>
      <c r="C766" s="10"/>
      <c r="V766" s="17"/>
      <c r="X766" s="12"/>
      <c r="Y766" s="10"/>
    </row>
    <row r="767" spans="2:41" x14ac:dyDescent="0.25">
      <c r="B767" s="12"/>
      <c r="C767" s="10"/>
      <c r="V767" s="17"/>
      <c r="X767" s="12"/>
      <c r="Y767" s="10"/>
    </row>
    <row r="768" spans="2:41" x14ac:dyDescent="0.25">
      <c r="B768" s="12"/>
      <c r="C768" s="10"/>
      <c r="E768" s="14"/>
      <c r="V768" s="17"/>
      <c r="X768" s="12"/>
      <c r="Y768" s="10"/>
      <c r="AA768" s="14"/>
    </row>
    <row r="769" spans="2:27" x14ac:dyDescent="0.25">
      <c r="B769" s="12"/>
      <c r="C769" s="10"/>
      <c r="V769" s="17"/>
      <c r="X769" s="12"/>
      <c r="Y769" s="10"/>
    </row>
    <row r="770" spans="2:27" x14ac:dyDescent="0.25">
      <c r="B770" s="12"/>
      <c r="C770" s="10"/>
      <c r="V770" s="17"/>
      <c r="X770" s="12"/>
      <c r="Y770" s="10"/>
    </row>
    <row r="771" spans="2:27" x14ac:dyDescent="0.25">
      <c r="B771" s="12"/>
      <c r="C771" s="10"/>
      <c r="V771" s="17"/>
      <c r="X771" s="12"/>
      <c r="Y771" s="10"/>
    </row>
    <row r="772" spans="2:27" x14ac:dyDescent="0.25">
      <c r="B772" s="12"/>
      <c r="C772" s="10"/>
      <c r="V772" s="17"/>
      <c r="X772" s="12"/>
      <c r="Y772" s="10"/>
    </row>
    <row r="773" spans="2:27" x14ac:dyDescent="0.25">
      <c r="B773" s="12"/>
      <c r="C773" s="10"/>
      <c r="V773" s="17"/>
      <c r="X773" s="12"/>
      <c r="Y773" s="10"/>
    </row>
    <row r="774" spans="2:27" x14ac:dyDescent="0.25">
      <c r="B774" s="11"/>
      <c r="C774" s="10"/>
      <c r="V774" s="17"/>
      <c r="X774" s="11"/>
      <c r="Y774" s="10"/>
    </row>
    <row r="775" spans="2:27" x14ac:dyDescent="0.25">
      <c r="B775" s="15" t="s">
        <v>18</v>
      </c>
      <c r="C775" s="16">
        <f>SUM(C756:C774)</f>
        <v>1459.9809999999993</v>
      </c>
      <c r="D775" t="s">
        <v>22</v>
      </c>
      <c r="E775" t="s">
        <v>21</v>
      </c>
      <c r="V775" s="17"/>
      <c r="X775" s="15" t="s">
        <v>18</v>
      </c>
      <c r="Y775" s="16">
        <f>SUM(Y756:Y774)</f>
        <v>1459.9809999999993</v>
      </c>
      <c r="Z775" t="s">
        <v>22</v>
      </c>
      <c r="AA775" t="s">
        <v>21</v>
      </c>
    </row>
    <row r="776" spans="2:27" x14ac:dyDescent="0.25">
      <c r="E776" s="1" t="s">
        <v>19</v>
      </c>
      <c r="V776" s="17"/>
      <c r="AA776" s="1" t="s">
        <v>19</v>
      </c>
    </row>
    <row r="777" spans="2:27" x14ac:dyDescent="0.25">
      <c r="V777" s="17"/>
    </row>
    <row r="778" spans="2:27" x14ac:dyDescent="0.25">
      <c r="V778" s="17"/>
    </row>
    <row r="779" spans="2:27" x14ac:dyDescent="0.25">
      <c r="V779" s="17"/>
    </row>
    <row r="780" spans="2:27" x14ac:dyDescent="0.25">
      <c r="V780" s="17"/>
    </row>
    <row r="781" spans="2:27" x14ac:dyDescent="0.25">
      <c r="V781" s="17"/>
    </row>
    <row r="782" spans="2:27" x14ac:dyDescent="0.25">
      <c r="V782" s="17"/>
    </row>
    <row r="783" spans="2:27" x14ac:dyDescent="0.25">
      <c r="V783" s="17"/>
    </row>
    <row r="784" spans="2:27" x14ac:dyDescent="0.25">
      <c r="V784" s="17"/>
    </row>
    <row r="785" spans="2:41" x14ac:dyDescent="0.25">
      <c r="V785" s="17"/>
    </row>
    <row r="786" spans="2:41" x14ac:dyDescent="0.25">
      <c r="V786" s="17"/>
    </row>
    <row r="787" spans="2:41" x14ac:dyDescent="0.25">
      <c r="V787" s="17"/>
    </row>
    <row r="788" spans="2:41" x14ac:dyDescent="0.25">
      <c r="V788" s="17"/>
    </row>
    <row r="789" spans="2:41" x14ac:dyDescent="0.25">
      <c r="V789" s="17"/>
      <c r="AC789" s="189" t="s">
        <v>29</v>
      </c>
      <c r="AD789" s="189"/>
      <c r="AE789" s="189"/>
    </row>
    <row r="790" spans="2:41" ht="15" customHeight="1" x14ac:dyDescent="0.4">
      <c r="H790" s="76" t="s">
        <v>28</v>
      </c>
      <c r="I790" s="76"/>
      <c r="J790" s="76"/>
      <c r="V790" s="17"/>
      <c r="AC790" s="189"/>
      <c r="AD790" s="189"/>
      <c r="AE790" s="189"/>
    </row>
    <row r="791" spans="2:41" ht="15" customHeight="1" x14ac:dyDescent="0.4">
      <c r="H791" s="76"/>
      <c r="I791" s="76"/>
      <c r="J791" s="76"/>
      <c r="V791" s="17"/>
      <c r="AC791" s="189"/>
      <c r="AD791" s="189"/>
      <c r="AE791" s="189"/>
    </row>
    <row r="792" spans="2:41" x14ac:dyDescent="0.25">
      <c r="V792" s="17"/>
    </row>
    <row r="793" spans="2:41" x14ac:dyDescent="0.25">
      <c r="V793" s="17"/>
    </row>
    <row r="794" spans="2:41" ht="23.25" x14ac:dyDescent="0.35">
      <c r="B794" s="22" t="s">
        <v>70</v>
      </c>
      <c r="V794" s="17"/>
      <c r="X794" s="22" t="s">
        <v>70</v>
      </c>
    </row>
    <row r="795" spans="2:41" ht="23.25" x14ac:dyDescent="0.35">
      <c r="B795" s="23" t="s">
        <v>32</v>
      </c>
      <c r="C795" s="20">
        <f>IF(X747="PAGADO",0,Y752)</f>
        <v>-1459.9809999999993</v>
      </c>
      <c r="E795" s="187" t="s">
        <v>20</v>
      </c>
      <c r="F795" s="187"/>
      <c r="G795" s="187"/>
      <c r="H795" s="187"/>
      <c r="V795" s="17"/>
      <c r="X795" s="23" t="s">
        <v>32</v>
      </c>
      <c r="Y795" s="20">
        <f>IF(B795="PAGADO",0,C800)</f>
        <v>-1459.9809999999993</v>
      </c>
      <c r="AA795" s="187" t="s">
        <v>20</v>
      </c>
      <c r="AB795" s="187"/>
      <c r="AC795" s="187"/>
      <c r="AD795" s="187"/>
    </row>
    <row r="796" spans="2:41" x14ac:dyDescent="0.25">
      <c r="B796" s="1" t="s">
        <v>0</v>
      </c>
      <c r="C796" s="19">
        <f>H811</f>
        <v>0</v>
      </c>
      <c r="E796" s="2" t="s">
        <v>1</v>
      </c>
      <c r="F796" s="2" t="s">
        <v>2</v>
      </c>
      <c r="G796" s="2" t="s">
        <v>3</v>
      </c>
      <c r="H796" s="2" t="s">
        <v>4</v>
      </c>
      <c r="N796" s="2" t="s">
        <v>1</v>
      </c>
      <c r="O796" s="2" t="s">
        <v>5</v>
      </c>
      <c r="P796" s="2" t="s">
        <v>4</v>
      </c>
      <c r="Q796" s="2" t="s">
        <v>6</v>
      </c>
      <c r="R796" s="2" t="s">
        <v>7</v>
      </c>
      <c r="S796" s="3"/>
      <c r="V796" s="17"/>
      <c r="X796" s="1" t="s">
        <v>0</v>
      </c>
      <c r="Y796" s="19">
        <f>AD811</f>
        <v>0</v>
      </c>
      <c r="AA796" s="2" t="s">
        <v>1</v>
      </c>
      <c r="AB796" s="2" t="s">
        <v>2</v>
      </c>
      <c r="AC796" s="2" t="s">
        <v>3</v>
      </c>
      <c r="AD796" s="2" t="s">
        <v>4</v>
      </c>
      <c r="AJ796" s="2" t="s">
        <v>1</v>
      </c>
      <c r="AK796" s="2" t="s">
        <v>5</v>
      </c>
      <c r="AL796" s="2" t="s">
        <v>4</v>
      </c>
      <c r="AM796" s="2" t="s">
        <v>6</v>
      </c>
      <c r="AN796" s="2" t="s">
        <v>7</v>
      </c>
      <c r="AO796" s="3"/>
    </row>
    <row r="797" spans="2:41" x14ac:dyDescent="0.25">
      <c r="C797" s="2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Y797" s="2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" t="s">
        <v>24</v>
      </c>
      <c r="C798" s="19">
        <f>IF(C795&gt;0,C795+C796,C796)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24</v>
      </c>
      <c r="Y798" s="19">
        <f>IF(Y795&gt;0,Y796+Y795,Y796)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" t="s">
        <v>9</v>
      </c>
      <c r="C799" s="20">
        <f>C822</f>
        <v>1459.9809999999993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" t="s">
        <v>9</v>
      </c>
      <c r="Y799" s="20">
        <f>Y822</f>
        <v>1459.9809999999993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6" t="s">
        <v>25</v>
      </c>
      <c r="C800" s="21">
        <f>C798-C799</f>
        <v>-1459.9809999999993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6" t="s">
        <v>8</v>
      </c>
      <c r="Y800" s="21">
        <f>Y798-Y799</f>
        <v>-1459.9809999999993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6.25" x14ac:dyDescent="0.4">
      <c r="B801" s="190" t="str">
        <f>IF(C800&lt;0,"NO PAGAR","COBRAR")</f>
        <v>NO PAGAR</v>
      </c>
      <c r="C801" s="19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90" t="str">
        <f>IF(Y800&lt;0,"NO PAGAR","COBRAR")</f>
        <v>NO PAGAR</v>
      </c>
      <c r="Y801" s="19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81" t="s">
        <v>9</v>
      </c>
      <c r="C802" s="182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81" t="s">
        <v>9</v>
      </c>
      <c r="Y802" s="182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9" t="str">
        <f>IF(C836&lt;0,"SALDO A FAVOR","SALDO ADELANTAD0'")</f>
        <v>SALDO ADELANTAD0'</v>
      </c>
      <c r="C803" s="10">
        <f>IF(Y747&lt;=0,Y747*-1)</f>
        <v>1459.9809999999993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9" t="str">
        <f>IF(C800&lt;0,"SALDO ADELANTADO","SALDO A FAVOR'")</f>
        <v>SALDO ADELANTADO</v>
      </c>
      <c r="Y803" s="10">
        <f>IF(C800&lt;=0,C800*-1)</f>
        <v>1459.9809999999993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10</v>
      </c>
      <c r="C804" s="10">
        <f>R813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10</v>
      </c>
      <c r="Y804" s="10">
        <f>AN813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11" t="s">
        <v>11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11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x14ac:dyDescent="0.25">
      <c r="B806" s="11" t="s">
        <v>12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12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1" t="s">
        <v>13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13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1" t="s">
        <v>14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14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15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15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16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16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17</v>
      </c>
      <c r="C811" s="10"/>
      <c r="E811" s="183" t="s">
        <v>7</v>
      </c>
      <c r="F811" s="184"/>
      <c r="G811" s="185"/>
      <c r="H811" s="5">
        <f>SUM(H797:H810)</f>
        <v>0</v>
      </c>
      <c r="N811" s="3"/>
      <c r="O811" s="3"/>
      <c r="P811" s="3"/>
      <c r="Q811" s="3"/>
      <c r="R811" s="18"/>
      <c r="S811" s="3"/>
      <c r="V811" s="17"/>
      <c r="X811" s="11" t="s">
        <v>17</v>
      </c>
      <c r="Y811" s="10"/>
      <c r="AA811" s="183" t="s">
        <v>7</v>
      </c>
      <c r="AB811" s="184"/>
      <c r="AC811" s="185"/>
      <c r="AD811" s="5">
        <f>SUM(AD797:AD810)</f>
        <v>0</v>
      </c>
      <c r="AJ811" s="3"/>
      <c r="AK811" s="3"/>
      <c r="AL811" s="3"/>
      <c r="AM811" s="3"/>
      <c r="AN811" s="18"/>
      <c r="AO811" s="3"/>
    </row>
    <row r="812" spans="2:41" x14ac:dyDescent="0.25">
      <c r="B812" s="12"/>
      <c r="C812" s="10"/>
      <c r="E812" s="13"/>
      <c r="F812" s="13"/>
      <c r="G812" s="13"/>
      <c r="N812" s="3"/>
      <c r="O812" s="3"/>
      <c r="P812" s="3"/>
      <c r="Q812" s="3"/>
      <c r="R812" s="18"/>
      <c r="S812" s="3"/>
      <c r="V812" s="17"/>
      <c r="X812" s="12"/>
      <c r="Y812" s="10"/>
      <c r="AA812" s="13"/>
      <c r="AB812" s="13"/>
      <c r="AC812" s="13"/>
      <c r="AJ812" s="3"/>
      <c r="AK812" s="3"/>
      <c r="AL812" s="3"/>
      <c r="AM812" s="3"/>
      <c r="AN812" s="18"/>
      <c r="AO812" s="3"/>
    </row>
    <row r="813" spans="2:41" x14ac:dyDescent="0.25">
      <c r="B813" s="12"/>
      <c r="C813" s="10"/>
      <c r="N813" s="183" t="s">
        <v>7</v>
      </c>
      <c r="O813" s="184"/>
      <c r="P813" s="184"/>
      <c r="Q813" s="185"/>
      <c r="R813" s="18">
        <f>SUM(R797:R812)</f>
        <v>0</v>
      </c>
      <c r="S813" s="3"/>
      <c r="V813" s="17"/>
      <c r="X813" s="12"/>
      <c r="Y813" s="10"/>
      <c r="AJ813" s="183" t="s">
        <v>7</v>
      </c>
      <c r="AK813" s="184"/>
      <c r="AL813" s="184"/>
      <c r="AM813" s="185"/>
      <c r="AN813" s="18">
        <f>SUM(AN797:AN812)</f>
        <v>0</v>
      </c>
      <c r="AO813" s="3"/>
    </row>
    <row r="814" spans="2:41" x14ac:dyDescent="0.25">
      <c r="B814" s="12"/>
      <c r="C814" s="10"/>
      <c r="V814" s="17"/>
      <c r="X814" s="12"/>
      <c r="Y814" s="10"/>
    </row>
    <row r="815" spans="2:41" x14ac:dyDescent="0.25">
      <c r="B815" s="12"/>
      <c r="C815" s="10"/>
      <c r="V815" s="17"/>
      <c r="X815" s="12"/>
      <c r="Y815" s="10"/>
    </row>
    <row r="816" spans="2:41" x14ac:dyDescent="0.25">
      <c r="B816" s="12"/>
      <c r="C816" s="10"/>
      <c r="E816" s="14"/>
      <c r="V816" s="17"/>
      <c r="X816" s="12"/>
      <c r="Y816" s="10"/>
      <c r="AA816" s="14"/>
    </row>
    <row r="817" spans="1:43" x14ac:dyDescent="0.25">
      <c r="B817" s="12"/>
      <c r="C817" s="10"/>
      <c r="V817" s="17"/>
      <c r="X817" s="12"/>
      <c r="Y817" s="10"/>
    </row>
    <row r="818" spans="1:43" x14ac:dyDescent="0.25">
      <c r="B818" s="12"/>
      <c r="C818" s="10"/>
      <c r="V818" s="17"/>
      <c r="X818" s="12"/>
      <c r="Y818" s="10"/>
    </row>
    <row r="819" spans="1:43" x14ac:dyDescent="0.25">
      <c r="B819" s="12"/>
      <c r="C819" s="10"/>
      <c r="V819" s="17"/>
      <c r="X819" s="12"/>
      <c r="Y819" s="10"/>
    </row>
    <row r="820" spans="1:43" x14ac:dyDescent="0.25">
      <c r="B820" s="12"/>
      <c r="C820" s="10"/>
      <c r="V820" s="17"/>
      <c r="X820" s="12"/>
      <c r="Y820" s="10"/>
    </row>
    <row r="821" spans="1:43" x14ac:dyDescent="0.25">
      <c r="B821" s="11"/>
      <c r="C821" s="10"/>
      <c r="V821" s="17"/>
      <c r="X821" s="11"/>
      <c r="Y821" s="10"/>
    </row>
    <row r="822" spans="1:43" x14ac:dyDescent="0.25">
      <c r="B822" s="15" t="s">
        <v>18</v>
      </c>
      <c r="C822" s="16">
        <f>SUM(C803:C821)</f>
        <v>1459.9809999999993</v>
      </c>
      <c r="V822" s="17"/>
      <c r="X822" s="15" t="s">
        <v>18</v>
      </c>
      <c r="Y822" s="16">
        <f>SUM(Y803:Y821)</f>
        <v>1459.9809999999993</v>
      </c>
    </row>
    <row r="823" spans="1:43" x14ac:dyDescent="0.25">
      <c r="D823" t="s">
        <v>22</v>
      </c>
      <c r="E823" t="s">
        <v>21</v>
      </c>
      <c r="V823" s="17"/>
      <c r="Z823" t="s">
        <v>22</v>
      </c>
      <c r="AA823" t="s">
        <v>21</v>
      </c>
    </row>
    <row r="824" spans="1:43" x14ac:dyDescent="0.25">
      <c r="E824" s="1" t="s">
        <v>19</v>
      </c>
      <c r="V824" s="17"/>
      <c r="AA824" s="1" t="s">
        <v>19</v>
      </c>
    </row>
    <row r="825" spans="1:43" x14ac:dyDescent="0.25">
      <c r="V825" s="17"/>
    </row>
    <row r="826" spans="1:43" x14ac:dyDescent="0.25">
      <c r="V826" s="17"/>
    </row>
    <row r="827" spans="1:43" x14ac:dyDescent="0.25">
      <c r="V827" s="17"/>
    </row>
    <row r="828" spans="1:43" x14ac:dyDescent="0.25">
      <c r="V828" s="17"/>
    </row>
    <row r="829" spans="1:43" x14ac:dyDescent="0.25">
      <c r="V829" s="17"/>
    </row>
    <row r="830" spans="1:43" x14ac:dyDescent="0.25">
      <c r="V830" s="17"/>
    </row>
    <row r="831" spans="1:43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</row>
    <row r="832" spans="1:43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</row>
    <row r="833" spans="1:43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</row>
    <row r="834" spans="1:43" x14ac:dyDescent="0.25">
      <c r="V834" s="17"/>
    </row>
    <row r="835" spans="1:43" ht="15" customHeight="1" x14ac:dyDescent="0.4">
      <c r="H835" s="76" t="s">
        <v>30</v>
      </c>
      <c r="I835" s="76"/>
      <c r="J835" s="76"/>
      <c r="V835" s="17"/>
      <c r="AA835" s="186" t="s">
        <v>31</v>
      </c>
      <c r="AB835" s="186"/>
      <c r="AC835" s="186"/>
    </row>
    <row r="836" spans="1:43" ht="15" customHeight="1" x14ac:dyDescent="0.4">
      <c r="H836" s="76"/>
      <c r="I836" s="76"/>
      <c r="J836" s="76"/>
      <c r="V836" s="17"/>
      <c r="AA836" s="186"/>
      <c r="AB836" s="186"/>
      <c r="AC836" s="186"/>
    </row>
    <row r="837" spans="1:43" x14ac:dyDescent="0.25">
      <c r="V837" s="17"/>
    </row>
    <row r="838" spans="1:43" x14ac:dyDescent="0.25">
      <c r="V838" s="17"/>
    </row>
    <row r="839" spans="1:43" ht="23.25" x14ac:dyDescent="0.35">
      <c r="B839" s="24" t="s">
        <v>70</v>
      </c>
      <c r="V839" s="17"/>
      <c r="X839" s="22" t="s">
        <v>70</v>
      </c>
    </row>
    <row r="840" spans="1:43" ht="23.25" x14ac:dyDescent="0.35">
      <c r="B840" s="23" t="s">
        <v>32</v>
      </c>
      <c r="C840" s="20">
        <f>IF(X795="PAGADO",0,C800)</f>
        <v>-1459.9809999999993</v>
      </c>
      <c r="E840" s="187" t="s">
        <v>20</v>
      </c>
      <c r="F840" s="187"/>
      <c r="G840" s="187"/>
      <c r="H840" s="187"/>
      <c r="V840" s="17"/>
      <c r="X840" s="23" t="s">
        <v>32</v>
      </c>
      <c r="Y840" s="20">
        <f>IF(B1640="PAGADO",0,C845)</f>
        <v>-1459.9809999999993</v>
      </c>
      <c r="AA840" s="187" t="s">
        <v>20</v>
      </c>
      <c r="AB840" s="187"/>
      <c r="AC840" s="187"/>
      <c r="AD840" s="187"/>
    </row>
    <row r="841" spans="1:43" x14ac:dyDescent="0.25">
      <c r="B841" s="1" t="s">
        <v>0</v>
      </c>
      <c r="C841" s="19">
        <f>H856</f>
        <v>0</v>
      </c>
      <c r="E841" s="2" t="s">
        <v>1</v>
      </c>
      <c r="F841" s="2" t="s">
        <v>2</v>
      </c>
      <c r="G841" s="2" t="s">
        <v>3</v>
      </c>
      <c r="H841" s="2" t="s">
        <v>4</v>
      </c>
      <c r="N841" s="2" t="s">
        <v>1</v>
      </c>
      <c r="O841" s="2" t="s">
        <v>5</v>
      </c>
      <c r="P841" s="2" t="s">
        <v>4</v>
      </c>
      <c r="Q841" s="2" t="s">
        <v>6</v>
      </c>
      <c r="R841" s="2" t="s">
        <v>7</v>
      </c>
      <c r="S841" s="3"/>
      <c r="V841" s="17"/>
      <c r="X841" s="1" t="s">
        <v>0</v>
      </c>
      <c r="Y841" s="19">
        <f>AD856</f>
        <v>0</v>
      </c>
      <c r="AA841" s="2" t="s">
        <v>1</v>
      </c>
      <c r="AB841" s="2" t="s">
        <v>2</v>
      </c>
      <c r="AC841" s="2" t="s">
        <v>3</v>
      </c>
      <c r="AD841" s="2" t="s">
        <v>4</v>
      </c>
      <c r="AJ841" s="2" t="s">
        <v>1</v>
      </c>
      <c r="AK841" s="2" t="s">
        <v>5</v>
      </c>
      <c r="AL841" s="2" t="s">
        <v>4</v>
      </c>
      <c r="AM841" s="2" t="s">
        <v>6</v>
      </c>
      <c r="AN841" s="2" t="s">
        <v>7</v>
      </c>
      <c r="AO841" s="3"/>
    </row>
    <row r="842" spans="1:43" x14ac:dyDescent="0.25">
      <c r="C842" s="2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Y842" s="2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1:43" x14ac:dyDescent="0.25">
      <c r="B843" s="1" t="s">
        <v>24</v>
      </c>
      <c r="C843" s="19">
        <f>IF(C840&gt;0,C840+C841,C841)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24</v>
      </c>
      <c r="Y843" s="19">
        <f>IF(Y840&gt;0,Y840+Y841,Y841)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1:43" x14ac:dyDescent="0.25">
      <c r="B844" s="1" t="s">
        <v>9</v>
      </c>
      <c r="C844" s="20">
        <f>C868</f>
        <v>1459.9809999999993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" t="s">
        <v>9</v>
      </c>
      <c r="Y844" s="20">
        <f>Y868</f>
        <v>1459.9809999999993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1:43" x14ac:dyDescent="0.25">
      <c r="B845" s="6" t="s">
        <v>26</v>
      </c>
      <c r="C845" s="21">
        <f>C843-C844</f>
        <v>-1459.9809999999993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6" t="s">
        <v>27</v>
      </c>
      <c r="Y845" s="21">
        <f>Y843-Y844</f>
        <v>-1459.9809999999993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1:43" ht="23.25" x14ac:dyDescent="0.35">
      <c r="B846" s="6"/>
      <c r="C846" s="7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88" t="str">
        <f>IF(Y845&lt;0,"NO PAGAR","COBRAR'")</f>
        <v>NO PAGAR</v>
      </c>
      <c r="Y846" s="188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1:43" ht="23.25" x14ac:dyDescent="0.35">
      <c r="B847" s="188" t="str">
        <f>IF(C845&lt;0,"NO PAGAR","COBRAR'")</f>
        <v>NO PAGAR</v>
      </c>
      <c r="C847" s="188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/>
      <c r="Y847" s="8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1:43" x14ac:dyDescent="0.25">
      <c r="B848" s="181" t="s">
        <v>9</v>
      </c>
      <c r="C848" s="182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81" t="s">
        <v>9</v>
      </c>
      <c r="Y848" s="182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9" t="str">
        <f>IF(Y800&lt;0,"SALDO ADELANTADO","SALDO A FAVOR '")</f>
        <v>SALDO ADELANTADO</v>
      </c>
      <c r="C849" s="10">
        <f>IF(Y800&lt;=0,Y800*-1)</f>
        <v>1459.9809999999993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9" t="str">
        <f>IF(C845&lt;0,"SALDO ADELANTADO","SALDO A FAVOR'")</f>
        <v>SALDO ADELANTADO</v>
      </c>
      <c r="Y849" s="10">
        <f>IF(C845&lt;=0,C845*-1)</f>
        <v>1459.9809999999993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1" t="s">
        <v>10</v>
      </c>
      <c r="C850" s="10">
        <f>R858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10</v>
      </c>
      <c r="Y850" s="10">
        <f>AN858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1" t="s">
        <v>11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11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11" t="s">
        <v>12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12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1" t="s">
        <v>13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13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1" t="s">
        <v>14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14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1" t="s">
        <v>15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15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16</v>
      </c>
      <c r="C856" s="10"/>
      <c r="E856" s="183" t="s">
        <v>7</v>
      </c>
      <c r="F856" s="184"/>
      <c r="G856" s="185"/>
      <c r="H856" s="5">
        <f>SUM(H842:H855)</f>
        <v>0</v>
      </c>
      <c r="N856" s="3"/>
      <c r="O856" s="3"/>
      <c r="P856" s="3"/>
      <c r="Q856" s="3"/>
      <c r="R856" s="18"/>
      <c r="S856" s="3"/>
      <c r="V856" s="17"/>
      <c r="X856" s="11" t="s">
        <v>16</v>
      </c>
      <c r="Y856" s="10"/>
      <c r="AA856" s="183" t="s">
        <v>7</v>
      </c>
      <c r="AB856" s="184"/>
      <c r="AC856" s="185"/>
      <c r="AD856" s="5">
        <f>SUM(AD842:AD855)</f>
        <v>0</v>
      </c>
      <c r="AJ856" s="3"/>
      <c r="AK856" s="3"/>
      <c r="AL856" s="3"/>
      <c r="AM856" s="3"/>
      <c r="AN856" s="18"/>
      <c r="AO856" s="3"/>
    </row>
    <row r="857" spans="2:41" x14ac:dyDescent="0.25">
      <c r="B857" s="11" t="s">
        <v>17</v>
      </c>
      <c r="C857" s="10"/>
      <c r="E857" s="13"/>
      <c r="F857" s="13"/>
      <c r="G857" s="13"/>
      <c r="N857" s="3"/>
      <c r="O857" s="3"/>
      <c r="P857" s="3"/>
      <c r="Q857" s="3"/>
      <c r="R857" s="18"/>
      <c r="S857" s="3"/>
      <c r="V857" s="17"/>
      <c r="X857" s="11" t="s">
        <v>17</v>
      </c>
      <c r="Y857" s="10"/>
      <c r="AA857" s="13"/>
      <c r="AB857" s="13"/>
      <c r="AC857" s="13"/>
      <c r="AJ857" s="3"/>
      <c r="AK857" s="3"/>
      <c r="AL857" s="3"/>
      <c r="AM857" s="3"/>
      <c r="AN857" s="18"/>
      <c r="AO857" s="3"/>
    </row>
    <row r="858" spans="2:41" x14ac:dyDescent="0.25">
      <c r="B858" s="12"/>
      <c r="C858" s="10"/>
      <c r="N858" s="183" t="s">
        <v>7</v>
      </c>
      <c r="O858" s="184"/>
      <c r="P858" s="184"/>
      <c r="Q858" s="185"/>
      <c r="R858" s="18">
        <f>SUM(R842:R857)</f>
        <v>0</v>
      </c>
      <c r="S858" s="3"/>
      <c r="V858" s="17"/>
      <c r="X858" s="12"/>
      <c r="Y858" s="10"/>
      <c r="AJ858" s="183" t="s">
        <v>7</v>
      </c>
      <c r="AK858" s="184"/>
      <c r="AL858" s="184"/>
      <c r="AM858" s="185"/>
      <c r="AN858" s="18">
        <f>SUM(AN842:AN857)</f>
        <v>0</v>
      </c>
      <c r="AO858" s="3"/>
    </row>
    <row r="859" spans="2:41" x14ac:dyDescent="0.25">
      <c r="B859" s="12"/>
      <c r="C859" s="10"/>
      <c r="V859" s="17"/>
      <c r="X859" s="12"/>
      <c r="Y859" s="10"/>
    </row>
    <row r="860" spans="2:41" x14ac:dyDescent="0.25">
      <c r="B860" s="12"/>
      <c r="C860" s="10"/>
      <c r="V860" s="17"/>
      <c r="X860" s="12"/>
      <c r="Y860" s="10"/>
    </row>
    <row r="861" spans="2:41" x14ac:dyDescent="0.25">
      <c r="B861" s="12"/>
      <c r="C861" s="10"/>
      <c r="E861" s="14"/>
      <c r="V861" s="17"/>
      <c r="X861" s="12"/>
      <c r="Y861" s="10"/>
      <c r="AA861" s="14"/>
    </row>
    <row r="862" spans="2:41" x14ac:dyDescent="0.25">
      <c r="B862" s="12"/>
      <c r="C862" s="10"/>
      <c r="V862" s="17"/>
      <c r="X862" s="12"/>
      <c r="Y862" s="10"/>
    </row>
    <row r="863" spans="2:41" x14ac:dyDescent="0.25">
      <c r="B863" s="12"/>
      <c r="C863" s="10"/>
      <c r="V863" s="17"/>
      <c r="X863" s="12"/>
      <c r="Y863" s="10"/>
    </row>
    <row r="864" spans="2:41" x14ac:dyDescent="0.25">
      <c r="B864" s="12"/>
      <c r="C864" s="10"/>
      <c r="V864" s="17"/>
      <c r="X864" s="12"/>
      <c r="Y864" s="10"/>
    </row>
    <row r="865" spans="2:27" x14ac:dyDescent="0.25">
      <c r="B865" s="12"/>
      <c r="C865" s="10"/>
      <c r="V865" s="17"/>
      <c r="X865" s="12"/>
      <c r="Y865" s="10"/>
    </row>
    <row r="866" spans="2:27" x14ac:dyDescent="0.25">
      <c r="B866" s="12"/>
      <c r="C866" s="10"/>
      <c r="V866" s="17"/>
      <c r="X866" s="12"/>
      <c r="Y866" s="10"/>
    </row>
    <row r="867" spans="2:27" x14ac:dyDescent="0.25">
      <c r="B867" s="11"/>
      <c r="C867" s="10"/>
      <c r="V867" s="17"/>
      <c r="X867" s="11"/>
      <c r="Y867" s="10"/>
    </row>
    <row r="868" spans="2:27" x14ac:dyDescent="0.25">
      <c r="B868" s="15" t="s">
        <v>18</v>
      </c>
      <c r="C868" s="16">
        <f>SUM(C849:C867)</f>
        <v>1459.9809999999993</v>
      </c>
      <c r="D868" t="s">
        <v>22</v>
      </c>
      <c r="E868" t="s">
        <v>21</v>
      </c>
      <c r="V868" s="17"/>
      <c r="X868" s="15" t="s">
        <v>18</v>
      </c>
      <c r="Y868" s="16">
        <f>SUM(Y849:Y867)</f>
        <v>1459.9809999999993</v>
      </c>
      <c r="Z868" t="s">
        <v>22</v>
      </c>
      <c r="AA868" t="s">
        <v>21</v>
      </c>
    </row>
    <row r="869" spans="2:27" x14ac:dyDescent="0.25">
      <c r="E869" s="1" t="s">
        <v>19</v>
      </c>
      <c r="V869" s="17"/>
      <c r="AA869" s="1" t="s">
        <v>19</v>
      </c>
    </row>
    <row r="870" spans="2:27" x14ac:dyDescent="0.25">
      <c r="V870" s="17"/>
    </row>
    <row r="871" spans="2:27" x14ac:dyDescent="0.25">
      <c r="V871" s="17"/>
    </row>
    <row r="872" spans="2:27" x14ac:dyDescent="0.25">
      <c r="V872" s="17"/>
    </row>
    <row r="873" spans="2:27" x14ac:dyDescent="0.25">
      <c r="V873" s="17"/>
    </row>
    <row r="874" spans="2:27" x14ac:dyDescent="0.25">
      <c r="V874" s="17"/>
    </row>
    <row r="875" spans="2:27" x14ac:dyDescent="0.25">
      <c r="V875" s="17"/>
    </row>
    <row r="876" spans="2:27" x14ac:dyDescent="0.25">
      <c r="V876" s="17"/>
    </row>
    <row r="877" spans="2:27" x14ac:dyDescent="0.25">
      <c r="V877" s="17"/>
    </row>
    <row r="878" spans="2:27" x14ac:dyDescent="0.25">
      <c r="V878" s="17"/>
    </row>
    <row r="879" spans="2:27" x14ac:dyDescent="0.25">
      <c r="V879" s="17"/>
    </row>
    <row r="880" spans="2:27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  <c r="AC883" s="189" t="s">
        <v>29</v>
      </c>
      <c r="AD883" s="189"/>
      <c r="AE883" s="189"/>
    </row>
    <row r="884" spans="2:41" ht="15" customHeight="1" x14ac:dyDescent="0.4">
      <c r="H884" s="76" t="s">
        <v>28</v>
      </c>
      <c r="I884" s="76"/>
      <c r="J884" s="76"/>
      <c r="V884" s="17"/>
      <c r="AC884" s="189"/>
      <c r="AD884" s="189"/>
      <c r="AE884" s="189"/>
    </row>
    <row r="885" spans="2:41" ht="15" customHeight="1" x14ac:dyDescent="0.4">
      <c r="H885" s="76"/>
      <c r="I885" s="76"/>
      <c r="J885" s="76"/>
      <c r="V885" s="17"/>
      <c r="AC885" s="189"/>
      <c r="AD885" s="189"/>
      <c r="AE885" s="189"/>
    </row>
    <row r="886" spans="2:41" x14ac:dyDescent="0.25">
      <c r="V886" s="17"/>
    </row>
    <row r="887" spans="2:41" x14ac:dyDescent="0.25">
      <c r="V887" s="17"/>
    </row>
    <row r="888" spans="2:41" ht="23.25" x14ac:dyDescent="0.35">
      <c r="B888" s="22" t="s">
        <v>71</v>
      </c>
      <c r="V888" s="17"/>
      <c r="X888" s="22" t="s">
        <v>71</v>
      </c>
    </row>
    <row r="889" spans="2:41" ht="23.25" x14ac:dyDescent="0.35">
      <c r="B889" s="23" t="s">
        <v>32</v>
      </c>
      <c r="C889" s="20">
        <f>IF(X840="PAGADO",0,Y845)</f>
        <v>-1459.9809999999993</v>
      </c>
      <c r="E889" s="187" t="s">
        <v>20</v>
      </c>
      <c r="F889" s="187"/>
      <c r="G889" s="187"/>
      <c r="H889" s="187"/>
      <c r="V889" s="17"/>
      <c r="X889" s="23" t="s">
        <v>32</v>
      </c>
      <c r="Y889" s="20">
        <f>IF(B889="PAGADO",0,C894)</f>
        <v>-1459.9809999999993</v>
      </c>
      <c r="AA889" s="187" t="s">
        <v>20</v>
      </c>
      <c r="AB889" s="187"/>
      <c r="AC889" s="187"/>
      <c r="AD889" s="187"/>
    </row>
    <row r="890" spans="2:41" x14ac:dyDescent="0.25">
      <c r="B890" s="1" t="s">
        <v>0</v>
      </c>
      <c r="C890" s="19">
        <f>H905</f>
        <v>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 x14ac:dyDescent="0.25">
      <c r="C891" s="2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" t="s">
        <v>24</v>
      </c>
      <c r="C892" s="19">
        <f>IF(C889&gt;0,C889+C890,C890)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" t="s">
        <v>9</v>
      </c>
      <c r="C893" s="20">
        <f>C916</f>
        <v>1459.9809999999993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1459.9809999999993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6" t="s">
        <v>25</v>
      </c>
      <c r="C894" s="21">
        <f>C892-C893</f>
        <v>-1459.9809999999993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-1459.9809999999993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 x14ac:dyDescent="0.4">
      <c r="B895" s="190" t="str">
        <f>IF(C894&lt;0,"NO PAGAR","COBRAR")</f>
        <v>NO PAGAR</v>
      </c>
      <c r="C895" s="19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90" t="str">
        <f>IF(Y894&lt;0,"NO PAGAR","COBRAR")</f>
        <v>NO PAGAR</v>
      </c>
      <c r="Y895" s="19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181" t="s">
        <v>9</v>
      </c>
      <c r="C896" s="182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81" t="s">
        <v>9</v>
      </c>
      <c r="Y896" s="182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9" t="str">
        <f>IF(C930&lt;0,"SALDO A FAVOR","SALDO ADELANTAD0'")</f>
        <v>SALDO ADELANTAD0'</v>
      </c>
      <c r="C897" s="10">
        <f>IF(Y845&lt;=0,Y845*-1)</f>
        <v>1459.9809999999993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ADELANTADO</v>
      </c>
      <c r="Y897" s="10">
        <f>IF(C894&lt;=0,C894*-1)</f>
        <v>1459.9809999999993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17</v>
      </c>
      <c r="C905" s="10"/>
      <c r="E905" s="183" t="s">
        <v>7</v>
      </c>
      <c r="F905" s="184"/>
      <c r="G905" s="185"/>
      <c r="H905" s="5">
        <f>SUM(H891:H904)</f>
        <v>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183" t="s">
        <v>7</v>
      </c>
      <c r="AB905" s="184"/>
      <c r="AC905" s="185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 x14ac:dyDescent="0.25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 x14ac:dyDescent="0.25">
      <c r="B907" s="12"/>
      <c r="C907" s="10"/>
      <c r="N907" s="183" t="s">
        <v>7</v>
      </c>
      <c r="O907" s="184"/>
      <c r="P907" s="184"/>
      <c r="Q907" s="185"/>
      <c r="R907" s="18">
        <f>SUM(R891:R906)</f>
        <v>0</v>
      </c>
      <c r="S907" s="3"/>
      <c r="V907" s="17"/>
      <c r="X907" s="12"/>
      <c r="Y907" s="10"/>
      <c r="AJ907" s="183" t="s">
        <v>7</v>
      </c>
      <c r="AK907" s="184"/>
      <c r="AL907" s="184"/>
      <c r="AM907" s="185"/>
      <c r="AN907" s="18">
        <f>SUM(AN891:AN906)</f>
        <v>0</v>
      </c>
      <c r="AO907" s="3"/>
    </row>
    <row r="908" spans="2:41" x14ac:dyDescent="0.25">
      <c r="B908" s="12"/>
      <c r="C908" s="10"/>
      <c r="V908" s="17"/>
      <c r="X908" s="12"/>
      <c r="Y908" s="10"/>
    </row>
    <row r="909" spans="2:41" x14ac:dyDescent="0.25">
      <c r="B909" s="12"/>
      <c r="C909" s="10"/>
      <c r="V909" s="17"/>
      <c r="X909" s="12"/>
      <c r="Y909" s="10"/>
    </row>
    <row r="910" spans="2:41" x14ac:dyDescent="0.25">
      <c r="B910" s="12"/>
      <c r="C910" s="10"/>
      <c r="E910" s="14"/>
      <c r="V910" s="17"/>
      <c r="X910" s="12"/>
      <c r="Y910" s="10"/>
      <c r="AA910" s="14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1:43" x14ac:dyDescent="0.25">
      <c r="B913" s="12"/>
      <c r="C913" s="10"/>
      <c r="V913" s="17"/>
      <c r="X913" s="12"/>
      <c r="Y913" s="10"/>
    </row>
    <row r="914" spans="1:43" x14ac:dyDescent="0.25">
      <c r="B914" s="12"/>
      <c r="C914" s="10"/>
      <c r="V914" s="17"/>
      <c r="X914" s="12"/>
      <c r="Y914" s="10"/>
    </row>
    <row r="915" spans="1:43" x14ac:dyDescent="0.25">
      <c r="B915" s="11"/>
      <c r="C915" s="10"/>
      <c r="V915" s="17"/>
      <c r="X915" s="11"/>
      <c r="Y915" s="10"/>
    </row>
    <row r="916" spans="1:43" x14ac:dyDescent="0.25">
      <c r="B916" s="15" t="s">
        <v>18</v>
      </c>
      <c r="C916" s="16">
        <f>SUM(C897:C915)</f>
        <v>1459.9809999999993</v>
      </c>
      <c r="V916" s="17"/>
      <c r="X916" s="15" t="s">
        <v>18</v>
      </c>
      <c r="Y916" s="16">
        <f>SUM(Y897:Y915)</f>
        <v>1459.9809999999993</v>
      </c>
    </row>
    <row r="917" spans="1:43" x14ac:dyDescent="0.25">
      <c r="D917" t="s">
        <v>22</v>
      </c>
      <c r="E917" t="s">
        <v>21</v>
      </c>
      <c r="V917" s="17"/>
      <c r="Z917" t="s">
        <v>22</v>
      </c>
      <c r="AA917" t="s">
        <v>21</v>
      </c>
    </row>
    <row r="918" spans="1:43" x14ac:dyDescent="0.25">
      <c r="E918" s="1" t="s">
        <v>19</v>
      </c>
      <c r="V918" s="17"/>
      <c r="AA918" s="1" t="s">
        <v>19</v>
      </c>
    </row>
    <row r="919" spans="1:43" x14ac:dyDescent="0.25">
      <c r="V919" s="17"/>
    </row>
    <row r="920" spans="1:43" x14ac:dyDescent="0.25">
      <c r="V920" s="17"/>
    </row>
    <row r="921" spans="1:43" x14ac:dyDescent="0.25">
      <c r="V921" s="17"/>
    </row>
    <row r="922" spans="1:43" x14ac:dyDescent="0.25">
      <c r="V922" s="17"/>
    </row>
    <row r="923" spans="1:43" x14ac:dyDescent="0.25">
      <c r="V923" s="17"/>
    </row>
    <row r="924" spans="1:43" x14ac:dyDescent="0.25">
      <c r="V924" s="17"/>
    </row>
    <row r="925" spans="1:43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 x14ac:dyDescent="0.25">
      <c r="V928" s="17"/>
    </row>
    <row r="929" spans="2:41" ht="15" customHeight="1" x14ac:dyDescent="0.4">
      <c r="H929" s="76" t="s">
        <v>30</v>
      </c>
      <c r="I929" s="76"/>
      <c r="J929" s="76"/>
      <c r="V929" s="17"/>
      <c r="AA929" s="186" t="s">
        <v>31</v>
      </c>
      <c r="AB929" s="186"/>
      <c r="AC929" s="186"/>
    </row>
    <row r="930" spans="2:41" ht="15" customHeight="1" x14ac:dyDescent="0.4">
      <c r="H930" s="76"/>
      <c r="I930" s="76"/>
      <c r="J930" s="76"/>
      <c r="V930" s="17"/>
      <c r="AA930" s="186"/>
      <c r="AB930" s="186"/>
      <c r="AC930" s="186"/>
    </row>
    <row r="931" spans="2:41" x14ac:dyDescent="0.25">
      <c r="V931" s="17"/>
    </row>
    <row r="932" spans="2:41" x14ac:dyDescent="0.25">
      <c r="V932" s="17"/>
    </row>
    <row r="933" spans="2:41" ht="23.25" x14ac:dyDescent="0.35">
      <c r="B933" s="24" t="s">
        <v>73</v>
      </c>
      <c r="V933" s="17"/>
      <c r="X933" s="22" t="s">
        <v>71</v>
      </c>
    </row>
    <row r="934" spans="2:41" ht="23.25" x14ac:dyDescent="0.35">
      <c r="B934" s="23" t="s">
        <v>32</v>
      </c>
      <c r="C934" s="20">
        <f>IF(X889="PAGADO",0,C894)</f>
        <v>-1459.9809999999993</v>
      </c>
      <c r="E934" s="187" t="s">
        <v>20</v>
      </c>
      <c r="F934" s="187"/>
      <c r="G934" s="187"/>
      <c r="H934" s="187"/>
      <c r="V934" s="17"/>
      <c r="X934" s="23" t="s">
        <v>32</v>
      </c>
      <c r="Y934" s="20">
        <f>IF(B1734="PAGADO",0,C939)</f>
        <v>-1459.9809999999993</v>
      </c>
      <c r="AA934" s="187" t="s">
        <v>20</v>
      </c>
      <c r="AB934" s="187"/>
      <c r="AC934" s="187"/>
      <c r="AD934" s="187"/>
    </row>
    <row r="935" spans="2:41" x14ac:dyDescent="0.25">
      <c r="B935" s="1" t="s">
        <v>0</v>
      </c>
      <c r="C935" s="19">
        <f>H950</f>
        <v>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 x14ac:dyDescent="0.25">
      <c r="C936" s="2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" t="s">
        <v>24</v>
      </c>
      <c r="C937" s="19">
        <f>IF(C934&gt;0,C934+C935,C935)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" t="s">
        <v>9</v>
      </c>
      <c r="C938" s="20">
        <f>C962</f>
        <v>1459.9809999999993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1459.9809999999993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6" t="s">
        <v>26</v>
      </c>
      <c r="C939" s="21">
        <f>C937-C938</f>
        <v>-1459.9809999999993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-1459.9809999999993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 x14ac:dyDescent="0.3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88" t="str">
        <f>IF(Y939&lt;0,"NO PAGAR","COBRAR'")</f>
        <v>NO PAGAR</v>
      </c>
      <c r="Y940" s="188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 x14ac:dyDescent="0.35">
      <c r="B941" s="188" t="str">
        <f>IF(C939&lt;0,"NO PAGAR","COBRAR'")</f>
        <v>NO PAGAR</v>
      </c>
      <c r="C941" s="188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181" t="s">
        <v>9</v>
      </c>
      <c r="C942" s="182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81" t="s">
        <v>9</v>
      </c>
      <c r="Y942" s="182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9" t="str">
        <f>IF(Y894&lt;0,"SALDO ADELANTADO","SALDO A FAVOR '")</f>
        <v>SALDO ADELANTADO</v>
      </c>
      <c r="C943" s="10">
        <f>IF(Y894&lt;=0,Y894*-1)</f>
        <v>1459.9809999999993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ADELANTADO</v>
      </c>
      <c r="Y943" s="10">
        <f>IF(C939&lt;=0,C939*-1)</f>
        <v>1459.9809999999993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16</v>
      </c>
      <c r="C950" s="10"/>
      <c r="E950" s="183" t="s">
        <v>7</v>
      </c>
      <c r="F950" s="184"/>
      <c r="G950" s="185"/>
      <c r="H950" s="5">
        <f>SUM(H936:H949)</f>
        <v>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183" t="s">
        <v>7</v>
      </c>
      <c r="AB950" s="184"/>
      <c r="AC950" s="185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 x14ac:dyDescent="0.25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 x14ac:dyDescent="0.25">
      <c r="B952" s="12"/>
      <c r="C952" s="10"/>
      <c r="N952" s="183" t="s">
        <v>7</v>
      </c>
      <c r="O952" s="184"/>
      <c r="P952" s="184"/>
      <c r="Q952" s="185"/>
      <c r="R952" s="18">
        <f>SUM(R936:R951)</f>
        <v>0</v>
      </c>
      <c r="S952" s="3"/>
      <c r="V952" s="17"/>
      <c r="X952" s="12"/>
      <c r="Y952" s="10"/>
      <c r="AJ952" s="183" t="s">
        <v>7</v>
      </c>
      <c r="AK952" s="184"/>
      <c r="AL952" s="184"/>
      <c r="AM952" s="185"/>
      <c r="AN952" s="18">
        <f>SUM(AN936:AN951)</f>
        <v>0</v>
      </c>
      <c r="AO952" s="3"/>
    </row>
    <row r="953" spans="2:41" x14ac:dyDescent="0.25">
      <c r="B953" s="12"/>
      <c r="C953" s="10"/>
      <c r="V953" s="17"/>
      <c r="X953" s="12"/>
      <c r="Y953" s="10"/>
    </row>
    <row r="954" spans="2:41" x14ac:dyDescent="0.25">
      <c r="B954" s="12"/>
      <c r="C954" s="10"/>
      <c r="V954" s="17"/>
      <c r="X954" s="12"/>
      <c r="Y954" s="10"/>
    </row>
    <row r="955" spans="2:41" x14ac:dyDescent="0.25">
      <c r="B955" s="12"/>
      <c r="C955" s="10"/>
      <c r="E955" s="14"/>
      <c r="V955" s="17"/>
      <c r="X955" s="12"/>
      <c r="Y955" s="10"/>
      <c r="AA955" s="14"/>
    </row>
    <row r="956" spans="2:41" x14ac:dyDescent="0.25">
      <c r="B956" s="12"/>
      <c r="C956" s="10"/>
      <c r="V956" s="17"/>
      <c r="X956" s="12"/>
      <c r="Y956" s="10"/>
    </row>
    <row r="957" spans="2:41" x14ac:dyDescent="0.25">
      <c r="B957" s="12"/>
      <c r="C957" s="10"/>
      <c r="V957" s="17"/>
      <c r="X957" s="12"/>
      <c r="Y957" s="10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V960" s="17"/>
      <c r="X960" s="12"/>
      <c r="Y960" s="10"/>
    </row>
    <row r="961" spans="2:31" x14ac:dyDescent="0.25">
      <c r="B961" s="11"/>
      <c r="C961" s="10"/>
      <c r="V961" s="17"/>
      <c r="X961" s="11"/>
      <c r="Y961" s="10"/>
    </row>
    <row r="962" spans="2:31" x14ac:dyDescent="0.25">
      <c r="B962" s="15" t="s">
        <v>18</v>
      </c>
      <c r="C962" s="16">
        <f>SUM(C943:C961)</f>
        <v>1459.9809999999993</v>
      </c>
      <c r="D962" t="s">
        <v>22</v>
      </c>
      <c r="E962" t="s">
        <v>21</v>
      </c>
      <c r="V962" s="17"/>
      <c r="X962" s="15" t="s">
        <v>18</v>
      </c>
      <c r="Y962" s="16">
        <f>SUM(Y943:Y961)</f>
        <v>1459.9809999999993</v>
      </c>
      <c r="Z962" t="s">
        <v>22</v>
      </c>
      <c r="AA962" t="s">
        <v>21</v>
      </c>
    </row>
    <row r="963" spans="2:31" x14ac:dyDescent="0.25">
      <c r="E963" s="1" t="s">
        <v>19</v>
      </c>
      <c r="V963" s="17"/>
      <c r="AA963" s="1" t="s">
        <v>19</v>
      </c>
    </row>
    <row r="964" spans="2:31" x14ac:dyDescent="0.25">
      <c r="V964" s="17"/>
    </row>
    <row r="965" spans="2:31" x14ac:dyDescent="0.25">
      <c r="V965" s="17"/>
    </row>
    <row r="966" spans="2:31" x14ac:dyDescent="0.25">
      <c r="V966" s="17"/>
    </row>
    <row r="967" spans="2:31" x14ac:dyDescent="0.25">
      <c r="V967" s="17"/>
    </row>
    <row r="968" spans="2:31" x14ac:dyDescent="0.25">
      <c r="V968" s="17"/>
    </row>
    <row r="969" spans="2:31" x14ac:dyDescent="0.25">
      <c r="V969" s="17"/>
    </row>
    <row r="970" spans="2:31" x14ac:dyDescent="0.25">
      <c r="V970" s="17"/>
    </row>
    <row r="971" spans="2:31" x14ac:dyDescent="0.25">
      <c r="V971" s="17"/>
    </row>
    <row r="972" spans="2:31" x14ac:dyDescent="0.25">
      <c r="V972" s="17"/>
    </row>
    <row r="973" spans="2:31" x14ac:dyDescent="0.25">
      <c r="V973" s="17"/>
    </row>
    <row r="974" spans="2:31" x14ac:dyDescent="0.25">
      <c r="V974" s="17"/>
    </row>
    <row r="975" spans="2:31" x14ac:dyDescent="0.25">
      <c r="V975" s="17"/>
    </row>
    <row r="976" spans="2:31" x14ac:dyDescent="0.25">
      <c r="V976" s="17"/>
      <c r="AC976" s="189" t="s">
        <v>29</v>
      </c>
      <c r="AD976" s="189"/>
      <c r="AE976" s="189"/>
    </row>
    <row r="977" spans="2:41" ht="15" customHeight="1" x14ac:dyDescent="0.4">
      <c r="H977" s="76" t="s">
        <v>28</v>
      </c>
      <c r="I977" s="76"/>
      <c r="J977" s="76"/>
      <c r="V977" s="17"/>
      <c r="AC977" s="189"/>
      <c r="AD977" s="189"/>
      <c r="AE977" s="189"/>
    </row>
    <row r="978" spans="2:41" ht="15" customHeight="1" x14ac:dyDescent="0.4">
      <c r="H978" s="76"/>
      <c r="I978" s="76"/>
      <c r="J978" s="76"/>
      <c r="V978" s="17"/>
      <c r="AC978" s="189"/>
      <c r="AD978" s="189"/>
      <c r="AE978" s="189"/>
    </row>
    <row r="979" spans="2:41" x14ac:dyDescent="0.25">
      <c r="V979" s="17"/>
    </row>
    <row r="980" spans="2:41" x14ac:dyDescent="0.25">
      <c r="V980" s="17"/>
    </row>
    <row r="981" spans="2:41" ht="23.25" x14ac:dyDescent="0.35">
      <c r="B981" s="22" t="s">
        <v>72</v>
      </c>
      <c r="V981" s="17"/>
      <c r="X981" s="22" t="s">
        <v>74</v>
      </c>
    </row>
    <row r="982" spans="2:41" ht="23.25" x14ac:dyDescent="0.35">
      <c r="B982" s="23" t="s">
        <v>32</v>
      </c>
      <c r="C982" s="20">
        <f>IF(X934="PAGADO",0,Y939)</f>
        <v>-1459.9809999999993</v>
      </c>
      <c r="E982" s="187" t="s">
        <v>20</v>
      </c>
      <c r="F982" s="187"/>
      <c r="G982" s="187"/>
      <c r="H982" s="187"/>
      <c r="V982" s="17"/>
      <c r="X982" s="23" t="s">
        <v>32</v>
      </c>
      <c r="Y982" s="20">
        <f>IF(B982="PAGADO",0,C987)</f>
        <v>-1459.9809999999993</v>
      </c>
      <c r="AA982" s="187" t="s">
        <v>20</v>
      </c>
      <c r="AB982" s="187"/>
      <c r="AC982" s="187"/>
      <c r="AD982" s="187"/>
    </row>
    <row r="983" spans="2:41" x14ac:dyDescent="0.25">
      <c r="B983" s="1" t="s">
        <v>0</v>
      </c>
      <c r="C983" s="19">
        <f>H998</f>
        <v>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 x14ac:dyDescent="0.25">
      <c r="C984" s="2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" t="s">
        <v>24</v>
      </c>
      <c r="C985" s="19">
        <f>IF(C982&gt;0,C982+C983,C983)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" t="s">
        <v>9</v>
      </c>
      <c r="C986" s="20">
        <f>C1009</f>
        <v>1459.9809999999993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Y1009</f>
        <v>1459.9809999999993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6" t="s">
        <v>25</v>
      </c>
      <c r="C987" s="21">
        <f>C985-C986</f>
        <v>-1459.9809999999993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8</v>
      </c>
      <c r="Y987" s="21">
        <f>Y985-Y986</f>
        <v>-1459.9809999999993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6.25" x14ac:dyDescent="0.4">
      <c r="B988" s="190" t="str">
        <f>IF(C987&lt;0,"NO PAGAR","COBRAR")</f>
        <v>NO PAGAR</v>
      </c>
      <c r="C988" s="19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90" t="str">
        <f>IF(Y987&lt;0,"NO PAGAR","COBRAR")</f>
        <v>NO PAGAR</v>
      </c>
      <c r="Y988" s="19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81" t="s">
        <v>9</v>
      </c>
      <c r="C989" s="182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81" t="s">
        <v>9</v>
      </c>
      <c r="Y989" s="182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9" t="str">
        <f>IF(C1023&lt;0,"SALDO A FAVOR","SALDO ADELANTAD0'")</f>
        <v>SALDO ADELANTAD0'</v>
      </c>
      <c r="C990" s="10">
        <f>IF(Y934&lt;=0,Y934*-1)</f>
        <v>1459.9809999999993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IF(C987&lt;0,"SALDO ADELANTADO","SALDO A FAVOR'")</f>
        <v>SALDO ADELANTADO</v>
      </c>
      <c r="Y990" s="10">
        <f>IF(C987&lt;=0,C987*-1)</f>
        <v>1459.9809999999993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10</v>
      </c>
      <c r="C991" s="10">
        <f>R1000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AN1000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16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17</v>
      </c>
      <c r="C998" s="10"/>
      <c r="E998" s="183" t="s">
        <v>7</v>
      </c>
      <c r="F998" s="184"/>
      <c r="G998" s="185"/>
      <c r="H998" s="5">
        <f>SUM(H984:H997)</f>
        <v>0</v>
      </c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183" t="s">
        <v>7</v>
      </c>
      <c r="AB998" s="184"/>
      <c r="AC998" s="185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 x14ac:dyDescent="0.25">
      <c r="B999" s="12"/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2"/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 x14ac:dyDescent="0.25">
      <c r="B1000" s="12"/>
      <c r="C1000" s="10"/>
      <c r="N1000" s="183" t="s">
        <v>7</v>
      </c>
      <c r="O1000" s="184"/>
      <c r="P1000" s="184"/>
      <c r="Q1000" s="185"/>
      <c r="R1000" s="18">
        <f>SUM(R984:R999)</f>
        <v>0</v>
      </c>
      <c r="S1000" s="3"/>
      <c r="V1000" s="17"/>
      <c r="X1000" s="12"/>
      <c r="Y1000" s="10"/>
      <c r="AJ1000" s="183" t="s">
        <v>7</v>
      </c>
      <c r="AK1000" s="184"/>
      <c r="AL1000" s="184"/>
      <c r="AM1000" s="185"/>
      <c r="AN1000" s="18">
        <f>SUM(AN984:AN999)</f>
        <v>0</v>
      </c>
      <c r="AO1000" s="3"/>
    </row>
    <row r="1001" spans="2:41" x14ac:dyDescent="0.25">
      <c r="B1001" s="12"/>
      <c r="C1001" s="10"/>
      <c r="V1001" s="17"/>
      <c r="X1001" s="12"/>
      <c r="Y1001" s="10"/>
    </row>
    <row r="1002" spans="2:41" x14ac:dyDescent="0.25">
      <c r="B1002" s="12"/>
      <c r="C1002" s="10"/>
      <c r="V1002" s="17"/>
      <c r="X1002" s="12"/>
      <c r="Y1002" s="10"/>
    </row>
    <row r="1003" spans="2:41" x14ac:dyDescent="0.25">
      <c r="B1003" s="12"/>
      <c r="C1003" s="10"/>
      <c r="E1003" s="14"/>
      <c r="V1003" s="17"/>
      <c r="X1003" s="12"/>
      <c r="Y1003" s="10"/>
      <c r="AA1003" s="14"/>
    </row>
    <row r="1004" spans="2:41" x14ac:dyDescent="0.25">
      <c r="B1004" s="12"/>
      <c r="C1004" s="10"/>
      <c r="V1004" s="17"/>
      <c r="X1004" s="12"/>
      <c r="Y1004" s="10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V1007" s="17"/>
      <c r="X1007" s="12"/>
      <c r="Y1007" s="10"/>
    </row>
    <row r="1008" spans="2:41" x14ac:dyDescent="0.25">
      <c r="B1008" s="11"/>
      <c r="C1008" s="10"/>
      <c r="V1008" s="17"/>
      <c r="X1008" s="11"/>
      <c r="Y1008" s="10"/>
    </row>
    <row r="1009" spans="1:43" x14ac:dyDescent="0.25">
      <c r="B1009" s="15" t="s">
        <v>18</v>
      </c>
      <c r="C1009" s="16">
        <f>SUM(C990:C1008)</f>
        <v>1459.9809999999993</v>
      </c>
      <c r="V1009" s="17"/>
      <c r="X1009" s="15" t="s">
        <v>18</v>
      </c>
      <c r="Y1009" s="16">
        <f>SUM(Y990:Y1008)</f>
        <v>1459.9809999999993</v>
      </c>
    </row>
    <row r="1010" spans="1:43" x14ac:dyDescent="0.25">
      <c r="D1010" t="s">
        <v>22</v>
      </c>
      <c r="E1010" t="s">
        <v>21</v>
      </c>
      <c r="V1010" s="17"/>
      <c r="Z1010" t="s">
        <v>22</v>
      </c>
      <c r="AA1010" t="s">
        <v>21</v>
      </c>
    </row>
    <row r="1011" spans="1:43" x14ac:dyDescent="0.25">
      <c r="E1011" s="1" t="s">
        <v>19</v>
      </c>
      <c r="V1011" s="17"/>
      <c r="AA1011" s="1" t="s">
        <v>19</v>
      </c>
    </row>
    <row r="1012" spans="1:43" x14ac:dyDescent="0.25">
      <c r="V1012" s="17"/>
    </row>
    <row r="1013" spans="1:43" x14ac:dyDescent="0.25">
      <c r="V1013" s="17"/>
    </row>
    <row r="1014" spans="1:43" x14ac:dyDescent="0.25">
      <c r="V1014" s="17"/>
    </row>
    <row r="1015" spans="1:43" x14ac:dyDescent="0.25">
      <c r="V1015" s="17"/>
    </row>
    <row r="1016" spans="1:43" x14ac:dyDescent="0.25">
      <c r="V1016" s="17"/>
    </row>
    <row r="1017" spans="1:43" x14ac:dyDescent="0.25">
      <c r="V1017" s="17"/>
    </row>
    <row r="1018" spans="1:43" x14ac:dyDescent="0.25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 x14ac:dyDescent="0.25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 x14ac:dyDescent="0.25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 x14ac:dyDescent="0.25">
      <c r="V1021" s="17"/>
    </row>
    <row r="1022" spans="1:43" ht="15" customHeight="1" x14ac:dyDescent="0.4">
      <c r="H1022" s="76" t="s">
        <v>30</v>
      </c>
      <c r="I1022" s="76"/>
      <c r="J1022" s="76"/>
      <c r="V1022" s="17"/>
      <c r="AA1022" s="186" t="s">
        <v>31</v>
      </c>
      <c r="AB1022" s="186"/>
      <c r="AC1022" s="186"/>
    </row>
    <row r="1023" spans="1:43" ht="15" customHeight="1" x14ac:dyDescent="0.4">
      <c r="H1023" s="76"/>
      <c r="I1023" s="76"/>
      <c r="J1023" s="76"/>
      <c r="V1023" s="17"/>
      <c r="AA1023" s="186"/>
      <c r="AB1023" s="186"/>
      <c r="AC1023" s="186"/>
    </row>
    <row r="1024" spans="1:43" x14ac:dyDescent="0.25">
      <c r="V1024" s="17"/>
    </row>
    <row r="1025" spans="2:41" x14ac:dyDescent="0.25">
      <c r="V1025" s="17"/>
    </row>
    <row r="1026" spans="2:41" ht="23.25" x14ac:dyDescent="0.35">
      <c r="B1026" s="24" t="s">
        <v>72</v>
      </c>
      <c r="V1026" s="17"/>
      <c r="X1026" s="22" t="s">
        <v>72</v>
      </c>
    </row>
    <row r="1027" spans="2:41" ht="23.25" x14ac:dyDescent="0.35">
      <c r="B1027" s="23" t="s">
        <v>32</v>
      </c>
      <c r="C1027" s="20">
        <f>IF(X982="PAGADO",0,C987)</f>
        <v>-1459.9809999999993</v>
      </c>
      <c r="E1027" s="187" t="s">
        <v>20</v>
      </c>
      <c r="F1027" s="187"/>
      <c r="G1027" s="187"/>
      <c r="H1027" s="187"/>
      <c r="V1027" s="17"/>
      <c r="X1027" s="23" t="s">
        <v>32</v>
      </c>
      <c r="Y1027" s="20">
        <f>IF(B1827="PAGADO",0,C1032)</f>
        <v>-1459.9809999999993</v>
      </c>
      <c r="AA1027" s="187" t="s">
        <v>20</v>
      </c>
      <c r="AB1027" s="187"/>
      <c r="AC1027" s="187"/>
      <c r="AD1027" s="187"/>
    </row>
    <row r="1028" spans="2:41" x14ac:dyDescent="0.25">
      <c r="B1028" s="1" t="s">
        <v>0</v>
      </c>
      <c r="C1028" s="19">
        <f>H1043</f>
        <v>0</v>
      </c>
      <c r="E1028" s="2" t="s">
        <v>1</v>
      </c>
      <c r="F1028" s="2" t="s">
        <v>2</v>
      </c>
      <c r="G1028" s="2" t="s">
        <v>3</v>
      </c>
      <c r="H1028" s="2" t="s">
        <v>4</v>
      </c>
      <c r="N1028" s="2" t="s">
        <v>1</v>
      </c>
      <c r="O1028" s="2" t="s">
        <v>5</v>
      </c>
      <c r="P1028" s="2" t="s">
        <v>4</v>
      </c>
      <c r="Q1028" s="2" t="s">
        <v>6</v>
      </c>
      <c r="R1028" s="2" t="s">
        <v>7</v>
      </c>
      <c r="S1028" s="3"/>
      <c r="V1028" s="17"/>
      <c r="X1028" s="1" t="s">
        <v>0</v>
      </c>
      <c r="Y1028" s="19">
        <f>AD1043</f>
        <v>0</v>
      </c>
      <c r="AA1028" s="2" t="s">
        <v>1</v>
      </c>
      <c r="AB1028" s="2" t="s">
        <v>2</v>
      </c>
      <c r="AC1028" s="2" t="s">
        <v>3</v>
      </c>
      <c r="AD1028" s="2" t="s">
        <v>4</v>
      </c>
      <c r="AJ1028" s="2" t="s">
        <v>1</v>
      </c>
      <c r="AK1028" s="2" t="s">
        <v>5</v>
      </c>
      <c r="AL1028" s="2" t="s">
        <v>4</v>
      </c>
      <c r="AM1028" s="2" t="s">
        <v>6</v>
      </c>
      <c r="AN1028" s="2" t="s">
        <v>7</v>
      </c>
      <c r="AO1028" s="3"/>
    </row>
    <row r="1029" spans="2:41" x14ac:dyDescent="0.25">
      <c r="C1029" s="2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Y1029" s="2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" t="s">
        <v>24</v>
      </c>
      <c r="C1030" s="19">
        <f>IF(C1027&gt;0,C1027+C1028,C1028)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24</v>
      </c>
      <c r="Y1030" s="19">
        <f>IF(Y1027&gt;0,Y1027+Y1028,Y1028)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" t="s">
        <v>9</v>
      </c>
      <c r="C1031" s="20">
        <f>C1055</f>
        <v>1459.9809999999993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9</v>
      </c>
      <c r="Y1031" s="20">
        <f>Y1055</f>
        <v>1459.9809999999993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6" t="s">
        <v>26</v>
      </c>
      <c r="C1032" s="21">
        <f>C1030-C1031</f>
        <v>-1459.9809999999993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 t="s">
        <v>27</v>
      </c>
      <c r="Y1032" s="21">
        <f>Y1030-Y1031</f>
        <v>-1459.9809999999993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 x14ac:dyDescent="0.35">
      <c r="B1033" s="6"/>
      <c r="C1033" s="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88" t="str">
        <f>IF(Y1032&lt;0,"NO PAGAR","COBRAR'")</f>
        <v>NO PAGAR</v>
      </c>
      <c r="Y1033" s="188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 x14ac:dyDescent="0.35">
      <c r="B1034" s="188" t="str">
        <f>IF(C1032&lt;0,"NO PAGAR","COBRAR'")</f>
        <v>NO PAGAR</v>
      </c>
      <c r="C1034" s="188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/>
      <c r="Y1034" s="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81" t="s">
        <v>9</v>
      </c>
      <c r="C1035" s="182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81" t="s">
        <v>9</v>
      </c>
      <c r="Y1035" s="182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9" t="str">
        <f>IF(Y987&lt;0,"SALDO ADELANTADO","SALDO A FAVOR '")</f>
        <v>SALDO ADELANTADO</v>
      </c>
      <c r="C1036" s="10">
        <f>IF(Y987&lt;=0,Y987*-1)</f>
        <v>1459.9809999999993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9" t="str">
        <f>IF(C1032&lt;0,"SALDO ADELANTADO","SALDO A FAVOR'")</f>
        <v>SALDO ADELANTADO</v>
      </c>
      <c r="Y1036" s="10">
        <f>IF(C1032&lt;=0,C1032*-1)</f>
        <v>1459.9809999999993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10</v>
      </c>
      <c r="C1037" s="10">
        <f>R1045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10</v>
      </c>
      <c r="Y1037" s="10">
        <f>AN1045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11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11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12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12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13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13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14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14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15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15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16</v>
      </c>
      <c r="C1043" s="10"/>
      <c r="E1043" s="183" t="s">
        <v>7</v>
      </c>
      <c r="F1043" s="184"/>
      <c r="G1043" s="185"/>
      <c r="H1043" s="5">
        <f>SUM(H1029:H1042)</f>
        <v>0</v>
      </c>
      <c r="N1043" s="3"/>
      <c r="O1043" s="3"/>
      <c r="P1043" s="3"/>
      <c r="Q1043" s="3"/>
      <c r="R1043" s="18"/>
      <c r="S1043" s="3"/>
      <c r="V1043" s="17"/>
      <c r="X1043" s="11" t="s">
        <v>16</v>
      </c>
      <c r="Y1043" s="10"/>
      <c r="AA1043" s="183" t="s">
        <v>7</v>
      </c>
      <c r="AB1043" s="184"/>
      <c r="AC1043" s="185"/>
      <c r="AD1043" s="5">
        <f>SUM(AD1029:AD1042)</f>
        <v>0</v>
      </c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17</v>
      </c>
      <c r="C1044" s="10"/>
      <c r="E1044" s="13"/>
      <c r="F1044" s="13"/>
      <c r="G1044" s="13"/>
      <c r="N1044" s="3"/>
      <c r="O1044" s="3"/>
      <c r="P1044" s="3"/>
      <c r="Q1044" s="3"/>
      <c r="R1044" s="18"/>
      <c r="S1044" s="3"/>
      <c r="V1044" s="17"/>
      <c r="X1044" s="11" t="s">
        <v>17</v>
      </c>
      <c r="Y1044" s="10"/>
      <c r="AA1044" s="13"/>
      <c r="AB1044" s="13"/>
      <c r="AC1044" s="13"/>
      <c r="AJ1044" s="3"/>
      <c r="AK1044" s="3"/>
      <c r="AL1044" s="3"/>
      <c r="AM1044" s="3"/>
      <c r="AN1044" s="18"/>
      <c r="AO1044" s="3"/>
    </row>
    <row r="1045" spans="2:41" x14ac:dyDescent="0.25">
      <c r="B1045" s="12"/>
      <c r="C1045" s="10"/>
      <c r="N1045" s="183" t="s">
        <v>7</v>
      </c>
      <c r="O1045" s="184"/>
      <c r="P1045" s="184"/>
      <c r="Q1045" s="185"/>
      <c r="R1045" s="18">
        <f>SUM(R1029:R1044)</f>
        <v>0</v>
      </c>
      <c r="S1045" s="3"/>
      <c r="V1045" s="17"/>
      <c r="X1045" s="12"/>
      <c r="Y1045" s="10"/>
      <c r="AJ1045" s="183" t="s">
        <v>7</v>
      </c>
      <c r="AK1045" s="184"/>
      <c r="AL1045" s="184"/>
      <c r="AM1045" s="185"/>
      <c r="AN1045" s="18">
        <f>SUM(AN1029:AN1044)</f>
        <v>0</v>
      </c>
      <c r="AO1045" s="3"/>
    </row>
    <row r="1046" spans="2:41" x14ac:dyDescent="0.25">
      <c r="B1046" s="12"/>
      <c r="C1046" s="10"/>
      <c r="V1046" s="17"/>
      <c r="X1046" s="12"/>
      <c r="Y1046" s="10"/>
    </row>
    <row r="1047" spans="2:41" x14ac:dyDescent="0.25">
      <c r="B1047" s="12"/>
      <c r="C1047" s="10"/>
      <c r="V1047" s="17"/>
      <c r="X1047" s="12"/>
      <c r="Y1047" s="10"/>
    </row>
    <row r="1048" spans="2:41" x14ac:dyDescent="0.25">
      <c r="B1048" s="12"/>
      <c r="C1048" s="10"/>
      <c r="E1048" s="14"/>
      <c r="V1048" s="17"/>
      <c r="X1048" s="12"/>
      <c r="Y1048" s="10"/>
      <c r="AA1048" s="14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2"/>
      <c r="C1050" s="10"/>
      <c r="V1050" s="17"/>
      <c r="X1050" s="12"/>
      <c r="Y1050" s="10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1"/>
      <c r="C1054" s="10"/>
      <c r="V1054" s="17"/>
      <c r="X1054" s="11"/>
      <c r="Y1054" s="10"/>
    </row>
    <row r="1055" spans="2:41" x14ac:dyDescent="0.25">
      <c r="B1055" s="15" t="s">
        <v>18</v>
      </c>
      <c r="C1055" s="16">
        <f>SUM(C1036:C1054)</f>
        <v>1459.9809999999993</v>
      </c>
      <c r="D1055" t="s">
        <v>22</v>
      </c>
      <c r="E1055" t="s">
        <v>21</v>
      </c>
      <c r="V1055" s="17"/>
      <c r="X1055" s="15" t="s">
        <v>18</v>
      </c>
      <c r="Y1055" s="16">
        <f>SUM(Y1036:Y1054)</f>
        <v>1459.9809999999993</v>
      </c>
      <c r="Z1055" t="s">
        <v>22</v>
      </c>
      <c r="AA1055" t="s">
        <v>21</v>
      </c>
    </row>
    <row r="1056" spans="2:41" x14ac:dyDescent="0.25">
      <c r="E1056" s="1" t="s">
        <v>19</v>
      </c>
      <c r="V1056" s="17"/>
      <c r="AA1056" s="1" t="s">
        <v>19</v>
      </c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</sheetData>
  <mergeCells count="273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630:G630"/>
    <mergeCell ref="AA630:AC630"/>
    <mergeCell ref="N632:Q632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E670:G670"/>
    <mergeCell ref="AA670:AC670"/>
    <mergeCell ref="N672:Q672"/>
    <mergeCell ref="AJ672:AM672"/>
    <mergeCell ref="AC696:AE698"/>
    <mergeCell ref="E654:H654"/>
    <mergeCell ref="AA654:AD654"/>
    <mergeCell ref="X660:Y660"/>
    <mergeCell ref="B661:C661"/>
    <mergeCell ref="B662:C662"/>
    <mergeCell ref="X662:Y662"/>
    <mergeCell ref="E718:G718"/>
    <mergeCell ref="AA718:AC718"/>
    <mergeCell ref="N720:Q720"/>
    <mergeCell ref="AJ720:AM720"/>
    <mergeCell ref="AA742:AC743"/>
    <mergeCell ref="E702:H702"/>
    <mergeCell ref="AA702:AD702"/>
    <mergeCell ref="B708:C708"/>
    <mergeCell ref="X708:Y708"/>
    <mergeCell ref="B709:C709"/>
    <mergeCell ref="X709:Y709"/>
    <mergeCell ref="E763:G763"/>
    <mergeCell ref="AA763:AC763"/>
    <mergeCell ref="N765:Q765"/>
    <mergeCell ref="AJ765:AM765"/>
    <mergeCell ref="AC789:AE791"/>
    <mergeCell ref="E747:H747"/>
    <mergeCell ref="AA747:AD747"/>
    <mergeCell ref="X753:Y753"/>
    <mergeCell ref="B754:C754"/>
    <mergeCell ref="B755:C755"/>
    <mergeCell ref="X755:Y755"/>
    <mergeCell ref="E811:G811"/>
    <mergeCell ref="AA811:AC811"/>
    <mergeCell ref="N813:Q813"/>
    <mergeCell ref="AJ813:AM813"/>
    <mergeCell ref="AA835:AC836"/>
    <mergeCell ref="E795:H795"/>
    <mergeCell ref="AA795:AD795"/>
    <mergeCell ref="B801:C801"/>
    <mergeCell ref="X801:Y801"/>
    <mergeCell ref="B802:C802"/>
    <mergeCell ref="X802:Y802"/>
    <mergeCell ref="E856:G856"/>
    <mergeCell ref="AA856:AC856"/>
    <mergeCell ref="N858:Q858"/>
    <mergeCell ref="AJ858:AM858"/>
    <mergeCell ref="AC883:AE885"/>
    <mergeCell ref="E840:H840"/>
    <mergeCell ref="AA840:AD840"/>
    <mergeCell ref="X846:Y846"/>
    <mergeCell ref="B847:C847"/>
    <mergeCell ref="B848:C848"/>
    <mergeCell ref="X848:Y848"/>
    <mergeCell ref="E905:G905"/>
    <mergeCell ref="AA905:AC905"/>
    <mergeCell ref="N907:Q907"/>
    <mergeCell ref="AJ907:AM907"/>
    <mergeCell ref="AA929:AC930"/>
    <mergeCell ref="E889:H889"/>
    <mergeCell ref="AA889:AD889"/>
    <mergeCell ref="B895:C895"/>
    <mergeCell ref="X895:Y895"/>
    <mergeCell ref="B896:C896"/>
    <mergeCell ref="X896:Y896"/>
    <mergeCell ref="E950:G950"/>
    <mergeCell ref="AA950:AC950"/>
    <mergeCell ref="N952:Q952"/>
    <mergeCell ref="AJ952:AM952"/>
    <mergeCell ref="AC976:AE978"/>
    <mergeCell ref="E934:H934"/>
    <mergeCell ref="AA934:AD934"/>
    <mergeCell ref="X940:Y940"/>
    <mergeCell ref="B941:C941"/>
    <mergeCell ref="B942:C942"/>
    <mergeCell ref="X942:Y942"/>
    <mergeCell ref="E998:G998"/>
    <mergeCell ref="AA998:AC998"/>
    <mergeCell ref="N1000:Q1000"/>
    <mergeCell ref="AJ1000:AM1000"/>
    <mergeCell ref="AA1022:AC1023"/>
    <mergeCell ref="E982:H982"/>
    <mergeCell ref="AA982:AD982"/>
    <mergeCell ref="B988:C988"/>
    <mergeCell ref="X988:Y988"/>
    <mergeCell ref="B989:C989"/>
    <mergeCell ref="X989:Y989"/>
    <mergeCell ref="E1043:G1043"/>
    <mergeCell ref="AA1043:AC1043"/>
    <mergeCell ref="N1045:Q1045"/>
    <mergeCell ref="AJ1045:AM1045"/>
    <mergeCell ref="E1027:H1027"/>
    <mergeCell ref="AA1027:AD1027"/>
    <mergeCell ref="X1033:Y1033"/>
    <mergeCell ref="B1034:C1034"/>
    <mergeCell ref="B1035:C1035"/>
    <mergeCell ref="X1035:Y1035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2023-08-10T15:58:12Z</cp:lastPrinted>
  <dcterms:created xsi:type="dcterms:W3CDTF">2022-12-25T20:52:30Z</dcterms:created>
  <dcterms:modified xsi:type="dcterms:W3CDTF">2023-08-10T18:57:43Z</dcterms:modified>
</cp:coreProperties>
</file>