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7C30E87A-FF85-435D-A43D-ACD950865292}" xr6:coauthVersionLast="47" xr6:coauthVersionMax="47" xr10:uidLastSave="{00000000-0000-0000-0000-000000000000}"/>
  <bookViews>
    <workbookView xWindow="-120" yWindow="-120" windowWidth="20730" windowHeight="11040" tabRatio="647" firstSheet="17" activeTab="21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  <sheet name="Hoja2" sheetId="30" r:id="rId28"/>
  </sheets>
  <externalReferences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0" l="1"/>
  <c r="G12" i="30"/>
  <c r="I11" i="25"/>
  <c r="G11" i="25"/>
  <c r="G137" i="11" l="1"/>
  <c r="R95" i="11"/>
  <c r="I226" i="7"/>
  <c r="I225" i="7"/>
  <c r="I224" i="7"/>
  <c r="I223" i="7"/>
  <c r="I222" i="7"/>
  <c r="I221" i="7"/>
  <c r="I220" i="7" l="1"/>
  <c r="I219" i="7"/>
  <c r="I218" i="7"/>
  <c r="I214" i="7" l="1"/>
  <c r="I215" i="7"/>
  <c r="I216" i="7"/>
  <c r="I217" i="7"/>
  <c r="I211" i="7"/>
  <c r="I212" i="7"/>
  <c r="I213" i="7"/>
  <c r="J183" i="4" l="1"/>
  <c r="G183" i="4"/>
  <c r="G184" i="4" s="1"/>
  <c r="T178" i="7"/>
  <c r="T179" i="7"/>
  <c r="T180" i="7"/>
  <c r="T176" i="7"/>
  <c r="T171" i="7"/>
  <c r="T172" i="7"/>
  <c r="T173" i="7"/>
  <c r="T174" i="7"/>
  <c r="T175" i="7"/>
  <c r="T170" i="7"/>
  <c r="T169" i="7"/>
  <c r="AC85" i="11"/>
  <c r="I151" i="7"/>
  <c r="G157" i="4"/>
  <c r="G158" i="4" s="1"/>
  <c r="J157" i="4"/>
  <c r="R53" i="19"/>
  <c r="J185" i="4" l="1"/>
  <c r="E198" i="13" s="1"/>
  <c r="J159" i="4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76" i="13" s="1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J203" i="13" s="1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E216" i="13" s="1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E214" i="13" s="1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E213" i="13" s="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L62" i="20"/>
  <c r="L61" i="20"/>
  <c r="L60" i="20"/>
  <c r="L59" i="20"/>
  <c r="L58" i="20"/>
  <c r="L57" i="20"/>
  <c r="E57" i="20"/>
  <c r="L56" i="20"/>
  <c r="L40" i="20"/>
  <c r="E40" i="20"/>
  <c r="E48" i="20" s="1"/>
  <c r="E151" i="13" s="1"/>
  <c r="L29" i="20"/>
  <c r="L23" i="20"/>
  <c r="E29" i="20"/>
  <c r="E23" i="20"/>
  <c r="L12" i="20"/>
  <c r="L9" i="20"/>
  <c r="L6" i="20"/>
  <c r="E6" i="20"/>
  <c r="E7" i="20"/>
  <c r="E8" i="20"/>
  <c r="E9" i="20"/>
  <c r="E10" i="20"/>
  <c r="E11" i="20"/>
  <c r="E12" i="20"/>
  <c r="E5" i="20"/>
  <c r="E31" i="20" l="1"/>
  <c r="E89" i="13" s="1"/>
  <c r="L31" i="20"/>
  <c r="E121" i="13" s="1"/>
  <c r="L14" i="20"/>
  <c r="E59" i="13" s="1"/>
  <c r="E83" i="20"/>
  <c r="E101" i="20"/>
  <c r="L65" i="20"/>
  <c r="L83" i="20"/>
  <c r="L101" i="20"/>
  <c r="L48" i="20"/>
  <c r="E182" i="13" s="1"/>
  <c r="E65" i="20"/>
  <c r="E212" i="13" s="1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F94" i="16"/>
  <c r="P93" i="16"/>
  <c r="O93" i="16"/>
  <c r="F93" i="16"/>
  <c r="P92" i="16"/>
  <c r="O92" i="16"/>
  <c r="F92" i="16"/>
  <c r="P91" i="16"/>
  <c r="O91" i="16"/>
  <c r="F91" i="16"/>
  <c r="P90" i="16"/>
  <c r="O90" i="16"/>
  <c r="F90" i="16"/>
  <c r="P89" i="16"/>
  <c r="O89" i="16"/>
  <c r="F89" i="16"/>
  <c r="P88" i="16"/>
  <c r="O88" i="16"/>
  <c r="F88" i="16"/>
  <c r="P87" i="16"/>
  <c r="O87" i="16"/>
  <c r="G87" i="16"/>
  <c r="F87" i="16"/>
  <c r="O86" i="16"/>
  <c r="P86" i="16" s="1"/>
  <c r="F86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5" i="18"/>
  <c r="S165" i="18"/>
  <c r="R165" i="18"/>
  <c r="R166" i="18" s="1"/>
  <c r="J166" i="18"/>
  <c r="H166" i="18"/>
  <c r="G166" i="18"/>
  <c r="G167" i="18" s="1"/>
  <c r="U137" i="18"/>
  <c r="S137" i="18"/>
  <c r="R137" i="18"/>
  <c r="R138" i="18" s="1"/>
  <c r="J138" i="18"/>
  <c r="H138" i="18"/>
  <c r="G138" i="18"/>
  <c r="G139" i="18" s="1"/>
  <c r="U109" i="18"/>
  <c r="S109" i="18"/>
  <c r="R109" i="18"/>
  <c r="R110" i="18" s="1"/>
  <c r="J110" i="18"/>
  <c r="H110" i="18"/>
  <c r="G110" i="18"/>
  <c r="G111" i="18" s="1"/>
  <c r="U81" i="18"/>
  <c r="S81" i="18"/>
  <c r="R81" i="18"/>
  <c r="R82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201" i="11"/>
  <c r="R201" i="11"/>
  <c r="Q201" i="11"/>
  <c r="Q202" i="11" s="1"/>
  <c r="I202" i="11"/>
  <c r="H202" i="11"/>
  <c r="G202" i="11"/>
  <c r="G203" i="11" s="1"/>
  <c r="S168" i="11"/>
  <c r="R168" i="11"/>
  <c r="Q168" i="11"/>
  <c r="Q169" i="11" s="1"/>
  <c r="I169" i="11"/>
  <c r="H169" i="11"/>
  <c r="G169" i="11"/>
  <c r="G170" i="11" s="1"/>
  <c r="S136" i="11"/>
  <c r="R136" i="11"/>
  <c r="Q136" i="11"/>
  <c r="Q137" i="11" s="1"/>
  <c r="I137" i="11"/>
  <c r="H137" i="11"/>
  <c r="G138" i="11"/>
  <c r="S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70" i="11" l="1"/>
  <c r="J112" i="12"/>
  <c r="E207" i="13" s="1"/>
  <c r="J55" i="18"/>
  <c r="E85" i="13" s="1"/>
  <c r="J168" i="18"/>
  <c r="J112" i="19"/>
  <c r="E209" i="13" s="1"/>
  <c r="J140" i="17"/>
  <c r="G158" i="16"/>
  <c r="G102" i="16"/>
  <c r="E194" i="13" s="1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E208" i="13" s="1"/>
  <c r="J168" i="19"/>
  <c r="J84" i="17"/>
  <c r="E150" i="13" s="1"/>
  <c r="H175" i="10"/>
  <c r="H176" i="10" s="1"/>
  <c r="I171" i="11"/>
  <c r="U84" i="12"/>
  <c r="E177" i="13" s="1"/>
  <c r="U26" i="18"/>
  <c r="E55" i="13" s="1"/>
  <c r="U139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203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9" i="11"/>
  <c r="E206" i="13" s="1"/>
  <c r="U55" i="12"/>
  <c r="E116" i="13" s="1"/>
  <c r="U168" i="12"/>
  <c r="U111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3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38" i="11"/>
  <c r="J84" i="12"/>
  <c r="E146" i="13" s="1"/>
  <c r="J26" i="18"/>
  <c r="E19" i="13" s="1"/>
  <c r="J140" i="18"/>
  <c r="J84" i="19"/>
  <c r="E148" i="13" s="1"/>
  <c r="J112" i="17"/>
  <c r="E211" i="13" s="1"/>
  <c r="I204" i="11"/>
  <c r="U112" i="12"/>
  <c r="U55" i="18"/>
  <c r="E117" i="13" s="1"/>
  <c r="U167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J108" i="6" l="1"/>
  <c r="AA85" i="10"/>
  <c r="E175" i="13" s="1"/>
  <c r="T267" i="7"/>
  <c r="T408" i="7"/>
  <c r="U134" i="15"/>
  <c r="G232" i="1"/>
  <c r="G233" i="1" s="1"/>
  <c r="I232" i="1" s="1"/>
  <c r="J234" i="1" s="1"/>
  <c r="E195" i="13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E202" i="13" s="1"/>
  <c r="L84" i="10"/>
  <c r="E144" i="13" s="1"/>
  <c r="S38" i="8"/>
  <c r="I125" i="8"/>
  <c r="J87" i="15"/>
  <c r="E203" i="13" s="1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E205" i="13" s="1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E197" i="13" s="1"/>
  <c r="J71" i="6"/>
  <c r="E200" i="13" s="1"/>
  <c r="I408" i="7"/>
  <c r="S17" i="8"/>
  <c r="E49" i="13" s="1"/>
  <c r="J134" i="15"/>
  <c r="I40" i="9"/>
  <c r="I41" i="9" s="1"/>
  <c r="E81" i="13" s="1"/>
  <c r="AC83" i="10"/>
  <c r="AA178" i="10"/>
  <c r="I267" i="7"/>
  <c r="E201" i="13" s="1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E196" i="13" s="1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E204" i="13" s="1"/>
  <c r="T63" i="9"/>
  <c r="E174" i="13" s="1"/>
  <c r="U61" i="9"/>
  <c r="E143" i="13"/>
  <c r="T41" i="9"/>
  <c r="U39" i="9"/>
  <c r="V24" i="5"/>
  <c r="E46" i="13" s="1"/>
  <c r="J52" i="5"/>
  <c r="E76" i="13" s="1"/>
  <c r="J107" i="5"/>
  <c r="E199" i="13" s="1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217" i="13" l="1"/>
  <c r="I3" i="14" s="1"/>
  <c r="I6" i="14" s="1"/>
  <c r="I15" i="14" s="1"/>
  <c r="E187" i="13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/>
</calcChain>
</file>

<file path=xl/sharedStrings.xml><?xml version="1.0" encoding="utf-8"?>
<sst xmlns="http://schemas.openxmlformats.org/spreadsheetml/2006/main" count="9145" uniqueCount="730">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</sst>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7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A183" zoomScale="115" zoomScaleNormal="115" workbookViewId="0">
      <selection activeCell="A194" sqref="A194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9" x14ac:dyDescent="0.55000000000000004">
      <c r="A1" s="1"/>
      <c r="B1" s="2"/>
      <c r="C1" s="2"/>
      <c r="D1" s="231" t="s">
        <v>24</v>
      </c>
      <c r="E1" s="231"/>
      <c r="F1" s="231"/>
      <c r="G1" s="231"/>
      <c r="H1" s="2"/>
      <c r="I1" s="2"/>
      <c r="M1" s="1"/>
      <c r="N1" s="2"/>
      <c r="O1" s="2"/>
      <c r="P1" s="231" t="s">
        <v>87</v>
      </c>
      <c r="Q1" s="231"/>
      <c r="R1" s="231"/>
      <c r="S1" s="231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32" t="s">
        <v>18</v>
      </c>
      <c r="G55" s="232"/>
      <c r="H55" s="232"/>
      <c r="I55" s="232"/>
      <c r="J55" s="233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34"/>
      <c r="K56" s="8"/>
      <c r="M56" s="8"/>
      <c r="N56" s="8"/>
      <c r="O56" s="8"/>
      <c r="P56" s="8"/>
      <c r="Q56" s="8"/>
      <c r="R56" s="232" t="s">
        <v>18</v>
      </c>
      <c r="S56" s="232"/>
      <c r="T56" s="232"/>
      <c r="U56" s="232"/>
      <c r="V56" s="233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34"/>
      <c r="W57" s="8"/>
    </row>
    <row r="63" spans="1:23" ht="28.9" x14ac:dyDescent="0.55000000000000004">
      <c r="A63" s="1"/>
      <c r="B63" s="2"/>
      <c r="C63" s="2"/>
      <c r="D63" s="231" t="s">
        <v>88</v>
      </c>
      <c r="E63" s="231"/>
      <c r="F63" s="231"/>
      <c r="G63" s="231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31" t="s">
        <v>89</v>
      </c>
      <c r="Q64" s="231"/>
      <c r="R64" s="231"/>
      <c r="S64" s="231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32" t="s">
        <v>18</v>
      </c>
      <c r="G117" s="232"/>
      <c r="H117" s="232"/>
      <c r="I117" s="232"/>
      <c r="J117" s="233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34"/>
      <c r="K118" s="8"/>
      <c r="M118" s="8"/>
      <c r="N118" s="8"/>
      <c r="O118" s="8"/>
      <c r="P118" s="8"/>
      <c r="Q118" s="8"/>
      <c r="R118" s="232" t="s">
        <v>18</v>
      </c>
      <c r="S118" s="232"/>
      <c r="T118" s="232"/>
      <c r="U118" s="232"/>
      <c r="V118" s="233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34"/>
      <c r="W119" s="8"/>
    </row>
    <row r="122" spans="1:36" ht="28.5" x14ac:dyDescent="0.45">
      <c r="A122" s="1"/>
      <c r="B122" s="2"/>
      <c r="C122" s="2"/>
      <c r="D122" s="231" t="s">
        <v>90</v>
      </c>
      <c r="E122" s="231"/>
      <c r="F122" s="231"/>
      <c r="G122" s="231"/>
      <c r="H122" s="2"/>
      <c r="I122" s="2"/>
      <c r="M122" s="1"/>
      <c r="N122" s="2"/>
      <c r="O122" s="2"/>
      <c r="P122" s="231" t="s">
        <v>91</v>
      </c>
      <c r="Q122" s="231"/>
      <c r="R122" s="231"/>
      <c r="S122" s="231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32" t="s">
        <v>18</v>
      </c>
      <c r="G175" s="232"/>
      <c r="H175" s="232"/>
      <c r="I175" s="232"/>
      <c r="J175" s="233">
        <f>I173-K172</f>
        <v>464.51000000000022</v>
      </c>
      <c r="K175" s="8"/>
      <c r="M175" s="8"/>
      <c r="N175" s="8"/>
      <c r="O175" s="8"/>
      <c r="P175" s="8"/>
      <c r="Q175" s="8"/>
      <c r="R175" s="232" t="s">
        <v>18</v>
      </c>
      <c r="S175" s="232"/>
      <c r="T175" s="232"/>
      <c r="U175" s="232"/>
      <c r="V175" s="233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34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34"/>
      <c r="W176" s="8"/>
    </row>
    <row r="180" spans="1:23" ht="28.5" x14ac:dyDescent="0.45">
      <c r="A180" s="1"/>
      <c r="B180" s="2"/>
      <c r="C180" s="2"/>
      <c r="D180" s="231" t="s">
        <v>92</v>
      </c>
      <c r="E180" s="231"/>
      <c r="F180" s="231"/>
      <c r="G180" s="231"/>
      <c r="H180" s="2"/>
      <c r="I180" s="2"/>
      <c r="M180" s="1"/>
      <c r="N180" s="2"/>
      <c r="O180" s="2"/>
      <c r="P180" s="231" t="s">
        <v>93</v>
      </c>
      <c r="Q180" s="231"/>
      <c r="R180" s="231"/>
      <c r="S180" s="231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205">
        <v>4951</v>
      </c>
      <c r="G182" s="228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8">
        <v>4998</v>
      </c>
      <c r="G183" s="216">
        <v>180</v>
      </c>
      <c r="H183" s="8"/>
      <c r="I183" s="8"/>
      <c r="J183" s="8"/>
      <c r="K183" s="216">
        <v>170</v>
      </c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8">
        <v>5002</v>
      </c>
      <c r="G184" s="9">
        <v>405</v>
      </c>
      <c r="H184" s="8">
        <v>10</v>
      </c>
      <c r="I184" s="10"/>
      <c r="J184" s="8"/>
      <c r="K184" s="9">
        <v>380</v>
      </c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8"/>
      <c r="G185" s="9">
        <v>180</v>
      </c>
      <c r="H185" s="8"/>
      <c r="I185" s="10"/>
      <c r="J185" s="8"/>
      <c r="K185" s="9">
        <v>170</v>
      </c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8"/>
      <c r="G186" s="9">
        <v>198</v>
      </c>
      <c r="H186" s="8"/>
      <c r="I186" s="10"/>
      <c r="J186" s="8"/>
      <c r="K186" s="9">
        <v>190</v>
      </c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8">
        <v>5078</v>
      </c>
      <c r="G187" s="9">
        <v>180</v>
      </c>
      <c r="H187" s="8"/>
      <c r="I187" s="10"/>
      <c r="J187" s="8"/>
      <c r="K187" s="9">
        <v>170</v>
      </c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8">
        <v>5092</v>
      </c>
      <c r="G188" s="9">
        <v>180</v>
      </c>
      <c r="H188" s="8">
        <v>10</v>
      </c>
      <c r="I188" s="10"/>
      <c r="J188" s="8"/>
      <c r="K188" s="9">
        <v>170</v>
      </c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8">
        <v>5105</v>
      </c>
      <c r="G189" s="9">
        <v>405</v>
      </c>
      <c r="H189" s="8">
        <v>10</v>
      </c>
      <c r="I189" s="10" t="s">
        <v>725</v>
      </c>
      <c r="J189" s="8"/>
      <c r="K189" s="9">
        <v>380</v>
      </c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8"/>
      <c r="G190" s="9">
        <v>198</v>
      </c>
      <c r="H190" s="8"/>
      <c r="I190" s="10"/>
      <c r="J190" s="8"/>
      <c r="K190" s="9">
        <v>190</v>
      </c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8"/>
      <c r="G191" s="9">
        <v>198</v>
      </c>
      <c r="H191" s="8"/>
      <c r="I191" s="10"/>
      <c r="J191" s="8"/>
      <c r="K191" s="9">
        <v>190</v>
      </c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8"/>
      <c r="G192" s="9">
        <v>225</v>
      </c>
      <c r="H192" s="8"/>
      <c r="I192" s="10"/>
      <c r="J192" s="8"/>
      <c r="K192" s="9">
        <v>190</v>
      </c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8"/>
      <c r="G193" s="9">
        <v>405</v>
      </c>
      <c r="H193" s="8">
        <v>10</v>
      </c>
      <c r="I193" s="10" t="s">
        <v>448</v>
      </c>
      <c r="J193" s="8"/>
      <c r="K193" s="9">
        <v>380</v>
      </c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3159</v>
      </c>
      <c r="H231" s="14"/>
      <c r="I231" s="15">
        <f>SUM(I182:I230)</f>
        <v>0</v>
      </c>
      <c r="J231" s="16"/>
      <c r="K231" s="13">
        <f>SUM(K182:K230)</f>
        <v>2960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3159</v>
      </c>
      <c r="H232" s="16" t="s">
        <v>16</v>
      </c>
      <c r="I232" s="13">
        <f>G233-I231</f>
        <v>3127.41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3127.41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32" t="s">
        <v>18</v>
      </c>
      <c r="G234" s="232"/>
      <c r="H234" s="232"/>
      <c r="I234" s="232"/>
      <c r="J234" s="233">
        <f>I232-K231</f>
        <v>167.40999999999985</v>
      </c>
      <c r="K234" s="8"/>
      <c r="M234" s="8"/>
      <c r="N234" s="8"/>
      <c r="O234" s="8"/>
      <c r="P234" s="8"/>
      <c r="Q234" s="8"/>
      <c r="R234" s="232" t="s">
        <v>18</v>
      </c>
      <c r="S234" s="232"/>
      <c r="T234" s="232"/>
      <c r="U234" s="232"/>
      <c r="V234" s="233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34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34"/>
      <c r="W235" s="8"/>
    </row>
    <row r="241" spans="1:23" ht="28.5" x14ac:dyDescent="0.45">
      <c r="A241" s="1"/>
      <c r="B241" s="2"/>
      <c r="C241" s="2"/>
      <c r="D241" s="231" t="s">
        <v>94</v>
      </c>
      <c r="E241" s="231"/>
      <c r="F241" s="231"/>
      <c r="G241" s="231"/>
      <c r="H241" s="2"/>
      <c r="I241" s="2"/>
      <c r="M241" s="1"/>
      <c r="N241" s="2"/>
      <c r="O241" s="2"/>
      <c r="P241" s="231" t="s">
        <v>95</v>
      </c>
      <c r="Q241" s="231"/>
      <c r="R241" s="231"/>
      <c r="S241" s="231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32" t="s">
        <v>18</v>
      </c>
      <c r="G295" s="232"/>
      <c r="H295" s="232"/>
      <c r="I295" s="232"/>
      <c r="J295" s="233">
        <f>I293-K292</f>
        <v>0</v>
      </c>
      <c r="K295" s="8"/>
      <c r="M295" s="8"/>
      <c r="N295" s="8"/>
      <c r="O295" s="8"/>
      <c r="P295" s="8"/>
      <c r="Q295" s="8"/>
      <c r="R295" s="232" t="s">
        <v>18</v>
      </c>
      <c r="S295" s="232"/>
      <c r="T295" s="232"/>
      <c r="U295" s="232"/>
      <c r="V295" s="233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34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34"/>
      <c r="W296" s="8"/>
    </row>
    <row r="301" spans="1:23" ht="28.5" x14ac:dyDescent="0.45">
      <c r="A301" s="1"/>
      <c r="B301" s="2"/>
      <c r="C301" s="2"/>
      <c r="D301" s="231" t="s">
        <v>96</v>
      </c>
      <c r="E301" s="231"/>
      <c r="F301" s="231"/>
      <c r="G301" s="231"/>
      <c r="H301" s="2"/>
      <c r="I301" s="2"/>
      <c r="M301" s="1"/>
      <c r="N301" s="2"/>
      <c r="O301" s="2"/>
      <c r="P301" s="231" t="s">
        <v>30</v>
      </c>
      <c r="Q301" s="231"/>
      <c r="R301" s="231"/>
      <c r="S301" s="231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32" t="s">
        <v>18</v>
      </c>
      <c r="G355" s="232"/>
      <c r="H355" s="232"/>
      <c r="I355" s="232"/>
      <c r="J355" s="233">
        <f>I353-K352</f>
        <v>0</v>
      </c>
      <c r="K355" s="8"/>
      <c r="M355" s="8"/>
      <c r="N355" s="8"/>
      <c r="O355" s="8"/>
      <c r="P355" s="8"/>
      <c r="Q355" s="8"/>
      <c r="R355" s="232" t="s">
        <v>18</v>
      </c>
      <c r="S355" s="232"/>
      <c r="T355" s="232"/>
      <c r="U355" s="232"/>
      <c r="V355" s="233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34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34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A184" zoomScale="115" zoomScaleNormal="115" workbookViewId="0">
      <selection activeCell="A197" sqref="A197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35" t="s">
        <v>24</v>
      </c>
      <c r="C1" s="236"/>
      <c r="D1" s="236"/>
      <c r="E1" s="236"/>
      <c r="F1" s="237"/>
      <c r="G1" s="8"/>
      <c r="H1" s="8"/>
      <c r="I1" s="8"/>
      <c r="J1" s="22"/>
      <c r="M1" s="7"/>
      <c r="N1" s="235" t="s">
        <v>87</v>
      </c>
      <c r="O1" s="236"/>
      <c r="P1" s="236"/>
      <c r="Q1" s="236"/>
      <c r="R1" s="237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96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96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96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96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04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04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04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04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04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04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3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3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3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3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3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3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3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3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3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3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3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3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3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08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08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08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08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08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08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08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38" t="s">
        <v>18</v>
      </c>
      <c r="F53" s="239"/>
      <c r="G53" s="239"/>
      <c r="H53" s="240"/>
      <c r="I53" s="18">
        <f>F52-I51</f>
        <v>429.39999999999964</v>
      </c>
      <c r="Q53" s="238" t="s">
        <v>18</v>
      </c>
      <c r="R53" s="239"/>
      <c r="S53" s="239"/>
      <c r="T53" s="240"/>
      <c r="U53" s="18">
        <f>R52-U51</f>
        <v>508.6230000000005</v>
      </c>
    </row>
    <row r="59" spans="1:22" ht="31.15" x14ac:dyDescent="0.6">
      <c r="A59" s="7"/>
      <c r="B59" s="235" t="s">
        <v>88</v>
      </c>
      <c r="C59" s="236"/>
      <c r="D59" s="236"/>
      <c r="E59" s="236"/>
      <c r="F59" s="237"/>
      <c r="G59" s="8"/>
      <c r="H59" s="8"/>
      <c r="I59" s="8"/>
      <c r="J59" s="22"/>
      <c r="M59" s="7"/>
      <c r="N59" s="235" t="s">
        <v>89</v>
      </c>
      <c r="O59" s="236"/>
      <c r="P59" s="236"/>
      <c r="Q59" s="236"/>
      <c r="R59" s="237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0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0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0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0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0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0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0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0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0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0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0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0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0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0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38" t="s">
        <v>18</v>
      </c>
      <c r="R110" s="239"/>
      <c r="S110" s="239"/>
      <c r="T110" s="240"/>
      <c r="U110" s="18">
        <f>R109-U108</f>
        <v>419.80000000000018</v>
      </c>
    </row>
    <row r="111" spans="1:22" x14ac:dyDescent="0.25">
      <c r="E111" s="238" t="s">
        <v>18</v>
      </c>
      <c r="F111" s="239"/>
      <c r="G111" s="239"/>
      <c r="H111" s="240"/>
      <c r="I111" s="18">
        <f>F110-I109</f>
        <v>478.22500000000036</v>
      </c>
      <c r="M111" s="1"/>
      <c r="Q111" s="64"/>
      <c r="R111" s="33"/>
      <c r="S111" s="77"/>
      <c r="T111" s="77"/>
      <c r="U111" s="79"/>
    </row>
    <row r="112" spans="1:22" x14ac:dyDescent="0.25">
      <c r="M112" s="1"/>
      <c r="Q112" s="64"/>
      <c r="R112" s="33"/>
    </row>
    <row r="113" spans="1:22" x14ac:dyDescent="0.25">
      <c r="Q113" s="241"/>
      <c r="R113" s="241"/>
      <c r="S113" s="241"/>
      <c r="T113" s="241"/>
      <c r="U113" s="159"/>
    </row>
    <row r="117" spans="1:22" ht="31.5" x14ac:dyDescent="0.5">
      <c r="A117" s="7"/>
      <c r="B117" s="235" t="s">
        <v>97</v>
      </c>
      <c r="C117" s="236"/>
      <c r="D117" s="236"/>
      <c r="E117" s="236"/>
      <c r="F117" s="237"/>
      <c r="G117" s="8"/>
      <c r="H117" s="8"/>
      <c r="I117" s="8"/>
      <c r="J117" s="22"/>
      <c r="M117" s="7"/>
      <c r="N117" s="235" t="s">
        <v>91</v>
      </c>
      <c r="O117" s="236"/>
      <c r="P117" s="236"/>
      <c r="Q117" s="236"/>
      <c r="R117" s="237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3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3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3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3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3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3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3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3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78"/>
      <c r="Y131" s="64"/>
      <c r="Z131" s="64"/>
      <c r="AA131" s="64"/>
      <c r="AB131" s="64"/>
      <c r="AC131" s="64"/>
      <c r="AD131" s="64"/>
      <c r="AE131" s="64"/>
      <c r="AF131" s="64"/>
      <c r="AG131" s="179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1"/>
      <c r="AF132" s="161"/>
      <c r="AH132" s="177"/>
      <c r="AJ132" s="178"/>
      <c r="AK132" s="64"/>
      <c r="AL132" s="64"/>
      <c r="AM132" s="64"/>
      <c r="AN132" s="64"/>
      <c r="AO132" s="64"/>
      <c r="AP132" s="64"/>
      <c r="AQ132" s="64"/>
      <c r="AR132" s="64"/>
      <c r="AS132" s="179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1"/>
      <c r="AF133" s="161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1"/>
      <c r="AF134" s="161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1"/>
      <c r="AF135" s="161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1"/>
      <c r="AF136" s="161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38" t="s">
        <v>18</v>
      </c>
      <c r="F168" s="239"/>
      <c r="G168" s="239"/>
      <c r="H168" s="240"/>
      <c r="I168" s="18">
        <f>F167-I166</f>
        <v>461.29999999999927</v>
      </c>
      <c r="Q168" s="238" t="s">
        <v>18</v>
      </c>
      <c r="R168" s="239"/>
      <c r="S168" s="239"/>
      <c r="T168" s="240"/>
      <c r="U168" s="18">
        <f>R167-U166</f>
        <v>537.30000000000018</v>
      </c>
    </row>
    <row r="175" spans="1:22" ht="31.5" x14ac:dyDescent="0.5">
      <c r="A175" s="7"/>
      <c r="B175" s="235" t="s">
        <v>98</v>
      </c>
      <c r="C175" s="236"/>
      <c r="D175" s="236"/>
      <c r="E175" s="236"/>
      <c r="F175" s="237"/>
      <c r="G175" s="8"/>
      <c r="H175" s="8"/>
      <c r="I175" s="8"/>
      <c r="J175" s="22"/>
      <c r="M175" s="7"/>
      <c r="N175" s="235" t="s">
        <v>93</v>
      </c>
      <c r="O175" s="236"/>
      <c r="P175" s="236"/>
      <c r="Q175" s="236"/>
      <c r="R175" s="237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>
        <v>45128</v>
      </c>
      <c r="B194" s="8" t="s">
        <v>194</v>
      </c>
      <c r="C194" s="8" t="s">
        <v>21</v>
      </c>
      <c r="D194" s="8" t="s">
        <v>134</v>
      </c>
      <c r="E194" s="38"/>
      <c r="F194" s="21">
        <v>220</v>
      </c>
      <c r="G194" s="8" t="s">
        <v>139</v>
      </c>
      <c r="H194" s="8"/>
      <c r="I194" s="14">
        <v>200</v>
      </c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>
        <v>45128</v>
      </c>
      <c r="B195" s="8" t="s">
        <v>326</v>
      </c>
      <c r="C195" s="8" t="s">
        <v>21</v>
      </c>
      <c r="D195" s="8" t="s">
        <v>134</v>
      </c>
      <c r="E195" s="8"/>
      <c r="F195" s="21">
        <v>220</v>
      </c>
      <c r="G195" s="8" t="s">
        <v>213</v>
      </c>
      <c r="H195" s="8"/>
      <c r="I195" s="14">
        <v>200</v>
      </c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>
        <v>45128</v>
      </c>
      <c r="B196" s="8" t="s">
        <v>710</v>
      </c>
      <c r="C196" s="8" t="s">
        <v>21</v>
      </c>
      <c r="D196" s="8" t="s">
        <v>189</v>
      </c>
      <c r="E196" s="8"/>
      <c r="F196" s="21">
        <v>200</v>
      </c>
      <c r="G196" s="8" t="s">
        <v>117</v>
      </c>
      <c r="H196" s="8" t="s">
        <v>695</v>
      </c>
      <c r="I196" s="14">
        <v>170</v>
      </c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6040</v>
      </c>
      <c r="G225" s="14"/>
      <c r="H225" s="14"/>
      <c r="I225" s="16">
        <f>SUM(I177:I224)</f>
        <v>5470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5979.6</v>
      </c>
      <c r="M226" s="1"/>
      <c r="Q226" s="12" t="s">
        <v>17</v>
      </c>
      <c r="R226" s="13">
        <f>R225*0.99</f>
        <v>0</v>
      </c>
    </row>
    <row r="227" spans="1:22" x14ac:dyDescent="0.25">
      <c r="E227" s="238" t="s">
        <v>18</v>
      </c>
      <c r="F227" s="239"/>
      <c r="G227" s="239"/>
      <c r="H227" s="240"/>
      <c r="I227" s="18">
        <f>F226-I225</f>
        <v>509.60000000000036</v>
      </c>
      <c r="Q227" s="238" t="s">
        <v>18</v>
      </c>
      <c r="R227" s="239"/>
      <c r="S227" s="239"/>
      <c r="T227" s="240"/>
      <c r="U227" s="18">
        <f>R226-U225</f>
        <v>0</v>
      </c>
    </row>
    <row r="234" spans="1:22" ht="31.5" x14ac:dyDescent="0.5">
      <c r="A234" s="7"/>
      <c r="B234" s="235" t="s">
        <v>94</v>
      </c>
      <c r="C234" s="236"/>
      <c r="D234" s="236"/>
      <c r="E234" s="236"/>
      <c r="F234" s="237"/>
      <c r="G234" s="8"/>
      <c r="H234" s="8"/>
      <c r="I234" s="8"/>
      <c r="J234" s="22"/>
      <c r="M234" s="7"/>
      <c r="N234" s="235" t="s">
        <v>99</v>
      </c>
      <c r="O234" s="236"/>
      <c r="P234" s="236"/>
      <c r="Q234" s="236"/>
      <c r="R234" s="237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38" t="s">
        <v>18</v>
      </c>
      <c r="F286" s="239"/>
      <c r="G286" s="239"/>
      <c r="H286" s="240"/>
      <c r="I286" s="18">
        <f>F285-I284</f>
        <v>0</v>
      </c>
      <c r="Q286" s="238" t="s">
        <v>18</v>
      </c>
      <c r="R286" s="239"/>
      <c r="S286" s="239"/>
      <c r="T286" s="240"/>
      <c r="U286" s="18">
        <f>R285-U284</f>
        <v>0</v>
      </c>
    </row>
    <row r="293" spans="1:22" ht="31.5" x14ac:dyDescent="0.5">
      <c r="A293" s="7"/>
      <c r="B293" s="235" t="s">
        <v>96</v>
      </c>
      <c r="C293" s="236"/>
      <c r="D293" s="236"/>
      <c r="E293" s="236"/>
      <c r="F293" s="237"/>
      <c r="G293" s="8"/>
      <c r="H293" s="8"/>
      <c r="I293" s="8"/>
      <c r="J293" s="22"/>
      <c r="M293" s="7"/>
      <c r="N293" s="235" t="s">
        <v>0</v>
      </c>
      <c r="O293" s="236"/>
      <c r="P293" s="236"/>
      <c r="Q293" s="236"/>
      <c r="R293" s="237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38" t="s">
        <v>18</v>
      </c>
      <c r="F345" s="239"/>
      <c r="G345" s="239"/>
      <c r="H345" s="240"/>
      <c r="I345" s="18">
        <f>F344-I343</f>
        <v>0</v>
      </c>
      <c r="Q345" s="238" t="s">
        <v>18</v>
      </c>
      <c r="R345" s="239"/>
      <c r="S345" s="239"/>
      <c r="T345" s="240"/>
      <c r="U345" s="18">
        <f>R344-U343</f>
        <v>0</v>
      </c>
    </row>
  </sheetData>
  <mergeCells count="25"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29" zoomScale="115" zoomScaleNormal="115" workbookViewId="0">
      <selection activeCell="A137" sqref="A137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4.5703125" customWidth="1"/>
    <col min="23" max="23" width="4.28515625" customWidth="1"/>
    <col min="24" max="24" width="9.28515625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38" t="s">
        <v>18</v>
      </c>
      <c r="F38" s="239"/>
      <c r="G38" s="239"/>
      <c r="H38" s="240"/>
      <c r="I38" s="18">
        <f>F37-I36</f>
        <v>73.396400000000085</v>
      </c>
      <c r="J38" s="17"/>
      <c r="R38" s="238" t="s">
        <v>18</v>
      </c>
      <c r="S38" s="239"/>
      <c r="T38" s="239"/>
      <c r="U38" s="240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38" t="s">
        <v>18</v>
      </c>
      <c r="F80" s="239"/>
      <c r="G80" s="239"/>
      <c r="H80" s="240"/>
      <c r="I80" s="18">
        <f>F79-I78</f>
        <v>116.23340000000007</v>
      </c>
      <c r="R80" s="238" t="s">
        <v>18</v>
      </c>
      <c r="S80" s="239"/>
      <c r="T80" s="239"/>
      <c r="U80" s="240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38" t="s">
        <v>18</v>
      </c>
      <c r="F123" s="239"/>
      <c r="G123" s="239"/>
      <c r="H123" s="240"/>
      <c r="I123" s="18">
        <f>F122-I121</f>
        <v>61.100000000000023</v>
      </c>
      <c r="R123" s="238" t="s">
        <v>18</v>
      </c>
      <c r="S123" s="239"/>
      <c r="T123" s="239"/>
      <c r="U123" s="240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38" t="s">
        <v>18</v>
      </c>
      <c r="F168" s="239"/>
      <c r="G168" s="239"/>
      <c r="H168" s="240"/>
      <c r="I168" s="18">
        <f>F167-I166</f>
        <v>100.30079999999998</v>
      </c>
      <c r="R168" s="238" t="s">
        <v>18</v>
      </c>
      <c r="S168" s="239"/>
      <c r="T168" s="239"/>
      <c r="U168" s="240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38" t="s">
        <v>18</v>
      </c>
      <c r="F211" s="239"/>
      <c r="G211" s="239"/>
      <c r="H211" s="240"/>
      <c r="I211" s="18">
        <f>F210-I209</f>
        <v>0</v>
      </c>
      <c r="R211" s="238" t="s">
        <v>18</v>
      </c>
      <c r="S211" s="239"/>
      <c r="T211" s="239"/>
      <c r="U211" s="240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38" t="s">
        <v>18</v>
      </c>
      <c r="F254" s="239"/>
      <c r="G254" s="239"/>
      <c r="H254" s="240"/>
      <c r="I254" s="18">
        <f>F253-I252</f>
        <v>0</v>
      </c>
      <c r="R254" s="238" t="s">
        <v>18</v>
      </c>
      <c r="S254" s="239"/>
      <c r="T254" s="239"/>
      <c r="U254" s="240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85"/>
  <sheetViews>
    <sheetView topLeftCell="A162" zoomScale="160" zoomScaleNormal="160" workbookViewId="0">
      <selection activeCell="F169" sqref="F169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42" t="s">
        <v>24</v>
      </c>
      <c r="C1" s="242"/>
      <c r="D1" s="242"/>
      <c r="E1" s="242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38" t="s">
        <v>18</v>
      </c>
      <c r="G24" s="239"/>
      <c r="H24" s="239"/>
      <c r="I24" s="240"/>
      <c r="J24" s="30">
        <f>G23-J22</f>
        <v>0</v>
      </c>
    </row>
    <row r="29" spans="1:10" ht="27.6" x14ac:dyDescent="0.45">
      <c r="B29" s="242" t="s">
        <v>87</v>
      </c>
      <c r="C29" s="242"/>
      <c r="D29" s="242"/>
      <c r="E29" s="242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38" t="s">
        <v>18</v>
      </c>
      <c r="G52" s="239"/>
      <c r="H52" s="239"/>
      <c r="I52" s="240"/>
      <c r="J52" s="30">
        <f>G51-J50</f>
        <v>17</v>
      </c>
    </row>
    <row r="56" spans="1:10" ht="27.6" x14ac:dyDescent="0.45">
      <c r="B56" s="242" t="s">
        <v>88</v>
      </c>
      <c r="C56" s="242"/>
      <c r="D56" s="242"/>
      <c r="E56" s="242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38" t="s">
        <v>18</v>
      </c>
      <c r="G79" s="239"/>
      <c r="H79" s="239"/>
      <c r="I79" s="240"/>
      <c r="J79" s="30">
        <f>G78-J77</f>
        <v>88.300400000000081</v>
      </c>
    </row>
    <row r="82" spans="1:10" ht="27.6" x14ac:dyDescent="0.45">
      <c r="B82" s="242" t="s">
        <v>498</v>
      </c>
      <c r="C82" s="242"/>
      <c r="D82" s="242"/>
      <c r="E82" s="242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ht="14.45" x14ac:dyDescent="0.3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ht="14.45" x14ac:dyDescent="0.3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ht="14.45" x14ac:dyDescent="0.3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ht="14.45" x14ac:dyDescent="0.3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38" t="s">
        <v>18</v>
      </c>
      <c r="G105" s="239"/>
      <c r="H105" s="239"/>
      <c r="I105" s="240"/>
      <c r="J105" s="30">
        <f>G104-J103</f>
        <v>0</v>
      </c>
    </row>
    <row r="108" spans="1:10" ht="27.6" x14ac:dyDescent="0.45">
      <c r="B108" s="242" t="s">
        <v>97</v>
      </c>
      <c r="C108" s="242"/>
      <c r="D108" s="242"/>
      <c r="E108" s="242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38" t="s">
        <v>18</v>
      </c>
      <c r="G131" s="239"/>
      <c r="H131" s="239"/>
      <c r="I131" s="240"/>
      <c r="J131" s="30">
        <f>G130-J129</f>
        <v>41.5</v>
      </c>
    </row>
    <row r="136" spans="1:10" ht="27" x14ac:dyDescent="0.35">
      <c r="B136" s="242" t="s">
        <v>610</v>
      </c>
      <c r="C136" s="242"/>
      <c r="D136" s="242"/>
      <c r="E136" s="242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38" t="s">
        <v>18</v>
      </c>
      <c r="G159" s="239"/>
      <c r="H159" s="239"/>
      <c r="I159" s="240"/>
      <c r="J159" s="30">
        <f>G158-J157</f>
        <v>-16.74249999999995</v>
      </c>
    </row>
    <row r="162" spans="1:10" ht="27" x14ac:dyDescent="0.35">
      <c r="B162" s="242" t="s">
        <v>92</v>
      </c>
      <c r="C162" s="242"/>
      <c r="D162" s="242"/>
      <c r="E162" s="242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/>
      <c r="B167" s="8"/>
      <c r="C167" s="8"/>
      <c r="D167" s="8"/>
      <c r="E167" s="8"/>
      <c r="F167" s="127"/>
      <c r="G167" s="191"/>
      <c r="H167" s="128"/>
      <c r="I167" s="92"/>
      <c r="J167" s="14"/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450</v>
      </c>
      <c r="H183" s="14"/>
      <c r="I183" s="14"/>
      <c r="J183" s="14">
        <f>SUM(J164:J182)</f>
        <v>390</v>
      </c>
    </row>
    <row r="184" spans="1:10" x14ac:dyDescent="0.25">
      <c r="F184" s="12" t="s">
        <v>17</v>
      </c>
      <c r="G184" s="13">
        <f>G183*0.99</f>
        <v>445.5</v>
      </c>
    </row>
    <row r="185" spans="1:10" x14ac:dyDescent="0.25">
      <c r="F185" s="238" t="s">
        <v>18</v>
      </c>
      <c r="G185" s="239"/>
      <c r="H185" s="239"/>
      <c r="I185" s="240"/>
      <c r="J185" s="30">
        <f>G184-J183</f>
        <v>55.5</v>
      </c>
    </row>
  </sheetData>
  <mergeCells count="14">
    <mergeCell ref="B162:E162"/>
    <mergeCell ref="F185:I185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79" zoomScale="112" zoomScaleNormal="112" workbookViewId="0">
      <selection activeCell="G91" sqref="G91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42" t="s">
        <v>24</v>
      </c>
      <c r="C1" s="242"/>
      <c r="D1" s="242"/>
      <c r="E1" s="242"/>
      <c r="N1" s="242" t="s">
        <v>87</v>
      </c>
      <c r="O1" s="242"/>
      <c r="P1" s="242"/>
      <c r="Q1" s="242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38" t="s">
        <v>18</v>
      </c>
      <c r="G24" s="239"/>
      <c r="H24" s="239"/>
      <c r="I24" s="240"/>
      <c r="J24" s="30">
        <f>G23-J22</f>
        <v>43.5</v>
      </c>
      <c r="R24" s="238" t="s">
        <v>18</v>
      </c>
      <c r="S24" s="239"/>
      <c r="T24" s="239"/>
      <c r="U24" s="240"/>
      <c r="V24" s="30">
        <f>S23-V22</f>
        <v>26.100000000000023</v>
      </c>
    </row>
    <row r="29" spans="1:22" ht="27.6" x14ac:dyDescent="0.45">
      <c r="B29" s="242" t="s">
        <v>88</v>
      </c>
      <c r="C29" s="242"/>
      <c r="D29" s="242"/>
      <c r="E29" s="242"/>
      <c r="N29" s="242" t="s">
        <v>89</v>
      </c>
      <c r="O29" s="242"/>
      <c r="P29" s="242"/>
      <c r="Q29" s="242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38" t="s">
        <v>18</v>
      </c>
      <c r="G52" s="239"/>
      <c r="H52" s="239"/>
      <c r="I52" s="240"/>
      <c r="J52" s="30">
        <f>G51-J50</f>
        <v>92.650000000000091</v>
      </c>
      <c r="R52" s="238" t="s">
        <v>18</v>
      </c>
      <c r="S52" s="239"/>
      <c r="T52" s="239"/>
      <c r="U52" s="240"/>
      <c r="V52" s="30">
        <f>S51-V50</f>
        <v>83.200000000000045</v>
      </c>
    </row>
    <row r="57" spans="1:22" ht="27" x14ac:dyDescent="0.35">
      <c r="B57" s="242" t="s">
        <v>97</v>
      </c>
      <c r="C57" s="242"/>
      <c r="D57" s="242"/>
      <c r="E57" s="242"/>
      <c r="N57" s="242" t="s">
        <v>91</v>
      </c>
      <c r="O57" s="242"/>
      <c r="P57" s="242"/>
      <c r="Q57" s="242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38" t="s">
        <v>18</v>
      </c>
      <c r="G80" s="239"/>
      <c r="H80" s="239"/>
      <c r="I80" s="240"/>
      <c r="J80" s="30">
        <f>G79-J78</f>
        <v>69.599999999999909</v>
      </c>
      <c r="R80" s="238" t="s">
        <v>18</v>
      </c>
      <c r="S80" s="239"/>
      <c r="T80" s="239"/>
      <c r="U80" s="240"/>
      <c r="V80" s="30">
        <f>S79-V78</f>
        <v>65.899999999999977</v>
      </c>
    </row>
    <row r="84" spans="1:22" ht="27" x14ac:dyDescent="0.35">
      <c r="B84" s="242" t="s">
        <v>92</v>
      </c>
      <c r="C84" s="242"/>
      <c r="D84" s="242"/>
      <c r="E84" s="242"/>
      <c r="N84" s="242" t="s">
        <v>93</v>
      </c>
      <c r="O84" s="242"/>
      <c r="P84" s="242"/>
      <c r="Q84" s="242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14"/>
      <c r="J86" s="14">
        <v>120</v>
      </c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14"/>
      <c r="J87" s="14">
        <v>120</v>
      </c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14"/>
      <c r="J88" s="14">
        <v>120</v>
      </c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14"/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14"/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0</v>
      </c>
    </row>
    <row r="107" spans="1:22" x14ac:dyDescent="0.25">
      <c r="F107" s="238" t="s">
        <v>18</v>
      </c>
      <c r="G107" s="239"/>
      <c r="H107" s="239"/>
      <c r="I107" s="240"/>
      <c r="J107" s="30">
        <f>G106-J105</f>
        <v>43.5</v>
      </c>
      <c r="R107" s="238" t="s">
        <v>18</v>
      </c>
      <c r="S107" s="239"/>
      <c r="T107" s="239"/>
      <c r="U107" s="240"/>
      <c r="V107" s="30">
        <f>S106-V105</f>
        <v>0</v>
      </c>
    </row>
    <row r="112" spans="1:22" ht="27" x14ac:dyDescent="0.35">
      <c r="B112" s="242" t="s">
        <v>94</v>
      </c>
      <c r="C112" s="242"/>
      <c r="D112" s="242"/>
      <c r="E112" s="242"/>
      <c r="N112" s="242" t="s">
        <v>99</v>
      </c>
      <c r="O112" s="242"/>
      <c r="P112" s="242"/>
      <c r="Q112" s="242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38" t="s">
        <v>18</v>
      </c>
      <c r="G135" s="239"/>
      <c r="H135" s="239"/>
      <c r="I135" s="240"/>
      <c r="J135" s="30">
        <f>G134-J133</f>
        <v>0</v>
      </c>
      <c r="R135" s="238" t="s">
        <v>18</v>
      </c>
      <c r="S135" s="239"/>
      <c r="T135" s="239"/>
      <c r="U135" s="240"/>
      <c r="V135" s="30">
        <f>S134-V133</f>
        <v>0</v>
      </c>
    </row>
    <row r="141" spans="1:22" ht="27" x14ac:dyDescent="0.35">
      <c r="B141" s="242" t="s">
        <v>96</v>
      </c>
      <c r="C141" s="242"/>
      <c r="D141" s="242"/>
      <c r="E141" s="242"/>
      <c r="N141" s="242" t="s">
        <v>0</v>
      </c>
      <c r="O141" s="242"/>
      <c r="P141" s="242"/>
      <c r="Q141" s="242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38" t="s">
        <v>18</v>
      </c>
      <c r="G164" s="239"/>
      <c r="H164" s="239"/>
      <c r="I164" s="240"/>
      <c r="J164" s="30">
        <f>G163-J162</f>
        <v>0</v>
      </c>
      <c r="R164" s="238" t="s">
        <v>18</v>
      </c>
      <c r="S164" s="239"/>
      <c r="T164" s="239"/>
      <c r="U164" s="240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79"/>
  <sheetViews>
    <sheetView topLeftCell="A234" zoomScale="115" zoomScaleNormal="115" workbookViewId="0">
      <selection activeCell="J250" sqref="J250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44" t="s">
        <v>24</v>
      </c>
      <c r="D1" s="244"/>
      <c r="E1" s="244"/>
      <c r="N1" s="244" t="s">
        <v>87</v>
      </c>
      <c r="O1" s="244"/>
      <c r="P1" s="244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45" t="s">
        <v>18</v>
      </c>
      <c r="F63" s="246"/>
      <c r="G63" s="246"/>
      <c r="H63" s="247"/>
      <c r="I63" s="30">
        <f>G62-I61</f>
        <v>903.5</v>
      </c>
      <c r="J63" s="80"/>
      <c r="L63" s="8"/>
      <c r="M63" s="8"/>
      <c r="N63" s="8"/>
      <c r="O63" s="8"/>
      <c r="P63" s="245" t="s">
        <v>18</v>
      </c>
      <c r="Q63" s="246"/>
      <c r="R63" s="246"/>
      <c r="S63" s="247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44" t="s">
        <v>88</v>
      </c>
      <c r="D69" s="244"/>
      <c r="E69" s="244"/>
      <c r="N69" s="244" t="s">
        <v>89</v>
      </c>
      <c r="O69" s="244"/>
      <c r="P69" s="244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43" t="s">
        <v>538</v>
      </c>
      <c r="X84" s="243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43"/>
      <c r="X85" s="243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45" t="s">
        <v>18</v>
      </c>
      <c r="F131" s="246"/>
      <c r="G131" s="246"/>
      <c r="H131" s="247"/>
      <c r="I131" s="30">
        <f>G130-I129</f>
        <v>606</v>
      </c>
      <c r="J131" s="80"/>
      <c r="L131" s="8"/>
      <c r="M131" s="8"/>
      <c r="N131" s="8"/>
      <c r="O131" s="8"/>
      <c r="P131" s="245" t="s">
        <v>18</v>
      </c>
      <c r="Q131" s="246"/>
      <c r="R131" s="246"/>
      <c r="S131" s="247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44" t="s">
        <v>97</v>
      </c>
      <c r="D137" s="244"/>
      <c r="E137" s="244"/>
      <c r="N137" s="244" t="s">
        <v>91</v>
      </c>
      <c r="O137" s="244"/>
      <c r="P137" s="244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3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>IF(G151=175,150,IF(G151=250,200,0))</f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>IF(G154=175,150,IF(G154=250,200,0))</f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45" t="s">
        <v>18</v>
      </c>
      <c r="F199" s="246"/>
      <c r="G199" s="246"/>
      <c r="H199" s="247"/>
      <c r="I199" s="30">
        <f>G198-I197</f>
        <v>956.5</v>
      </c>
      <c r="J199" s="80"/>
      <c r="L199" s="8"/>
      <c r="M199" s="8"/>
      <c r="N199" s="8"/>
      <c r="O199" s="8"/>
      <c r="P199" s="245" t="s">
        <v>18</v>
      </c>
      <c r="Q199" s="246"/>
      <c r="R199" s="246"/>
      <c r="S199" s="247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44" t="s">
        <v>92</v>
      </c>
      <c r="D205" s="244"/>
      <c r="E205" s="244"/>
      <c r="N205" s="244" t="s">
        <v>93</v>
      </c>
      <c r="O205" s="244"/>
      <c r="P205" s="244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 t="shared" ref="I211:I212" si="3">IF(G211=250,200,IF(G211=175,150,0))-H211</f>
        <v>140</v>
      </c>
      <c r="J211" s="224">
        <v>621</v>
      </c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 t="shared" si="3"/>
        <v>150</v>
      </c>
      <c r="J212" s="224">
        <v>621</v>
      </c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4">IF(G214=250,200,IF(G214=175,150,0))-H214</f>
        <v>200</v>
      </c>
      <c r="J214" s="224">
        <v>621</v>
      </c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4"/>
        <v>200</v>
      </c>
      <c r="J215" s="224">
        <v>621</v>
      </c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4"/>
        <v>150</v>
      </c>
      <c r="J216" s="224">
        <v>621</v>
      </c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4"/>
        <v>150</v>
      </c>
      <c r="J217" s="224">
        <v>621</v>
      </c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4"/>
        <v>150</v>
      </c>
      <c r="J218" s="225">
        <v>626</v>
      </c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4"/>
        <v>150</v>
      </c>
      <c r="J219" s="225">
        <v>626</v>
      </c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4"/>
        <v>200</v>
      </c>
      <c r="J220" s="225">
        <v>626</v>
      </c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4"/>
        <v>200</v>
      </c>
      <c r="J221" s="225">
        <v>626</v>
      </c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4"/>
        <v>200</v>
      </c>
      <c r="J222" s="225">
        <v>626</v>
      </c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4"/>
        <v>200</v>
      </c>
      <c r="J223" s="225">
        <v>626</v>
      </c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4"/>
        <v>150</v>
      </c>
      <c r="J224" s="225">
        <v>626</v>
      </c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4"/>
        <v>150</v>
      </c>
      <c r="J225" s="225">
        <v>626</v>
      </c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4"/>
        <v>150</v>
      </c>
      <c r="J226" s="225">
        <v>626</v>
      </c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35">
        <v>8028724670</v>
      </c>
      <c r="G233" s="39">
        <v>250</v>
      </c>
      <c r="H233" s="39"/>
      <c r="I233" s="39">
        <v>200</v>
      </c>
      <c r="J233" s="138">
        <v>633</v>
      </c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35">
        <v>8028724679</v>
      </c>
      <c r="G234" s="39">
        <v>250</v>
      </c>
      <c r="H234" s="39"/>
      <c r="I234" s="39">
        <v>200</v>
      </c>
      <c r="J234" s="138">
        <v>633</v>
      </c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35">
        <v>8028726814</v>
      </c>
      <c r="G235" s="39">
        <v>175</v>
      </c>
      <c r="H235" s="39"/>
      <c r="I235" s="39">
        <v>150</v>
      </c>
      <c r="J235" s="138">
        <v>633</v>
      </c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35">
        <v>8028726835</v>
      </c>
      <c r="G236" s="39">
        <v>175</v>
      </c>
      <c r="H236" s="39"/>
      <c r="I236" s="39">
        <v>150</v>
      </c>
      <c r="J236" s="138">
        <v>633</v>
      </c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35">
        <v>8028734593</v>
      </c>
      <c r="G237" s="39">
        <v>250</v>
      </c>
      <c r="H237" s="39"/>
      <c r="I237" s="39">
        <v>200</v>
      </c>
      <c r="J237" s="138">
        <v>633</v>
      </c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35">
        <v>8028734579</v>
      </c>
      <c r="G238" s="39">
        <v>250</v>
      </c>
      <c r="H238" s="39"/>
      <c r="I238" s="39">
        <v>200</v>
      </c>
      <c r="J238" s="138">
        <v>633</v>
      </c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35">
        <v>8028734577</v>
      </c>
      <c r="G239" s="39">
        <v>250</v>
      </c>
      <c r="H239" s="39"/>
      <c r="I239" s="39">
        <v>200</v>
      </c>
      <c r="J239" s="138">
        <v>633</v>
      </c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35">
        <v>8028734603</v>
      </c>
      <c r="G240" s="39">
        <v>175</v>
      </c>
      <c r="H240" s="39"/>
      <c r="I240" s="39">
        <v>150</v>
      </c>
      <c r="J240" s="138">
        <v>633</v>
      </c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38"/>
      <c r="G241" s="39">
        <v>250</v>
      </c>
      <c r="H241" s="39"/>
      <c r="I241" s="39">
        <v>200</v>
      </c>
      <c r="J241" s="78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38"/>
      <c r="G242" s="39">
        <v>250</v>
      </c>
      <c r="H242" s="39"/>
      <c r="I242" s="39">
        <v>200</v>
      </c>
      <c r="J242" s="78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38"/>
      <c r="G243" s="39">
        <v>175</v>
      </c>
      <c r="H243" s="39"/>
      <c r="I243" s="39">
        <v>150</v>
      </c>
      <c r="J243" s="78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38"/>
      <c r="G244" s="39">
        <v>250</v>
      </c>
      <c r="H244" s="39"/>
      <c r="I244" s="39">
        <v>200</v>
      </c>
      <c r="J244" s="78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38"/>
      <c r="G245" s="39">
        <v>250</v>
      </c>
      <c r="H245" s="39"/>
      <c r="I245" s="39">
        <v>200</v>
      </c>
      <c r="J245" s="78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/>
      <c r="G246" s="39">
        <v>250</v>
      </c>
      <c r="H246" s="39"/>
      <c r="I246" s="39">
        <v>200</v>
      </c>
      <c r="J246" s="78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38"/>
      <c r="G247" s="39">
        <v>250</v>
      </c>
      <c r="H247" s="39"/>
      <c r="I247" s="39">
        <v>220</v>
      </c>
      <c r="J247" s="78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38"/>
      <c r="G248" s="39">
        <v>250</v>
      </c>
      <c r="H248" s="39"/>
      <c r="I248" s="39">
        <v>220</v>
      </c>
      <c r="J248" s="78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38"/>
      <c r="G249" s="39">
        <v>250</v>
      </c>
      <c r="H249" s="39"/>
      <c r="I249" s="39">
        <v>220</v>
      </c>
      <c r="J249" s="78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38"/>
      <c r="G250" s="39">
        <v>250</v>
      </c>
      <c r="H250" s="39"/>
      <c r="I250" s="39">
        <v>220</v>
      </c>
      <c r="J250" s="78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78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78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78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78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78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77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77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77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77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77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77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77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77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77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10299.98</v>
      </c>
      <c r="H265" s="14"/>
      <c r="I265" s="16">
        <f>SUM(I207:I264)</f>
        <v>8540</v>
      </c>
      <c r="J265" s="79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9990.980599999999</v>
      </c>
      <c r="H266" s="14"/>
      <c r="I266" s="14"/>
      <c r="J266" s="77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45" t="s">
        <v>18</v>
      </c>
      <c r="F267" s="246"/>
      <c r="G267" s="246"/>
      <c r="H267" s="247"/>
      <c r="I267" s="30">
        <f>G266-I265</f>
        <v>1450.980599999999</v>
      </c>
      <c r="J267" s="80"/>
      <c r="L267" s="8"/>
      <c r="M267" s="8"/>
      <c r="N267" s="8"/>
      <c r="O267" s="8"/>
      <c r="P267" s="245" t="s">
        <v>18</v>
      </c>
      <c r="Q267" s="246"/>
      <c r="R267" s="246"/>
      <c r="S267" s="247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77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44" t="s">
        <v>94</v>
      </c>
      <c r="D275" s="244"/>
      <c r="E275" s="244"/>
      <c r="N275" s="244" t="s">
        <v>99</v>
      </c>
      <c r="O275" s="244"/>
      <c r="P275" s="244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76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77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77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77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77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78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78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78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78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78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78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78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78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78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78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78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78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78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78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78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78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77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77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77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77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77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77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77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77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77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79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77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45" t="s">
        <v>18</v>
      </c>
      <c r="F337" s="246"/>
      <c r="G337" s="246"/>
      <c r="H337" s="247"/>
      <c r="I337" s="30">
        <f>G336-I335</f>
        <v>0</v>
      </c>
      <c r="J337" s="80"/>
      <c r="L337" s="8"/>
      <c r="M337" s="8"/>
      <c r="N337" s="8"/>
      <c r="O337" s="8"/>
      <c r="P337" s="245" t="s">
        <v>18</v>
      </c>
      <c r="Q337" s="246"/>
      <c r="R337" s="246"/>
      <c r="S337" s="247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77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44" t="s">
        <v>96</v>
      </c>
      <c r="D346" s="244"/>
      <c r="E346" s="244"/>
      <c r="N346" s="244" t="s">
        <v>0</v>
      </c>
      <c r="O346" s="244"/>
      <c r="P346" s="244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76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77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77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77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77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78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78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78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78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78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78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78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78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78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78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78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78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78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78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78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77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77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77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77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77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77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77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77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77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79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77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45" t="s">
        <v>18</v>
      </c>
      <c r="F408" s="246"/>
      <c r="G408" s="246"/>
      <c r="H408" s="247"/>
      <c r="I408" s="30">
        <f>G407-I406</f>
        <v>0</v>
      </c>
      <c r="J408" s="80"/>
      <c r="L408" s="8"/>
      <c r="M408" s="8"/>
      <c r="N408" s="8"/>
      <c r="O408" s="8"/>
      <c r="P408" s="245" t="s">
        <v>18</v>
      </c>
      <c r="Q408" s="246"/>
      <c r="R408" s="246"/>
      <c r="S408" s="247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77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44" t="s">
        <v>24</v>
      </c>
      <c r="D415" s="244"/>
      <c r="E415" s="244"/>
      <c r="N415" s="244" t="s">
        <v>24</v>
      </c>
      <c r="O415" s="244"/>
      <c r="P415" s="244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76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77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77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77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77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78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78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78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78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78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78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78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78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78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78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78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78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78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78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78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77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77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77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77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77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77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77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77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77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79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77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45" t="s">
        <v>18</v>
      </c>
      <c r="F477" s="246"/>
      <c r="G477" s="246"/>
      <c r="H477" s="247"/>
      <c r="I477" s="30">
        <f>G476-I475</f>
        <v>0</v>
      </c>
      <c r="J477" s="80"/>
      <c r="L477" s="8"/>
      <c r="M477" s="8"/>
      <c r="N477" s="8"/>
      <c r="O477" s="8"/>
      <c r="P477" s="245" t="s">
        <v>18</v>
      </c>
      <c r="Q477" s="246"/>
      <c r="R477" s="246"/>
      <c r="S477" s="247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77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  <mergeCell ref="C205:E205"/>
    <mergeCell ref="N205:P205"/>
    <mergeCell ref="E267:H267"/>
    <mergeCell ref="P267:S267"/>
    <mergeCell ref="C275:E275"/>
    <mergeCell ref="N275:P275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57" workbookViewId="0">
      <selection activeCell="H70" sqref="H70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48" t="s">
        <v>24</v>
      </c>
      <c r="D1" s="248"/>
      <c r="E1" s="248"/>
      <c r="M1" s="248" t="s">
        <v>87</v>
      </c>
      <c r="N1" s="248"/>
      <c r="O1" s="248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45" t="s">
        <v>18</v>
      </c>
      <c r="F17" s="246"/>
      <c r="G17" s="246"/>
      <c r="H17" s="247"/>
      <c r="I17" s="30">
        <f>G16-I15</f>
        <v>0</v>
      </c>
      <c r="K17" s="8"/>
      <c r="L17" s="8"/>
      <c r="M17" s="8"/>
      <c r="N17" s="8"/>
      <c r="O17" s="245" t="s">
        <v>18</v>
      </c>
      <c r="P17" s="246"/>
      <c r="Q17" s="246"/>
      <c r="R17" s="247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48" t="s">
        <v>88</v>
      </c>
      <c r="D22" s="248"/>
      <c r="E22" s="248"/>
      <c r="M22" s="248" t="s">
        <v>89</v>
      </c>
      <c r="N22" s="248"/>
      <c r="O22" s="248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45" t="s">
        <v>18</v>
      </c>
      <c r="F38" s="246"/>
      <c r="G38" s="246"/>
      <c r="H38" s="247"/>
      <c r="I38" s="30">
        <f>G37-I36</f>
        <v>21.700000000000045</v>
      </c>
      <c r="K38" s="8"/>
      <c r="L38" s="8"/>
      <c r="M38" s="8"/>
      <c r="N38" s="8"/>
      <c r="O38" s="245" t="s">
        <v>18</v>
      </c>
      <c r="P38" s="246"/>
      <c r="Q38" s="246"/>
      <c r="R38" s="247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48" t="s">
        <v>97</v>
      </c>
      <c r="D43" s="248"/>
      <c r="E43" s="248"/>
      <c r="M43" s="248" t="s">
        <v>91</v>
      </c>
      <c r="N43" s="248"/>
      <c r="O43" s="248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45" t="s">
        <v>18</v>
      </c>
      <c r="F59" s="246"/>
      <c r="G59" s="246"/>
      <c r="H59" s="247"/>
      <c r="I59" s="30">
        <f>G58-I57</f>
        <v>0</v>
      </c>
      <c r="K59" s="8"/>
      <c r="L59" s="8"/>
      <c r="M59" s="8"/>
      <c r="N59" s="8"/>
      <c r="O59" s="245" t="s">
        <v>18</v>
      </c>
      <c r="P59" s="246"/>
      <c r="Q59" s="246"/>
      <c r="R59" s="247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48" t="s">
        <v>92</v>
      </c>
      <c r="D66" s="248"/>
      <c r="E66" s="248"/>
      <c r="M66" s="248" t="s">
        <v>93</v>
      </c>
      <c r="N66" s="248"/>
      <c r="O66" s="248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45" t="s">
        <v>18</v>
      </c>
      <c r="F82" s="246"/>
      <c r="G82" s="246"/>
      <c r="H82" s="247"/>
      <c r="I82" s="30">
        <f>G81-I80</f>
        <v>8.1999999999999886</v>
      </c>
      <c r="K82" s="8"/>
      <c r="L82" s="8"/>
      <c r="M82" s="8"/>
      <c r="N82" s="8"/>
      <c r="O82" s="245" t="s">
        <v>18</v>
      </c>
      <c r="P82" s="246"/>
      <c r="Q82" s="246"/>
      <c r="R82" s="247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48" t="s">
        <v>94</v>
      </c>
      <c r="D88" s="248"/>
      <c r="E88" s="248"/>
      <c r="M88" s="248" t="s">
        <v>99</v>
      </c>
      <c r="N88" s="248"/>
      <c r="O88" s="248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45" t="s">
        <v>18</v>
      </c>
      <c r="F104" s="246"/>
      <c r="G104" s="246"/>
      <c r="H104" s="247"/>
      <c r="I104" s="30">
        <f>G103-I102</f>
        <v>0</v>
      </c>
      <c r="K104" s="8"/>
      <c r="L104" s="8"/>
      <c r="M104" s="8"/>
      <c r="N104" s="8"/>
      <c r="O104" s="245" t="s">
        <v>18</v>
      </c>
      <c r="P104" s="246"/>
      <c r="Q104" s="246"/>
      <c r="R104" s="247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48" t="s">
        <v>96</v>
      </c>
      <c r="D109" s="248"/>
      <c r="E109" s="248"/>
      <c r="M109" s="248" t="s">
        <v>0</v>
      </c>
      <c r="N109" s="248"/>
      <c r="O109" s="248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45" t="s">
        <v>18</v>
      </c>
      <c r="F125" s="246"/>
      <c r="G125" s="246"/>
      <c r="H125" s="247"/>
      <c r="I125" s="30">
        <f>G124-I123</f>
        <v>0</v>
      </c>
      <c r="K125" s="8"/>
      <c r="L125" s="8"/>
      <c r="M125" s="8"/>
      <c r="N125" s="8"/>
      <c r="O125" s="245" t="s">
        <v>18</v>
      </c>
      <c r="P125" s="246"/>
      <c r="Q125" s="246"/>
      <c r="R125" s="247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56" zoomScaleNormal="100" workbookViewId="0">
      <selection activeCell="I66" sqref="I66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44" t="s">
        <v>24</v>
      </c>
      <c r="D1" s="244"/>
      <c r="E1" s="244"/>
      <c r="N1" s="244" t="s">
        <v>87</v>
      </c>
      <c r="O1" s="244"/>
      <c r="P1" s="244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38" t="s">
        <v>18</v>
      </c>
      <c r="G15" s="239"/>
      <c r="H15" s="239"/>
      <c r="I15" s="240"/>
      <c r="J15" s="30">
        <f>G14-J13</f>
        <v>28.199999999999989</v>
      </c>
      <c r="L15" s="7"/>
      <c r="M15" s="8"/>
      <c r="N15" s="8"/>
      <c r="O15" s="8"/>
      <c r="P15" s="8"/>
      <c r="Q15" s="238" t="s">
        <v>18</v>
      </c>
      <c r="R15" s="239"/>
      <c r="S15" s="239"/>
      <c r="T15" s="240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44" t="s">
        <v>88</v>
      </c>
      <c r="D20" s="244"/>
      <c r="E20" s="244"/>
      <c r="N20" s="244" t="s">
        <v>89</v>
      </c>
      <c r="O20" s="244"/>
      <c r="P20" s="244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38" t="s">
        <v>18</v>
      </c>
      <c r="G34" s="239"/>
      <c r="H34" s="239"/>
      <c r="I34" s="240"/>
      <c r="J34" s="30">
        <f>G33-J32</f>
        <v>18.199999999999989</v>
      </c>
      <c r="L34" s="7"/>
      <c r="M34" s="8"/>
      <c r="N34" s="8"/>
      <c r="O34" s="8"/>
      <c r="P34" s="8"/>
      <c r="Q34" s="238" t="s">
        <v>18</v>
      </c>
      <c r="R34" s="239"/>
      <c r="S34" s="239"/>
      <c r="T34" s="240"/>
      <c r="U34" s="30">
        <f>R33-U32</f>
        <v>72.799999999999955</v>
      </c>
    </row>
    <row r="38" spans="1:32" ht="26.25" x14ac:dyDescent="0.4">
      <c r="C38" s="244" t="s">
        <v>97</v>
      </c>
      <c r="D38" s="244"/>
      <c r="E38" s="244"/>
      <c r="N38" s="244" t="s">
        <v>91</v>
      </c>
      <c r="O38" s="244"/>
      <c r="P38" s="244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38" t="s">
        <v>18</v>
      </c>
      <c r="G52" s="239"/>
      <c r="H52" s="239"/>
      <c r="I52" s="240"/>
      <c r="J52" s="30">
        <f>G51-J50</f>
        <v>126.90000000000009</v>
      </c>
      <c r="L52" s="7"/>
      <c r="M52" s="8"/>
      <c r="N52" s="8"/>
      <c r="O52" s="8"/>
      <c r="P52" s="8"/>
      <c r="Q52" s="238" t="s">
        <v>18</v>
      </c>
      <c r="R52" s="239"/>
      <c r="S52" s="239"/>
      <c r="T52" s="240"/>
      <c r="U52" s="30">
        <f>R51-U50</f>
        <v>127.40000000000009</v>
      </c>
    </row>
    <row r="57" spans="1:21" ht="26.25" x14ac:dyDescent="0.4">
      <c r="C57" s="244" t="s">
        <v>92</v>
      </c>
      <c r="D57" s="244"/>
      <c r="E57" s="244"/>
      <c r="N57" s="244" t="s">
        <v>93</v>
      </c>
      <c r="O57" s="244"/>
      <c r="P57" s="244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1080</v>
      </c>
      <c r="H69" s="13"/>
      <c r="I69" s="32"/>
      <c r="J69" s="13">
        <f>SUM(J59:J68)</f>
        <v>960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1069.2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38" t="s">
        <v>18</v>
      </c>
      <c r="G71" s="239"/>
      <c r="H71" s="239"/>
      <c r="I71" s="240"/>
      <c r="J71" s="30">
        <f>G70-J69</f>
        <v>109.20000000000005</v>
      </c>
      <c r="L71" s="7"/>
      <c r="M71" s="8"/>
      <c r="N71" s="8"/>
      <c r="O71" s="8"/>
      <c r="P71" s="8"/>
      <c r="Q71" s="238" t="s">
        <v>18</v>
      </c>
      <c r="R71" s="239"/>
      <c r="S71" s="239"/>
      <c r="T71" s="240"/>
      <c r="U71" s="30">
        <f>R70-U69</f>
        <v>0</v>
      </c>
    </row>
    <row r="75" spans="1:21" ht="26.25" x14ac:dyDescent="0.4">
      <c r="C75" s="244" t="s">
        <v>94</v>
      </c>
      <c r="D75" s="244"/>
      <c r="E75" s="244"/>
      <c r="N75" s="244" t="s">
        <v>99</v>
      </c>
      <c r="O75" s="244"/>
      <c r="P75" s="244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38" t="s">
        <v>18</v>
      </c>
      <c r="G89" s="239"/>
      <c r="H89" s="239"/>
      <c r="I89" s="240"/>
      <c r="J89" s="30">
        <f>G88-J87</f>
        <v>0</v>
      </c>
      <c r="L89" s="7"/>
      <c r="M89" s="8"/>
      <c r="N89" s="8"/>
      <c r="O89" s="8"/>
      <c r="P89" s="8"/>
      <c r="Q89" s="238" t="s">
        <v>18</v>
      </c>
      <c r="R89" s="239"/>
      <c r="S89" s="239"/>
      <c r="T89" s="240"/>
      <c r="U89" s="30">
        <f>R88-U87</f>
        <v>0</v>
      </c>
    </row>
    <row r="94" spans="1:21" ht="26.25" x14ac:dyDescent="0.4">
      <c r="C94" s="244" t="s">
        <v>96</v>
      </c>
      <c r="D94" s="244"/>
      <c r="E94" s="244"/>
      <c r="N94" s="244" t="s">
        <v>0</v>
      </c>
      <c r="O94" s="244"/>
      <c r="P94" s="244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38" t="s">
        <v>18</v>
      </c>
      <c r="G108" s="239"/>
      <c r="H108" s="239"/>
      <c r="I108" s="240"/>
      <c r="J108" s="30">
        <f>G107-J106</f>
        <v>0</v>
      </c>
      <c r="L108" s="7"/>
      <c r="M108" s="8"/>
      <c r="N108" s="8"/>
      <c r="O108" s="8"/>
      <c r="P108" s="8"/>
      <c r="Q108" s="238" t="s">
        <v>18</v>
      </c>
      <c r="R108" s="239"/>
      <c r="S108" s="239"/>
      <c r="T108" s="240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69" workbookViewId="0">
      <selection activeCell="I88" sqref="I8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44" t="s">
        <v>24</v>
      </c>
      <c r="D1" s="244"/>
      <c r="E1" s="244"/>
      <c r="N1" s="244" t="s">
        <v>87</v>
      </c>
      <c r="O1" s="244"/>
      <c r="P1" s="244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45" t="s">
        <v>18</v>
      </c>
      <c r="G17" s="246"/>
      <c r="H17" s="246"/>
      <c r="I17" s="247"/>
      <c r="J17" s="30">
        <f>G16-J15</f>
        <v>48.799999999999955</v>
      </c>
      <c r="L17" s="7"/>
      <c r="M17" s="8"/>
      <c r="N17" s="8"/>
      <c r="O17" s="8"/>
      <c r="P17" s="8"/>
      <c r="Q17" s="245" t="s">
        <v>18</v>
      </c>
      <c r="R17" s="246"/>
      <c r="S17" s="246"/>
      <c r="T17" s="247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44" t="s">
        <v>88</v>
      </c>
      <c r="D24" s="244"/>
      <c r="E24" s="244"/>
      <c r="N24" s="244" t="s">
        <v>89</v>
      </c>
      <c r="O24" s="244"/>
      <c r="P24" s="244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45" t="s">
        <v>18</v>
      </c>
      <c r="G40" s="246"/>
      <c r="H40" s="246"/>
      <c r="I40" s="247"/>
      <c r="J40" s="30">
        <f>G39-J38</f>
        <v>8.7999999999999972</v>
      </c>
      <c r="L40" s="7"/>
      <c r="M40" s="8"/>
      <c r="N40" s="8"/>
      <c r="O40" s="8"/>
      <c r="P40" s="8"/>
      <c r="Q40" s="245" t="s">
        <v>18</v>
      </c>
      <c r="R40" s="246"/>
      <c r="S40" s="246"/>
      <c r="T40" s="247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44" t="s">
        <v>97</v>
      </c>
      <c r="D48" s="244"/>
      <c r="E48" s="244"/>
      <c r="N48" s="244" t="s">
        <v>91</v>
      </c>
      <c r="O48" s="244"/>
      <c r="P48" s="244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45" t="s">
        <v>18</v>
      </c>
      <c r="G64" s="246"/>
      <c r="H64" s="246"/>
      <c r="I64" s="247"/>
      <c r="J64" s="30">
        <f>G63-J62</f>
        <v>35</v>
      </c>
      <c r="L64" s="7"/>
      <c r="M64" s="8"/>
      <c r="N64" s="8"/>
      <c r="O64" s="8"/>
      <c r="P64" s="8"/>
      <c r="Q64" s="245" t="s">
        <v>18</v>
      </c>
      <c r="R64" s="246"/>
      <c r="S64" s="246"/>
      <c r="T64" s="247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44" t="s">
        <v>92</v>
      </c>
      <c r="D71" s="244"/>
      <c r="E71" s="244"/>
      <c r="N71" s="244" t="s">
        <v>93</v>
      </c>
      <c r="O71" s="244"/>
      <c r="P71" s="244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8">
        <v>120</v>
      </c>
      <c r="H73" s="8"/>
      <c r="I73" s="31"/>
      <c r="J73" s="8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8">
        <v>120</v>
      </c>
      <c r="H74" s="8"/>
      <c r="I74" s="31"/>
      <c r="J74" s="8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45" t="s">
        <v>18</v>
      </c>
      <c r="G87" s="246"/>
      <c r="H87" s="246"/>
      <c r="I87" s="247"/>
      <c r="J87" s="30">
        <f>G86-J85</f>
        <v>17.599999999999994</v>
      </c>
      <c r="L87" s="7"/>
      <c r="M87" s="8"/>
      <c r="N87" s="8"/>
      <c r="O87" s="8"/>
      <c r="P87" s="8"/>
      <c r="Q87" s="245" t="s">
        <v>18</v>
      </c>
      <c r="R87" s="246"/>
      <c r="S87" s="246"/>
      <c r="T87" s="247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44" t="s">
        <v>94</v>
      </c>
      <c r="D95" s="244"/>
      <c r="E95" s="244"/>
      <c r="N95" s="244" t="s">
        <v>99</v>
      </c>
      <c r="O95" s="244"/>
      <c r="P95" s="244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45" t="s">
        <v>18</v>
      </c>
      <c r="G111" s="246"/>
      <c r="H111" s="246"/>
      <c r="I111" s="247"/>
      <c r="J111" s="30">
        <f>G110-J109</f>
        <v>0</v>
      </c>
      <c r="L111" s="7"/>
      <c r="M111" s="8"/>
      <c r="N111" s="8"/>
      <c r="O111" s="8"/>
      <c r="P111" s="8"/>
      <c r="Q111" s="245" t="s">
        <v>18</v>
      </c>
      <c r="R111" s="246"/>
      <c r="S111" s="246"/>
      <c r="T111" s="247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44" t="s">
        <v>100</v>
      </c>
      <c r="D118" s="244"/>
      <c r="E118" s="244"/>
      <c r="N118" s="244" t="s">
        <v>0</v>
      </c>
      <c r="O118" s="244"/>
      <c r="P118" s="244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45" t="s">
        <v>18</v>
      </c>
      <c r="G134" s="246"/>
      <c r="H134" s="246"/>
      <c r="I134" s="247"/>
      <c r="J134" s="30">
        <f>G133-J132</f>
        <v>0</v>
      </c>
      <c r="L134" s="7"/>
      <c r="M134" s="8"/>
      <c r="N134" s="8"/>
      <c r="O134" s="8"/>
      <c r="P134" s="8"/>
      <c r="Q134" s="245" t="s">
        <v>18</v>
      </c>
      <c r="R134" s="246"/>
      <c r="S134" s="246"/>
      <c r="T134" s="247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D68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49" t="s">
        <v>24</v>
      </c>
      <c r="E1" s="249"/>
      <c r="F1" s="249"/>
      <c r="G1" s="249"/>
      <c r="O1" s="249" t="s">
        <v>87</v>
      </c>
      <c r="P1" s="249"/>
      <c r="Q1" s="249"/>
      <c r="R1" s="249"/>
    </row>
    <row r="2" spans="1:21" x14ac:dyDescent="0.25">
      <c r="D2" s="231"/>
      <c r="E2" s="231"/>
      <c r="F2" s="231"/>
      <c r="G2" s="231"/>
      <c r="O2" s="231"/>
      <c r="P2" s="231"/>
      <c r="Q2" s="231"/>
      <c r="R2" s="231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45" t="s">
        <v>18</v>
      </c>
      <c r="G19" s="246"/>
      <c r="H19" s="247"/>
      <c r="I19" s="42">
        <f>G18-I17</f>
        <v>0</v>
      </c>
      <c r="L19" s="8"/>
      <c r="M19" s="8"/>
      <c r="N19" s="8"/>
      <c r="O19" s="8"/>
      <c r="P19" s="8"/>
      <c r="Q19" s="245" t="s">
        <v>18</v>
      </c>
      <c r="R19" s="246"/>
      <c r="S19" s="247"/>
      <c r="T19" s="42">
        <f>T18-U17</f>
        <v>15.5</v>
      </c>
    </row>
    <row r="23" spans="1:21" x14ac:dyDescent="0.25">
      <c r="D23" s="249" t="s">
        <v>88</v>
      </c>
      <c r="E23" s="249"/>
      <c r="F23" s="249"/>
      <c r="G23" s="249"/>
      <c r="O23" s="249" t="s">
        <v>89</v>
      </c>
      <c r="P23" s="249"/>
      <c r="Q23" s="249"/>
      <c r="R23" s="249"/>
    </row>
    <row r="24" spans="1:21" x14ac:dyDescent="0.25">
      <c r="D24" s="231"/>
      <c r="E24" s="231"/>
      <c r="F24" s="231"/>
      <c r="G24" s="231"/>
      <c r="O24" s="231"/>
      <c r="P24" s="231"/>
      <c r="Q24" s="231"/>
      <c r="R24" s="231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45" t="s">
        <v>18</v>
      </c>
      <c r="G41" s="246"/>
      <c r="H41" s="247"/>
      <c r="I41" s="42">
        <f>I40-J39</f>
        <v>15.5</v>
      </c>
      <c r="L41" s="8"/>
      <c r="M41" s="8"/>
      <c r="N41" s="8"/>
      <c r="O41" s="8"/>
      <c r="P41" s="8"/>
      <c r="Q41" s="245" t="s">
        <v>18</v>
      </c>
      <c r="R41" s="246"/>
      <c r="S41" s="247"/>
      <c r="T41" s="42">
        <f>R40-T39</f>
        <v>0</v>
      </c>
    </row>
    <row r="45" spans="1:21" x14ac:dyDescent="0.25">
      <c r="D45" s="249" t="s">
        <v>90</v>
      </c>
      <c r="E45" s="249"/>
      <c r="F45" s="249"/>
      <c r="G45" s="249"/>
      <c r="O45" s="249" t="s">
        <v>91</v>
      </c>
      <c r="P45" s="249"/>
      <c r="Q45" s="249"/>
      <c r="R45" s="249"/>
    </row>
    <row r="46" spans="1:21" x14ac:dyDescent="0.25">
      <c r="D46" s="231"/>
      <c r="E46" s="231"/>
      <c r="F46" s="231"/>
      <c r="G46" s="231"/>
      <c r="O46" s="231"/>
      <c r="P46" s="231"/>
      <c r="Q46" s="231"/>
      <c r="R46" s="231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45" t="s">
        <v>18</v>
      </c>
      <c r="G63" s="246"/>
      <c r="H63" s="247"/>
      <c r="I63" s="42">
        <f>G62-J61</f>
        <v>8.5999999999999943</v>
      </c>
      <c r="L63" s="8"/>
      <c r="M63" s="8"/>
      <c r="N63" s="8"/>
      <c r="O63" s="8"/>
      <c r="P63" s="8"/>
      <c r="Q63" s="245" t="s">
        <v>18</v>
      </c>
      <c r="R63" s="246"/>
      <c r="S63" s="247"/>
      <c r="T63" s="42">
        <f>R62-T61</f>
        <v>0</v>
      </c>
    </row>
    <row r="69" spans="1:21" x14ac:dyDescent="0.25">
      <c r="D69" s="249" t="s">
        <v>92</v>
      </c>
      <c r="E69" s="249"/>
      <c r="F69" s="249"/>
      <c r="G69" s="249"/>
      <c r="O69" s="249" t="s">
        <v>93</v>
      </c>
      <c r="P69" s="249"/>
      <c r="Q69" s="249"/>
      <c r="R69" s="249"/>
    </row>
    <row r="70" spans="1:21" x14ac:dyDescent="0.25">
      <c r="D70" s="231"/>
      <c r="E70" s="231"/>
      <c r="F70" s="231"/>
      <c r="G70" s="231"/>
      <c r="O70" s="231"/>
      <c r="P70" s="231"/>
      <c r="Q70" s="231"/>
      <c r="R70" s="231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45" t="s">
        <v>18</v>
      </c>
      <c r="G87" s="246"/>
      <c r="H87" s="247"/>
      <c r="I87" s="42">
        <f>G86-I85</f>
        <v>0</v>
      </c>
      <c r="L87" s="8"/>
      <c r="M87" s="8"/>
      <c r="N87" s="8"/>
      <c r="O87" s="8"/>
      <c r="P87" s="8"/>
      <c r="Q87" s="245" t="s">
        <v>18</v>
      </c>
      <c r="R87" s="246"/>
      <c r="S87" s="247"/>
      <c r="T87" s="42">
        <f>R86-T85</f>
        <v>0</v>
      </c>
    </row>
    <row r="92" spans="1:21" x14ac:dyDescent="0.25">
      <c r="D92" s="249" t="s">
        <v>94</v>
      </c>
      <c r="E92" s="249"/>
      <c r="F92" s="249"/>
      <c r="G92" s="249"/>
      <c r="O92" s="249" t="s">
        <v>99</v>
      </c>
      <c r="P92" s="249"/>
      <c r="Q92" s="249"/>
      <c r="R92" s="249"/>
    </row>
    <row r="93" spans="1:21" x14ac:dyDescent="0.25">
      <c r="D93" s="231"/>
      <c r="E93" s="231"/>
      <c r="F93" s="231"/>
      <c r="G93" s="231"/>
      <c r="O93" s="231"/>
      <c r="P93" s="231"/>
      <c r="Q93" s="231"/>
      <c r="R93" s="231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45" t="s">
        <v>18</v>
      </c>
      <c r="G110" s="246"/>
      <c r="H110" s="247"/>
      <c r="I110" s="42">
        <f>G109-I108</f>
        <v>0</v>
      </c>
      <c r="L110" s="8"/>
      <c r="M110" s="8"/>
      <c r="N110" s="8"/>
      <c r="O110" s="8"/>
      <c r="P110" s="8"/>
      <c r="Q110" s="245" t="s">
        <v>18</v>
      </c>
      <c r="R110" s="246"/>
      <c r="S110" s="247"/>
      <c r="T110" s="42">
        <f>R109-T108</f>
        <v>0</v>
      </c>
    </row>
    <row r="115" spans="1:21" x14ac:dyDescent="0.25">
      <c r="D115" s="249" t="s">
        <v>96</v>
      </c>
      <c r="E115" s="249"/>
      <c r="F115" s="249"/>
      <c r="G115" s="249"/>
      <c r="O115" s="249" t="s">
        <v>0</v>
      </c>
      <c r="P115" s="249"/>
      <c r="Q115" s="249"/>
      <c r="R115" s="249"/>
    </row>
    <row r="116" spans="1:21" x14ac:dyDescent="0.25">
      <c r="D116" s="231"/>
      <c r="E116" s="231"/>
      <c r="F116" s="231"/>
      <c r="G116" s="231"/>
      <c r="O116" s="231"/>
      <c r="P116" s="231"/>
      <c r="Q116" s="231"/>
      <c r="R116" s="231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45" t="s">
        <v>18</v>
      </c>
      <c r="G133" s="246"/>
      <c r="H133" s="247"/>
      <c r="I133" s="42">
        <f>G132-I131</f>
        <v>0</v>
      </c>
      <c r="L133" s="8"/>
      <c r="M133" s="8"/>
      <c r="N133" s="8"/>
      <c r="O133" s="8"/>
      <c r="P133" s="8"/>
      <c r="Q133" s="245" t="s">
        <v>18</v>
      </c>
      <c r="R133" s="246"/>
      <c r="S133" s="247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A86" zoomScaleNormal="100" workbookViewId="0">
      <selection activeCell="L97" sqref="L97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5.9" x14ac:dyDescent="0.5">
      <c r="B1" s="244" t="s">
        <v>24</v>
      </c>
      <c r="C1" s="244"/>
      <c r="D1" s="244"/>
      <c r="E1" s="244"/>
      <c r="F1" s="244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44" t="s">
        <v>87</v>
      </c>
      <c r="R2" s="244"/>
      <c r="S2" s="244"/>
      <c r="T2" s="244"/>
      <c r="U2" s="244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45" t="s">
        <v>18</v>
      </c>
      <c r="H25" s="246"/>
      <c r="I25" s="246"/>
      <c r="J25" s="247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45" t="s">
        <v>18</v>
      </c>
      <c r="W26" s="246"/>
      <c r="X26" s="246"/>
      <c r="Y26" s="247"/>
      <c r="Z26" s="55"/>
      <c r="AA26" s="42">
        <f>W25-Z24</f>
        <v>23.314499999999953</v>
      </c>
      <c r="AB26" s="61"/>
      <c r="AC26" s="17"/>
    </row>
    <row r="30" spans="1:42" ht="25.9" x14ac:dyDescent="0.5">
      <c r="B30" s="244" t="s">
        <v>88</v>
      </c>
      <c r="C30" s="244"/>
      <c r="D30" s="244"/>
      <c r="E30" s="244"/>
      <c r="F30" s="244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44" t="s">
        <v>89</v>
      </c>
      <c r="R31" s="244"/>
      <c r="S31" s="244"/>
      <c r="T31" s="244"/>
      <c r="U31" s="244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17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17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16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17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17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16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24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25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04">
        <v>532</v>
      </c>
      <c r="AB40" s="59">
        <f t="shared" si="30"/>
        <v>145.22399999999999</v>
      </c>
      <c r="AC40" s="10">
        <f t="shared" si="31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25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24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04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25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04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04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04">
        <v>532</v>
      </c>
      <c r="AB46" s="59">
        <f t="shared" si="30"/>
        <v>171.51750000000001</v>
      </c>
      <c r="AC46" s="10">
        <f t="shared" si="31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45" t="s">
        <v>18</v>
      </c>
      <c r="H54" s="246"/>
      <c r="I54" s="246"/>
      <c r="J54" s="247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45" t="s">
        <v>18</v>
      </c>
      <c r="W55" s="246"/>
      <c r="X55" s="246"/>
      <c r="Y55" s="247"/>
      <c r="Z55" s="55"/>
      <c r="AA55" s="42">
        <f>W54-Z53</f>
        <v>38.263499999999112</v>
      </c>
      <c r="AB55" s="61"/>
      <c r="AC55" s="17"/>
    </row>
    <row r="60" spans="1:42" ht="26.25" x14ac:dyDescent="0.4">
      <c r="B60" s="244" t="s">
        <v>97</v>
      </c>
      <c r="C60" s="244"/>
      <c r="D60" s="244"/>
      <c r="E60" s="244"/>
      <c r="F60" s="244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44" t="s">
        <v>91</v>
      </c>
      <c r="R61" s="244"/>
      <c r="S61" s="244"/>
      <c r="T61" s="244"/>
      <c r="U61" s="244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1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1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>
        <v>597</v>
      </c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2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>
        <v>596</v>
      </c>
      <c r="AB65" s="59">
        <f t="shared" si="66"/>
        <v>147.01499999999999</v>
      </c>
      <c r="AC65" s="10">
        <f t="shared" si="67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2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ref="W66:X66" si="71">V66*0.99</f>
        <v>237.6</v>
      </c>
      <c r="X66" s="45">
        <f t="shared" si="71"/>
        <v>235.22399999999999</v>
      </c>
      <c r="Y66" s="45">
        <v>100</v>
      </c>
      <c r="Z66" s="45">
        <f t="shared" si="65"/>
        <v>232.84799999999998</v>
      </c>
      <c r="AA66" s="46">
        <v>597</v>
      </c>
      <c r="AB66" s="59">
        <f t="shared" si="66"/>
        <v>135.22399999999999</v>
      </c>
      <c r="AC66" s="10">
        <f t="shared" si="67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2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>
        <v>596</v>
      </c>
      <c r="AB67" s="59">
        <f t="shared" si="66"/>
        <v>147.01499999999999</v>
      </c>
      <c r="AC67" s="10">
        <f t="shared" si="67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1">
        <v>550</v>
      </c>
      <c r="M68" s="59">
        <f t="shared" si="61"/>
        <v>135.22399999999999</v>
      </c>
      <c r="N68" s="10">
        <f t="shared" si="62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ref="W68:X68" si="75">V68*0.99</f>
        <v>148.5</v>
      </c>
      <c r="X68" s="45">
        <f t="shared" si="75"/>
        <v>147.01499999999999</v>
      </c>
      <c r="Y68" s="45"/>
      <c r="Z68" s="45">
        <f t="shared" si="65"/>
        <v>145.53</v>
      </c>
      <c r="AA68" s="46">
        <v>596</v>
      </c>
      <c r="AB68" s="59">
        <f t="shared" si="66"/>
        <v>147.01499999999999</v>
      </c>
      <c r="AC68" s="10">
        <f t="shared" si="67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1">
        <v>550</v>
      </c>
      <c r="M69" s="59">
        <f t="shared" si="61"/>
        <v>110.7513</v>
      </c>
      <c r="N69" s="10">
        <f t="shared" si="62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1">
        <v>550</v>
      </c>
      <c r="M70" s="59">
        <f t="shared" si="61"/>
        <v>110.7513</v>
      </c>
      <c r="N70" s="10">
        <f t="shared" si="62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ref="W70:X70" si="79">V70*0.99</f>
        <v>148.5</v>
      </c>
      <c r="X70" s="45">
        <f t="shared" si="79"/>
        <v>147.01499999999999</v>
      </c>
      <c r="Y70" s="45"/>
      <c r="Z70" s="45">
        <f t="shared" si="65"/>
        <v>145.53</v>
      </c>
      <c r="AA70" s="46">
        <v>597</v>
      </c>
      <c r="AB70" s="59">
        <f t="shared" si="66"/>
        <v>147.01499999999999</v>
      </c>
      <c r="AC70" s="10">
        <f t="shared" si="67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1">
        <v>550</v>
      </c>
      <c r="M71" s="59">
        <f t="shared" si="61"/>
        <v>196.02</v>
      </c>
      <c r="N71" s="10">
        <f t="shared" si="62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ref="W71:X71" si="81">V71*0.99</f>
        <v>148.5</v>
      </c>
      <c r="X71" s="45">
        <f t="shared" si="81"/>
        <v>147.01499999999999</v>
      </c>
      <c r="Y71" s="45"/>
      <c r="Z71" s="45">
        <f t="shared" si="65"/>
        <v>145.53</v>
      </c>
      <c r="AA71" s="46">
        <v>609</v>
      </c>
      <c r="AB71" s="59">
        <f t="shared" si="66"/>
        <v>147.01499999999999</v>
      </c>
      <c r="AC71" s="10">
        <f t="shared" si="67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195">
        <v>567</v>
      </c>
      <c r="M72" s="59">
        <f t="shared" si="61"/>
        <v>135.22399999999999</v>
      </c>
      <c r="N72" s="10">
        <f t="shared" si="62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ref="W72:X72" si="82">V72*0.99</f>
        <v>237.6</v>
      </c>
      <c r="X72" s="45">
        <f t="shared" si="82"/>
        <v>235.22399999999999</v>
      </c>
      <c r="Y72" s="45">
        <v>100</v>
      </c>
      <c r="Z72" s="45">
        <f t="shared" si="65"/>
        <v>232.84799999999998</v>
      </c>
      <c r="AA72" s="46">
        <v>608</v>
      </c>
      <c r="AB72" s="59">
        <f t="shared" si="66"/>
        <v>135.22399999999999</v>
      </c>
      <c r="AC72" s="10">
        <f t="shared" si="67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195">
        <v>567</v>
      </c>
      <c r="M73" s="59">
        <f t="shared" si="61"/>
        <v>44.104499999999994</v>
      </c>
      <c r="N73" s="10">
        <f t="shared" si="62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ref="W73:X73" si="83">V73*0.99</f>
        <v>237.6</v>
      </c>
      <c r="X73" s="45">
        <f t="shared" si="83"/>
        <v>235.22399999999999</v>
      </c>
      <c r="Y73" s="45">
        <v>100</v>
      </c>
      <c r="Z73" s="45">
        <f t="shared" si="65"/>
        <v>232.84799999999998</v>
      </c>
      <c r="AA73" s="46">
        <v>608</v>
      </c>
      <c r="AB73" s="59">
        <f t="shared" si="66"/>
        <v>135.22399999999999</v>
      </c>
      <c r="AC73" s="10">
        <f t="shared" si="67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ref="W74:X74" si="85">V74*0.99</f>
        <v>148.5</v>
      </c>
      <c r="X74" s="45">
        <f t="shared" si="85"/>
        <v>147.01499999999999</v>
      </c>
      <c r="Y74" s="45"/>
      <c r="Z74" s="45">
        <f t="shared" si="65"/>
        <v>145.53</v>
      </c>
      <c r="AA74" s="46">
        <v>609</v>
      </c>
      <c r="AB74" s="59">
        <f t="shared" si="66"/>
        <v>147.01499999999999</v>
      </c>
      <c r="AC74" s="10">
        <f t="shared" si="67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45" t="s">
        <v>18</v>
      </c>
      <c r="H84" s="246"/>
      <c r="I84" s="246"/>
      <c r="J84" s="247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45" t="s">
        <v>18</v>
      </c>
      <c r="W85" s="246"/>
      <c r="X85" s="246"/>
      <c r="Y85" s="247"/>
      <c r="Z85" s="55"/>
      <c r="AA85" s="42">
        <f>W84-Z83</f>
        <v>19.007999999999811</v>
      </c>
      <c r="AB85" s="61"/>
      <c r="AC85" s="17"/>
    </row>
    <row r="91" spans="1:29" ht="26.25" x14ac:dyDescent="0.4">
      <c r="B91" s="244" t="s">
        <v>92</v>
      </c>
      <c r="C91" s="244"/>
      <c r="D91" s="244"/>
      <c r="E91" s="244"/>
      <c r="F91" s="244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44" t="s">
        <v>93</v>
      </c>
      <c r="R92" s="244"/>
      <c r="S92" s="244"/>
      <c r="T92" s="244"/>
      <c r="U92" s="244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>G93*0.99</f>
        <v>173.25</v>
      </c>
      <c r="I93" s="45">
        <f>H93*0.99</f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ref="H94:I94" si="95">G94*0.99</f>
        <v>148.5</v>
      </c>
      <c r="I94" s="45">
        <f t="shared" si="95"/>
        <v>147.01499999999999</v>
      </c>
      <c r="J94" s="45"/>
      <c r="K94" s="45">
        <f t="shared" ref="K94:K111" si="96">H94*0.98</f>
        <v>145.53</v>
      </c>
      <c r="L94" s="46">
        <v>631</v>
      </c>
      <c r="M94" s="59">
        <f t="shared" ref="M94:M111" si="97">I94-J94</f>
        <v>147.01499999999999</v>
      </c>
      <c r="N94" s="10">
        <f t="shared" ref="N94:N106" si="98">M94*0.99</f>
        <v>145.54485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ref="H95:I95" si="99">G95*0.99</f>
        <v>99</v>
      </c>
      <c r="I95" s="45">
        <f t="shared" si="99"/>
        <v>98.01</v>
      </c>
      <c r="J95" s="45"/>
      <c r="K95" s="45">
        <f t="shared" si="96"/>
        <v>97.02</v>
      </c>
      <c r="L95" s="46">
        <v>632</v>
      </c>
      <c r="M95" s="59">
        <f t="shared" si="97"/>
        <v>98.01</v>
      </c>
      <c r="N95" s="10">
        <f t="shared" si="98"/>
        <v>97.029899999999998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ref="H96:I96" si="104">G96*0.99</f>
        <v>99</v>
      </c>
      <c r="I96" s="45">
        <f t="shared" si="104"/>
        <v>98.01</v>
      </c>
      <c r="J96" s="45"/>
      <c r="K96" s="45">
        <f t="shared" si="96"/>
        <v>97.02</v>
      </c>
      <c r="L96" s="46">
        <v>632</v>
      </c>
      <c r="M96" s="59">
        <f t="shared" si="97"/>
        <v>98.01</v>
      </c>
      <c r="N96" s="10">
        <f t="shared" si="98"/>
        <v>97.029899999999998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519.75</v>
      </c>
      <c r="I113" s="13"/>
      <c r="J113" s="13" t="s">
        <v>82</v>
      </c>
      <c r="K113" s="13">
        <f>SUM(K93:K112)</f>
        <v>509.35499999999996</v>
      </c>
      <c r="L113" s="13"/>
      <c r="M113" s="13"/>
      <c r="N113" s="13">
        <f>SUM(N93:N112)</f>
        <v>509.40697499999999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514.55250000000001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45" t="s">
        <v>18</v>
      </c>
      <c r="H115" s="246"/>
      <c r="I115" s="246"/>
      <c r="J115" s="247"/>
      <c r="K115" s="55"/>
      <c r="L115" s="42">
        <f>H114-K113</f>
        <v>5.1975000000000477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45" t="s">
        <v>18</v>
      </c>
      <c r="W116" s="246"/>
      <c r="X116" s="246"/>
      <c r="Y116" s="247"/>
      <c r="Z116" s="55"/>
      <c r="AA116" s="42">
        <f>W115-Z114</f>
        <v>0</v>
      </c>
      <c r="AB116" s="61"/>
      <c r="AC116" s="17"/>
    </row>
    <row r="123" spans="1:29" ht="26.25" x14ac:dyDescent="0.4">
      <c r="B123" s="244" t="s">
        <v>94</v>
      </c>
      <c r="C123" s="244"/>
      <c r="D123" s="244"/>
      <c r="E123" s="244"/>
      <c r="F123" s="244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44" t="s">
        <v>99</v>
      </c>
      <c r="R124" s="244"/>
      <c r="S124" s="244"/>
      <c r="T124" s="244"/>
      <c r="U124" s="244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45" t="s">
        <v>18</v>
      </c>
      <c r="H147" s="246"/>
      <c r="I147" s="246"/>
      <c r="J147" s="247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45" t="s">
        <v>18</v>
      </c>
      <c r="W148" s="246"/>
      <c r="X148" s="246"/>
      <c r="Y148" s="247"/>
      <c r="Z148" s="55"/>
      <c r="AA148" s="42">
        <f>W147-Z146</f>
        <v>0</v>
      </c>
      <c r="AB148" s="61"/>
      <c r="AC148" s="17"/>
    </row>
    <row r="153" spans="1:29" ht="26.25" x14ac:dyDescent="0.4">
      <c r="B153" s="244" t="s">
        <v>96</v>
      </c>
      <c r="C153" s="244"/>
      <c r="D153" s="244"/>
      <c r="E153" s="244"/>
      <c r="F153" s="244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44" t="s">
        <v>0</v>
      </c>
      <c r="R154" s="244"/>
      <c r="S154" s="244"/>
      <c r="T154" s="244"/>
      <c r="U154" s="244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45" t="s">
        <v>18</v>
      </c>
      <c r="H177" s="246"/>
      <c r="I177" s="246"/>
      <c r="J177" s="247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45" t="s">
        <v>18</v>
      </c>
      <c r="W178" s="246"/>
      <c r="X178" s="246"/>
      <c r="Y178" s="247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A115" zoomScaleNormal="100" workbookViewId="0">
      <selection activeCell="J125" sqref="J125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50" t="s">
        <v>24</v>
      </c>
      <c r="D1" s="250"/>
      <c r="E1" s="250"/>
      <c r="M1" s="250" t="s">
        <v>87</v>
      </c>
      <c r="N1" s="250"/>
      <c r="O1" s="250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38" t="s">
        <v>18</v>
      </c>
      <c r="G28" s="239"/>
      <c r="H28" s="240"/>
      <c r="I28" s="42">
        <f>G27-I26</f>
        <v>97.199999999999818</v>
      </c>
      <c r="P28" s="238" t="s">
        <v>18</v>
      </c>
      <c r="Q28" s="239"/>
      <c r="R28" s="240"/>
      <c r="S28" s="42">
        <f>Q27-S26</f>
        <v>299</v>
      </c>
    </row>
    <row r="34" spans="1:28" ht="25.9" x14ac:dyDescent="0.5">
      <c r="C34" s="250" t="s">
        <v>88</v>
      </c>
      <c r="D34" s="250"/>
      <c r="E34" s="250"/>
      <c r="M34" s="250" t="s">
        <v>89</v>
      </c>
      <c r="N34" s="250"/>
      <c r="O34" s="250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38" t="s">
        <v>18</v>
      </c>
      <c r="G66" s="239"/>
      <c r="H66" s="240"/>
      <c r="I66" s="42">
        <f>G65-I64</f>
        <v>341</v>
      </c>
      <c r="P66" s="238" t="s">
        <v>18</v>
      </c>
      <c r="Q66" s="239"/>
      <c r="R66" s="240"/>
      <c r="S66" s="42">
        <f>Q65-S64</f>
        <v>176.10000000000036</v>
      </c>
    </row>
    <row r="70" spans="1:31" ht="26.25" x14ac:dyDescent="0.4">
      <c r="C70" s="250" t="s">
        <v>90</v>
      </c>
      <c r="D70" s="250"/>
      <c r="E70" s="250"/>
      <c r="M70" s="250" t="s">
        <v>91</v>
      </c>
      <c r="N70" s="250"/>
      <c r="O70" s="250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38" t="s">
        <v>18</v>
      </c>
      <c r="Q97" s="239"/>
      <c r="R97" s="240"/>
      <c r="S97" s="42">
        <f>Q96-S95</f>
        <v>204.5</v>
      </c>
    </row>
    <row r="98" spans="1:19" ht="15.75" x14ac:dyDescent="0.25">
      <c r="F98" s="238" t="s">
        <v>18</v>
      </c>
      <c r="G98" s="239"/>
      <c r="H98" s="240"/>
      <c r="I98" s="42">
        <f>G97-I96</f>
        <v>440.60000000000036</v>
      </c>
    </row>
    <row r="102" spans="1:19" ht="26.25" x14ac:dyDescent="0.4">
      <c r="M102" s="250" t="s">
        <v>93</v>
      </c>
      <c r="N102" s="250"/>
      <c r="O102" s="250"/>
    </row>
    <row r="103" spans="1:19" ht="26.25" x14ac:dyDescent="0.4">
      <c r="C103" s="250" t="s">
        <v>92</v>
      </c>
      <c r="D103" s="250"/>
      <c r="E103" s="250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/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/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/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/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/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8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8"/>
      <c r="G127" s="49"/>
      <c r="H127" s="49"/>
      <c r="I127" s="49"/>
      <c r="K127" s="7"/>
      <c r="L127" s="8"/>
      <c r="M127" s="8"/>
      <c r="N127" s="8"/>
      <c r="O127" s="8"/>
      <c r="P127" s="8"/>
      <c r="Q127" s="49"/>
      <c r="R127" s="49"/>
      <c r="S127" s="49"/>
    </row>
    <row r="128" spans="1:19" x14ac:dyDescent="0.25">
      <c r="A128" s="7"/>
      <c r="B128" s="8"/>
      <c r="C128" s="8"/>
      <c r="D128" s="8"/>
      <c r="E128" s="8"/>
      <c r="F128" s="8"/>
      <c r="G128" s="49"/>
      <c r="H128" s="49"/>
      <c r="I128" s="49"/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/>
      <c r="B129" s="8"/>
      <c r="C129" s="8"/>
      <c r="D129" s="8"/>
      <c r="E129" s="8"/>
      <c r="F129" s="8"/>
      <c r="G129" s="49"/>
      <c r="H129" s="49"/>
      <c r="I129" s="49"/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/>
      <c r="B130" s="8"/>
      <c r="C130" s="8"/>
      <c r="D130" s="8"/>
      <c r="E130" s="8"/>
      <c r="F130" s="8"/>
      <c r="G130" s="49"/>
      <c r="H130" s="49"/>
      <c r="I130" s="49"/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/>
      <c r="B131" s="8"/>
      <c r="C131" s="8"/>
      <c r="D131" s="8"/>
      <c r="E131" s="8"/>
      <c r="F131" s="8"/>
      <c r="G131" s="49"/>
      <c r="H131" s="49"/>
      <c r="I131" s="49"/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/>
      <c r="B132" s="8"/>
      <c r="C132" s="8"/>
      <c r="D132" s="8"/>
      <c r="E132" s="8"/>
      <c r="F132" s="8"/>
      <c r="G132" s="49"/>
      <c r="H132" s="49"/>
      <c r="I132" s="49"/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0</v>
      </c>
      <c r="R136" s="13">
        <f>SUM(R120:R135)</f>
        <v>0</v>
      </c>
      <c r="S136" s="13">
        <f>SUM(S104:S135)</f>
        <v>0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6610</v>
      </c>
      <c r="H137" s="13">
        <f>SUM(H121:H136)</f>
        <v>0</v>
      </c>
      <c r="I137" s="13">
        <f>SUM(I105:I136)</f>
        <v>6250</v>
      </c>
      <c r="K137" s="7"/>
      <c r="L137" s="8"/>
      <c r="M137" s="8"/>
      <c r="N137" s="8"/>
      <c r="O137" s="8"/>
      <c r="P137" s="13" t="s">
        <v>17</v>
      </c>
      <c r="Q137" s="13">
        <f>Q136*0.99</f>
        <v>0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6543.9</v>
      </c>
      <c r="H138" s="10"/>
      <c r="I138" s="10"/>
      <c r="P138" s="238" t="s">
        <v>18</v>
      </c>
      <c r="Q138" s="239"/>
      <c r="R138" s="240"/>
      <c r="S138" s="42">
        <f>Q137-S136</f>
        <v>0</v>
      </c>
    </row>
    <row r="139" spans="1:19" ht="15.75" x14ac:dyDescent="0.25">
      <c r="F139" s="238" t="s">
        <v>18</v>
      </c>
      <c r="G139" s="239"/>
      <c r="H139" s="240"/>
      <c r="I139" s="42">
        <f>G138-I137</f>
        <v>293.89999999999964</v>
      </c>
    </row>
    <row r="143" spans="1:19" ht="26.25" x14ac:dyDescent="0.4">
      <c r="M143" s="250" t="s">
        <v>99</v>
      </c>
      <c r="N143" s="250"/>
      <c r="O143" s="250"/>
    </row>
    <row r="144" spans="1:19" ht="26.25" x14ac:dyDescent="0.4">
      <c r="C144" s="250" t="s">
        <v>94</v>
      </c>
      <c r="D144" s="250"/>
      <c r="E144" s="250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0</v>
      </c>
      <c r="H169" s="13">
        <f>SUM(H162:H168)</f>
        <v>0</v>
      </c>
      <c r="I169" s="13">
        <f>SUM(I146:I168)</f>
        <v>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0</v>
      </c>
      <c r="H170" s="10"/>
      <c r="I170" s="10"/>
      <c r="P170" s="238" t="s">
        <v>18</v>
      </c>
      <c r="Q170" s="239"/>
      <c r="R170" s="240"/>
      <c r="S170" s="42">
        <f>Q169-S168</f>
        <v>0</v>
      </c>
    </row>
    <row r="171" spans="1:19" ht="15.75" x14ac:dyDescent="0.25">
      <c r="F171" s="238" t="s">
        <v>18</v>
      </c>
      <c r="G171" s="239"/>
      <c r="H171" s="240"/>
      <c r="I171" s="42">
        <f>G170-I169</f>
        <v>0</v>
      </c>
    </row>
    <row r="176" spans="1:19" ht="26.25" x14ac:dyDescent="0.4">
      <c r="M176" s="250" t="s">
        <v>0</v>
      </c>
      <c r="N176" s="250"/>
      <c r="O176" s="250"/>
    </row>
    <row r="177" spans="1:19" ht="26.25" x14ac:dyDescent="0.4">
      <c r="C177" s="250" t="s">
        <v>96</v>
      </c>
      <c r="D177" s="250"/>
      <c r="E177" s="250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38" t="s">
        <v>18</v>
      </c>
      <c r="Q203" s="239"/>
      <c r="R203" s="240"/>
      <c r="S203" s="42">
        <f>Q202-S201</f>
        <v>0</v>
      </c>
    </row>
    <row r="204" spans="1:19" ht="15.75" x14ac:dyDescent="0.25">
      <c r="F204" s="238" t="s">
        <v>18</v>
      </c>
      <c r="G204" s="239"/>
      <c r="H204" s="240"/>
      <c r="I204" s="42">
        <f>G203-I202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9:H139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99" zoomScale="112" zoomScaleNormal="112" workbookViewId="0">
      <selection activeCell="U86" sqref="U86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51" t="s">
        <v>24</v>
      </c>
      <c r="D1" s="251"/>
      <c r="E1" s="251"/>
      <c r="F1" s="251"/>
      <c r="N1" s="251" t="s">
        <v>87</v>
      </c>
      <c r="O1" s="251"/>
      <c r="P1" s="251"/>
      <c r="Q1" s="25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38" t="s">
        <v>18</v>
      </c>
      <c r="G26" s="239"/>
      <c r="H26" s="240"/>
      <c r="I26" s="51"/>
      <c r="J26" s="42">
        <f>G25-J24</f>
        <v>37.899999999999977</v>
      </c>
      <c r="Q26" s="238" t="s">
        <v>18</v>
      </c>
      <c r="R26" s="239"/>
      <c r="S26" s="240"/>
      <c r="T26" s="51"/>
      <c r="U26" s="42">
        <f>R25-U24</f>
        <v>77.200000000000045</v>
      </c>
    </row>
    <row r="30" spans="1:21" ht="23.25" x14ac:dyDescent="0.35">
      <c r="C30" s="251" t="s">
        <v>101</v>
      </c>
      <c r="D30" s="251"/>
      <c r="E30" s="251"/>
      <c r="F30" s="251"/>
      <c r="N30" s="251" t="s">
        <v>89</v>
      </c>
      <c r="O30" s="251"/>
      <c r="P30" s="251"/>
      <c r="Q30" s="25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38" t="s">
        <v>18</v>
      </c>
      <c r="G55" s="239"/>
      <c r="H55" s="240"/>
      <c r="I55" s="51"/>
      <c r="J55" s="42">
        <f>G54-J53</f>
        <v>79.799999999999955</v>
      </c>
      <c r="Q55" s="238" t="s">
        <v>18</v>
      </c>
      <c r="R55" s="239"/>
      <c r="S55" s="240"/>
      <c r="T55" s="51"/>
      <c r="U55" s="42">
        <f>R54-U53</f>
        <v>43.5</v>
      </c>
    </row>
    <row r="59" spans="1:21" ht="23.25" x14ac:dyDescent="0.35">
      <c r="C59" s="251" t="s">
        <v>97</v>
      </c>
      <c r="D59" s="251"/>
      <c r="E59" s="251"/>
      <c r="F59" s="251"/>
      <c r="N59" s="251" t="s">
        <v>91</v>
      </c>
      <c r="O59" s="251"/>
      <c r="P59" s="251"/>
      <c r="Q59" s="25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38" t="s">
        <v>18</v>
      </c>
      <c r="G84" s="239"/>
      <c r="H84" s="240"/>
      <c r="I84" s="51"/>
      <c r="J84" s="42">
        <f>G83-J82</f>
        <v>79.799999999999955</v>
      </c>
      <c r="Q84" s="238" t="s">
        <v>18</v>
      </c>
      <c r="R84" s="239"/>
      <c r="S84" s="240"/>
      <c r="T84" s="51"/>
      <c r="U84" s="42">
        <f>R83-U82</f>
        <v>54.599999999999909</v>
      </c>
    </row>
    <row r="87" spans="1:21" ht="23.25" x14ac:dyDescent="0.35">
      <c r="C87" s="251" t="s">
        <v>92</v>
      </c>
      <c r="D87" s="251"/>
      <c r="E87" s="251"/>
      <c r="F87" s="251"/>
      <c r="N87" s="251" t="s">
        <v>93</v>
      </c>
      <c r="O87" s="251"/>
      <c r="P87" s="251"/>
      <c r="Q87" s="25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8" t="s">
        <v>18</v>
      </c>
      <c r="G112" s="239"/>
      <c r="H112" s="240"/>
      <c r="I112" s="51"/>
      <c r="J112" s="42">
        <f>G111-J110</f>
        <v>0</v>
      </c>
      <c r="Q112" s="238" t="s">
        <v>18</v>
      </c>
      <c r="R112" s="239"/>
      <c r="S112" s="240"/>
      <c r="T112" s="51"/>
      <c r="U112" s="42">
        <f>R111-U110</f>
        <v>0</v>
      </c>
    </row>
    <row r="115" spans="1:21" ht="23.25" x14ac:dyDescent="0.35">
      <c r="C115" s="251" t="s">
        <v>94</v>
      </c>
      <c r="D115" s="251"/>
      <c r="E115" s="251"/>
      <c r="F115" s="251"/>
      <c r="N115" s="251" t="s">
        <v>99</v>
      </c>
      <c r="O115" s="251"/>
      <c r="P115" s="251"/>
      <c r="Q115" s="25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8" t="s">
        <v>18</v>
      </c>
      <c r="G140" s="239"/>
      <c r="H140" s="240"/>
      <c r="I140" s="51"/>
      <c r="J140" s="42">
        <f>G139-J138</f>
        <v>0</v>
      </c>
      <c r="Q140" s="238" t="s">
        <v>18</v>
      </c>
      <c r="R140" s="239"/>
      <c r="S140" s="240"/>
      <c r="T140" s="51"/>
      <c r="U140" s="42">
        <f>R139-U138</f>
        <v>0</v>
      </c>
    </row>
    <row r="143" spans="1:21" ht="23.25" x14ac:dyDescent="0.35">
      <c r="C143" s="251" t="s">
        <v>96</v>
      </c>
      <c r="D143" s="251"/>
      <c r="E143" s="251"/>
      <c r="F143" s="251"/>
      <c r="N143" s="251" t="s">
        <v>0</v>
      </c>
      <c r="O143" s="251"/>
      <c r="P143" s="251"/>
      <c r="Q143" s="25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8" t="s">
        <v>18</v>
      </c>
      <c r="G168" s="239"/>
      <c r="H168" s="240"/>
      <c r="I168" s="51"/>
      <c r="J168" s="42">
        <f>G167-J166</f>
        <v>0</v>
      </c>
      <c r="Q168" s="238" t="s">
        <v>18</v>
      </c>
      <c r="R168" s="239"/>
      <c r="S168" s="240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J69" zoomScale="95" zoomScaleNormal="95" workbookViewId="0">
      <selection activeCell="K93" sqref="K93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8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51" t="s">
        <v>24</v>
      </c>
      <c r="D1" s="251"/>
      <c r="E1" s="251"/>
      <c r="F1" s="251"/>
      <c r="N1" s="251" t="s">
        <v>87</v>
      </c>
      <c r="O1" s="251"/>
      <c r="P1" s="251"/>
      <c r="Q1" s="25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38" t="s">
        <v>18</v>
      </c>
      <c r="G26" s="239"/>
      <c r="H26" s="240"/>
      <c r="I26" s="51"/>
      <c r="J26" s="42">
        <f>G25-J24</f>
        <v>143.5</v>
      </c>
      <c r="Q26" s="238" t="s">
        <v>18</v>
      </c>
      <c r="R26" s="239"/>
      <c r="S26" s="240"/>
      <c r="T26" s="51"/>
      <c r="U26" s="42">
        <f>R25-U24</f>
        <v>8</v>
      </c>
    </row>
    <row r="30" spans="1:21" ht="23.45" x14ac:dyDescent="0.45">
      <c r="C30" s="251" t="s">
        <v>101</v>
      </c>
      <c r="D30" s="251"/>
      <c r="E30" s="251"/>
      <c r="F30" s="251"/>
      <c r="N30" s="251" t="s">
        <v>89</v>
      </c>
      <c r="O30" s="251"/>
      <c r="P30" s="251"/>
      <c r="Q30" s="251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38" t="s">
        <v>18</v>
      </c>
      <c r="G55" s="239"/>
      <c r="H55" s="240"/>
      <c r="I55" s="51"/>
      <c r="J55" s="42">
        <f>G54-J53</f>
        <v>84.800000000000182</v>
      </c>
      <c r="Q55" s="238" t="s">
        <v>18</v>
      </c>
      <c r="R55" s="239"/>
      <c r="S55" s="240"/>
      <c r="T55" s="51"/>
      <c r="U55" s="42">
        <f>R54-U53</f>
        <v>148.69999999999982</v>
      </c>
    </row>
    <row r="59" spans="1:21" ht="23.25" x14ac:dyDescent="0.35">
      <c r="C59" s="251" t="s">
        <v>97</v>
      </c>
      <c r="D59" s="251"/>
      <c r="E59" s="251"/>
      <c r="F59" s="251"/>
      <c r="N59" s="251" t="s">
        <v>91</v>
      </c>
      <c r="O59" s="251"/>
      <c r="P59" s="251"/>
      <c r="Q59" s="25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45104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38" t="s">
        <v>18</v>
      </c>
      <c r="R83" s="239"/>
      <c r="S83" s="240"/>
      <c r="T83" s="51"/>
      <c r="U83" s="42">
        <f>R82-U81</f>
        <v>234.90000000000009</v>
      </c>
    </row>
    <row r="84" spans="1:21" ht="15.75" x14ac:dyDescent="0.25">
      <c r="F84" s="238" t="s">
        <v>18</v>
      </c>
      <c r="G84" s="239"/>
      <c r="H84" s="240"/>
      <c r="I84" s="51"/>
      <c r="J84" s="42">
        <f>G83-J82</f>
        <v>140.5</v>
      </c>
    </row>
    <row r="86" spans="1:21" ht="23.25" x14ac:dyDescent="0.35">
      <c r="N86" s="251" t="s">
        <v>93</v>
      </c>
      <c r="O86" s="251"/>
      <c r="P86" s="251"/>
      <c r="Q86" s="251"/>
    </row>
    <row r="87" spans="1:21" ht="23.25" x14ac:dyDescent="0.35">
      <c r="C87" s="251" t="s">
        <v>92</v>
      </c>
      <c r="D87" s="251"/>
      <c r="E87" s="251"/>
      <c r="F87" s="251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/>
      <c r="M88" s="8"/>
      <c r="N88" s="8"/>
      <c r="O88" s="8"/>
      <c r="P88" s="8"/>
      <c r="Q88" s="8"/>
      <c r="R88" s="49"/>
      <c r="S88" s="49"/>
      <c r="T88" s="49"/>
      <c r="U88" s="49"/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9">
        <v>345</v>
      </c>
      <c r="H89" s="8">
        <v>617</v>
      </c>
      <c r="I89" s="10" t="s">
        <v>682</v>
      </c>
      <c r="J89" s="216">
        <v>330</v>
      </c>
      <c r="K89" s="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9">
        <v>200</v>
      </c>
      <c r="H90" s="8"/>
      <c r="I90" s="10" t="s">
        <v>680</v>
      </c>
      <c r="J90" s="216">
        <v>180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49">
        <v>200</v>
      </c>
      <c r="H91" s="49"/>
      <c r="I91" s="49" t="s">
        <v>680</v>
      </c>
      <c r="J91" s="49">
        <v>180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49">
        <v>520</v>
      </c>
      <c r="H92" s="8">
        <v>627</v>
      </c>
      <c r="I92" s="49" t="s">
        <v>724</v>
      </c>
      <c r="J92" s="49">
        <v>410</v>
      </c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>
        <v>45127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49">
        <v>150</v>
      </c>
      <c r="H93" s="49"/>
      <c r="I93" s="49"/>
      <c r="J93" s="49">
        <v>140</v>
      </c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0</v>
      </c>
      <c r="S109" s="13">
        <f>SUM(S102:S108)</f>
        <v>0</v>
      </c>
      <c r="T109" s="13"/>
      <c r="U109" s="13">
        <f>SUM(U88:U108)</f>
        <v>0</v>
      </c>
    </row>
    <row r="110" spans="1:21" x14ac:dyDescent="0.25">
      <c r="F110" s="13" t="s">
        <v>14</v>
      </c>
      <c r="G110" s="13">
        <f>SUM(G89:G109)</f>
        <v>1415</v>
      </c>
      <c r="H110" s="13">
        <f>SUM(H103:H109)</f>
        <v>0</v>
      </c>
      <c r="I110" s="13"/>
      <c r="J110" s="13">
        <f>SUM(J89:J109)</f>
        <v>1240</v>
      </c>
      <c r="Q110" s="13" t="s">
        <v>17</v>
      </c>
      <c r="R110" s="13">
        <f>R109*0.99</f>
        <v>0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1400.85</v>
      </c>
      <c r="H111" s="10"/>
      <c r="I111" s="10"/>
      <c r="J111" s="10"/>
      <c r="Q111" s="238" t="s">
        <v>18</v>
      </c>
      <c r="R111" s="239"/>
      <c r="S111" s="240"/>
      <c r="T111" s="51"/>
      <c r="U111" s="42">
        <f>R110-U109</f>
        <v>0</v>
      </c>
    </row>
    <row r="112" spans="1:21" ht="15.75" x14ac:dyDescent="0.25">
      <c r="F112" s="238" t="s">
        <v>18</v>
      </c>
      <c r="G112" s="239"/>
      <c r="H112" s="240"/>
      <c r="I112" s="51"/>
      <c r="J112" s="42">
        <f>G111-J110</f>
        <v>160.84999999999991</v>
      </c>
    </row>
    <row r="114" spans="1:21" ht="23.25" x14ac:dyDescent="0.35">
      <c r="N114" s="251" t="s">
        <v>99</v>
      </c>
      <c r="O114" s="251"/>
      <c r="P114" s="251"/>
      <c r="Q114" s="251"/>
    </row>
    <row r="115" spans="1:21" ht="23.25" x14ac:dyDescent="0.35">
      <c r="C115" s="251" t="s">
        <v>94</v>
      </c>
      <c r="D115" s="251"/>
      <c r="E115" s="251"/>
      <c r="F115" s="251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38" t="s">
        <v>18</v>
      </c>
      <c r="R139" s="239"/>
      <c r="S139" s="240"/>
      <c r="T139" s="51"/>
      <c r="U139" s="42">
        <f>R138-U137</f>
        <v>0</v>
      </c>
    </row>
    <row r="140" spans="1:21" ht="15.75" x14ac:dyDescent="0.25">
      <c r="F140" s="238" t="s">
        <v>18</v>
      </c>
      <c r="G140" s="239"/>
      <c r="H140" s="240"/>
      <c r="I140" s="51"/>
      <c r="J140" s="42">
        <f>G139-J138</f>
        <v>0</v>
      </c>
    </row>
    <row r="142" spans="1:21" ht="23.25" x14ac:dyDescent="0.35">
      <c r="N142" s="251" t="s">
        <v>0</v>
      </c>
      <c r="O142" s="251"/>
      <c r="P142" s="251"/>
      <c r="Q142" s="251"/>
    </row>
    <row r="143" spans="1:21" ht="23.25" x14ac:dyDescent="0.35">
      <c r="C143" s="251" t="s">
        <v>96</v>
      </c>
      <c r="D143" s="251"/>
      <c r="E143" s="251"/>
      <c r="F143" s="251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38" t="s">
        <v>18</v>
      </c>
      <c r="R167" s="239"/>
      <c r="S167" s="240"/>
      <c r="T167" s="51"/>
      <c r="U167" s="42">
        <f>R166-U165</f>
        <v>0</v>
      </c>
    </row>
    <row r="168" spans="1:21" ht="15.75" x14ac:dyDescent="0.25">
      <c r="F168" s="238" t="s">
        <v>18</v>
      </c>
      <c r="G168" s="239"/>
      <c r="H168" s="240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H63" workbookViewId="0">
      <selection activeCell="R54" sqref="R54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51" t="s">
        <v>24</v>
      </c>
      <c r="D1" s="251"/>
      <c r="E1" s="251"/>
      <c r="F1" s="251"/>
      <c r="N1" s="251" t="s">
        <v>87</v>
      </c>
      <c r="O1" s="251"/>
      <c r="P1" s="251"/>
      <c r="Q1" s="25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38" t="s">
        <v>18</v>
      </c>
      <c r="G26" s="239"/>
      <c r="H26" s="240"/>
      <c r="I26" s="51"/>
      <c r="J26" s="42">
        <f>G25-J24</f>
        <v>18</v>
      </c>
      <c r="Q26" s="238" t="s">
        <v>18</v>
      </c>
      <c r="R26" s="239"/>
      <c r="S26" s="240"/>
      <c r="T26" s="51"/>
      <c r="U26" s="42">
        <f>R25-U24</f>
        <v>31</v>
      </c>
    </row>
    <row r="30" spans="1:32" ht="26.25" x14ac:dyDescent="0.4">
      <c r="C30" s="251" t="s">
        <v>101</v>
      </c>
      <c r="D30" s="251"/>
      <c r="E30" s="251"/>
      <c r="F30" s="251"/>
      <c r="H30" s="170" t="s">
        <v>567</v>
      </c>
      <c r="I30" s="170">
        <v>544</v>
      </c>
      <c r="N30" s="251" t="s">
        <v>89</v>
      </c>
      <c r="O30" s="251"/>
      <c r="P30" s="251"/>
      <c r="Q30" s="251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38" t="s">
        <v>18</v>
      </c>
      <c r="G55" s="239"/>
      <c r="H55" s="240"/>
      <c r="I55" s="51"/>
      <c r="J55" s="42">
        <f>G54-J53</f>
        <v>28.5</v>
      </c>
      <c r="Q55" s="238" t="s">
        <v>18</v>
      </c>
      <c r="R55" s="239"/>
      <c r="S55" s="240"/>
      <c r="T55" s="51"/>
      <c r="U55" s="42">
        <f>R54-U53</f>
        <v>80</v>
      </c>
    </row>
    <row r="59" spans="1:21" ht="23.25" x14ac:dyDescent="0.35">
      <c r="C59" s="251" t="s">
        <v>97</v>
      </c>
      <c r="D59" s="251"/>
      <c r="E59" s="251"/>
      <c r="F59" s="251"/>
      <c r="N59" s="251" t="s">
        <v>91</v>
      </c>
      <c r="O59" s="251"/>
      <c r="P59" s="251"/>
      <c r="Q59" s="25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38" t="s">
        <v>18</v>
      </c>
      <c r="G84" s="239"/>
      <c r="H84" s="240"/>
      <c r="I84" s="51"/>
      <c r="J84" s="42">
        <f>G83-J82</f>
        <v>56.5</v>
      </c>
      <c r="Q84" s="238" t="s">
        <v>18</v>
      </c>
      <c r="R84" s="239"/>
      <c r="S84" s="240"/>
      <c r="T84" s="51"/>
      <c r="U84" s="42">
        <f>R83-U82</f>
        <v>0</v>
      </c>
    </row>
    <row r="87" spans="1:21" ht="23.25" x14ac:dyDescent="0.35">
      <c r="C87" s="251" t="s">
        <v>92</v>
      </c>
      <c r="D87" s="251"/>
      <c r="E87" s="251"/>
      <c r="F87" s="251"/>
      <c r="N87" s="251" t="s">
        <v>93</v>
      </c>
      <c r="O87" s="251"/>
      <c r="P87" s="251"/>
      <c r="Q87" s="25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8" t="s">
        <v>18</v>
      </c>
      <c r="G112" s="239"/>
      <c r="H112" s="240"/>
      <c r="I112" s="51"/>
      <c r="J112" s="42">
        <f>G111-J110</f>
        <v>0</v>
      </c>
      <c r="Q112" s="238" t="s">
        <v>18</v>
      </c>
      <c r="R112" s="239"/>
      <c r="S112" s="240"/>
      <c r="T112" s="51"/>
      <c r="U112" s="42">
        <f>R111-U110</f>
        <v>0</v>
      </c>
    </row>
    <row r="115" spans="1:21" ht="23.25" x14ac:dyDescent="0.35">
      <c r="C115" s="251" t="s">
        <v>94</v>
      </c>
      <c r="D115" s="251"/>
      <c r="E115" s="251"/>
      <c r="F115" s="251"/>
      <c r="N115" s="251" t="s">
        <v>99</v>
      </c>
      <c r="O115" s="251"/>
      <c r="P115" s="251"/>
      <c r="Q115" s="25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8" t="s">
        <v>18</v>
      </c>
      <c r="G140" s="239"/>
      <c r="H140" s="240"/>
      <c r="I140" s="51"/>
      <c r="J140" s="42">
        <f>G139-J138</f>
        <v>0</v>
      </c>
      <c r="Q140" s="238" t="s">
        <v>18</v>
      </c>
      <c r="R140" s="239"/>
      <c r="S140" s="240"/>
      <c r="T140" s="51"/>
      <c r="U140" s="42">
        <f>R139-U138</f>
        <v>0</v>
      </c>
    </row>
    <row r="143" spans="1:21" ht="23.25" x14ac:dyDescent="0.35">
      <c r="C143" s="251" t="s">
        <v>96</v>
      </c>
      <c r="D143" s="251"/>
      <c r="E143" s="251"/>
      <c r="F143" s="251"/>
      <c r="N143" s="251" t="s">
        <v>0</v>
      </c>
      <c r="O143" s="251"/>
      <c r="P143" s="251"/>
      <c r="Q143" s="25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8" t="s">
        <v>18</v>
      </c>
      <c r="G168" s="239"/>
      <c r="H168" s="240"/>
      <c r="I168" s="51"/>
      <c r="J168" s="42">
        <f>G167-J166</f>
        <v>0</v>
      </c>
      <c r="Q168" s="238" t="s">
        <v>18</v>
      </c>
      <c r="R168" s="239"/>
      <c r="S168" s="240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A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51" t="s">
        <v>0</v>
      </c>
      <c r="D1" s="251"/>
      <c r="E1" s="251"/>
      <c r="F1" s="251"/>
      <c r="N1" s="251" t="s">
        <v>87</v>
      </c>
      <c r="O1" s="251"/>
      <c r="P1" s="251"/>
      <c r="Q1" s="25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38" t="s">
        <v>18</v>
      </c>
      <c r="G26" s="239"/>
      <c r="H26" s="240"/>
      <c r="I26" s="51"/>
      <c r="J26" s="42">
        <f>G25-J24</f>
        <v>58.549999999999955</v>
      </c>
      <c r="Q26" s="238" t="s">
        <v>18</v>
      </c>
      <c r="R26" s="239"/>
      <c r="S26" s="240"/>
      <c r="T26" s="51"/>
      <c r="U26" s="42">
        <f>T24-U24</f>
        <v>115</v>
      </c>
    </row>
    <row r="30" spans="1:21" ht="23.25" x14ac:dyDescent="0.35">
      <c r="C30" s="251" t="s">
        <v>101</v>
      </c>
      <c r="D30" s="251"/>
      <c r="E30" s="251"/>
      <c r="F30" s="251"/>
      <c r="N30" s="251" t="s">
        <v>89</v>
      </c>
      <c r="O30" s="251"/>
      <c r="P30" s="251"/>
      <c r="Q30" s="25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38" t="s">
        <v>18</v>
      </c>
      <c r="G55" s="239"/>
      <c r="H55" s="240"/>
      <c r="I55" s="51"/>
      <c r="J55" s="42">
        <f>G54-J53</f>
        <v>0</v>
      </c>
      <c r="Q55" s="238" t="s">
        <v>18</v>
      </c>
      <c r="R55" s="239"/>
      <c r="S55" s="240"/>
      <c r="T55" s="51"/>
      <c r="U55" s="42">
        <f>R54-U53</f>
        <v>0</v>
      </c>
    </row>
    <row r="59" spans="1:21" ht="23.25" x14ac:dyDescent="0.35">
      <c r="C59" s="251" t="s">
        <v>97</v>
      </c>
      <c r="D59" s="251"/>
      <c r="E59" s="251"/>
      <c r="F59" s="251"/>
      <c r="N59" s="251" t="s">
        <v>91</v>
      </c>
      <c r="O59" s="251"/>
      <c r="P59" s="251"/>
      <c r="Q59" s="25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8" t="s">
        <v>18</v>
      </c>
      <c r="G84" s="239"/>
      <c r="H84" s="240"/>
      <c r="I84" s="51"/>
      <c r="J84" s="42">
        <f>G83-J82</f>
        <v>0</v>
      </c>
      <c r="Q84" s="238" t="s">
        <v>18</v>
      </c>
      <c r="R84" s="239"/>
      <c r="S84" s="240"/>
      <c r="T84" s="51"/>
      <c r="U84" s="42">
        <f>R83-U82</f>
        <v>0</v>
      </c>
    </row>
    <row r="87" spans="1:21" ht="23.25" x14ac:dyDescent="0.35">
      <c r="C87" s="251" t="s">
        <v>92</v>
      </c>
      <c r="D87" s="251"/>
      <c r="E87" s="251"/>
      <c r="F87" s="251"/>
      <c r="N87" s="251" t="s">
        <v>93</v>
      </c>
      <c r="O87" s="251"/>
      <c r="P87" s="251"/>
      <c r="Q87" s="25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8" t="s">
        <v>18</v>
      </c>
      <c r="G112" s="239"/>
      <c r="H112" s="240"/>
      <c r="I112" s="51"/>
      <c r="J112" s="42">
        <f>G111-J110</f>
        <v>0</v>
      </c>
      <c r="Q112" s="238" t="s">
        <v>18</v>
      </c>
      <c r="R112" s="239"/>
      <c r="S112" s="240"/>
      <c r="T112" s="51"/>
      <c r="U112" s="42">
        <f>R111-U110</f>
        <v>0</v>
      </c>
    </row>
    <row r="115" spans="1:21" ht="23.25" x14ac:dyDescent="0.35">
      <c r="C115" s="251" t="s">
        <v>94</v>
      </c>
      <c r="D115" s="251"/>
      <c r="E115" s="251"/>
      <c r="F115" s="251"/>
      <c r="N115" s="251" t="s">
        <v>99</v>
      </c>
      <c r="O115" s="251"/>
      <c r="P115" s="251"/>
      <c r="Q115" s="25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8" t="s">
        <v>18</v>
      </c>
      <c r="G140" s="239"/>
      <c r="H140" s="240"/>
      <c r="I140" s="51"/>
      <c r="J140" s="42">
        <f>G139-J138</f>
        <v>0</v>
      </c>
      <c r="Q140" s="238" t="s">
        <v>18</v>
      </c>
      <c r="R140" s="239"/>
      <c r="S140" s="240"/>
      <c r="T140" s="51"/>
      <c r="U140" s="42">
        <f>R139-U138</f>
        <v>0</v>
      </c>
    </row>
    <row r="143" spans="1:21" ht="23.25" x14ac:dyDescent="0.35">
      <c r="C143" s="251" t="s">
        <v>96</v>
      </c>
      <c r="D143" s="251"/>
      <c r="E143" s="251"/>
      <c r="F143" s="251"/>
      <c r="N143" s="251" t="s">
        <v>0</v>
      </c>
      <c r="O143" s="251"/>
      <c r="P143" s="251"/>
      <c r="Q143" s="25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8" t="s">
        <v>18</v>
      </c>
      <c r="G168" s="239"/>
      <c r="H168" s="240"/>
      <c r="I168" s="51"/>
      <c r="J168" s="42">
        <f>G167-J166</f>
        <v>0</v>
      </c>
      <c r="Q168" s="238" t="s">
        <v>18</v>
      </c>
      <c r="R168" s="239"/>
      <c r="S168" s="240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A88" workbookViewId="0">
      <selection activeCell="D104" sqref="D104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60" t="s">
        <v>24</v>
      </c>
      <c r="D1" s="260"/>
      <c r="E1" s="260"/>
      <c r="F1" s="54"/>
      <c r="L1" s="260" t="s">
        <v>87</v>
      </c>
      <c r="M1" s="260"/>
      <c r="N1" s="260"/>
      <c r="O1" s="54"/>
    </row>
    <row r="2" spans="2:17" ht="27" x14ac:dyDescent="0.35">
      <c r="C2" s="260"/>
      <c r="D2" s="260"/>
      <c r="E2" s="260"/>
      <c r="F2" s="54"/>
      <c r="L2" s="260"/>
      <c r="M2" s="260"/>
      <c r="N2" s="260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52" t="s">
        <v>40</v>
      </c>
      <c r="D21" s="253"/>
      <c r="E21" s="253"/>
      <c r="F21" s="254"/>
      <c r="G21" s="258">
        <f>SUM(G5:G20)</f>
        <v>510</v>
      </c>
      <c r="H21" s="8"/>
      <c r="K21" s="8"/>
      <c r="L21" s="252" t="s">
        <v>40</v>
      </c>
      <c r="M21" s="253"/>
      <c r="N21" s="253"/>
      <c r="O21" s="254"/>
      <c r="P21" s="258">
        <f>SUM(P5:P20)</f>
        <v>510</v>
      </c>
      <c r="Q21" s="8"/>
    </row>
    <row r="22" spans="2:17" ht="15" customHeight="1" x14ac:dyDescent="0.25">
      <c r="B22" s="8"/>
      <c r="C22" s="255"/>
      <c r="D22" s="256"/>
      <c r="E22" s="256"/>
      <c r="F22" s="257"/>
      <c r="G22" s="259"/>
      <c r="H22" s="8"/>
      <c r="K22" s="8"/>
      <c r="L22" s="255"/>
      <c r="M22" s="256"/>
      <c r="N22" s="256"/>
      <c r="O22" s="257"/>
      <c r="P22" s="259"/>
      <c r="Q22" s="8"/>
    </row>
    <row r="28" spans="2:17" ht="27" x14ac:dyDescent="0.35">
      <c r="C28" s="260" t="s">
        <v>88</v>
      </c>
      <c r="D28" s="260"/>
      <c r="E28" s="260"/>
      <c r="F28" s="54"/>
      <c r="L28" s="260" t="s">
        <v>89</v>
      </c>
      <c r="M28" s="260"/>
      <c r="N28" s="260"/>
      <c r="O28" s="54"/>
    </row>
    <row r="29" spans="2:17" ht="27" x14ac:dyDescent="0.35">
      <c r="C29" s="260"/>
      <c r="D29" s="260"/>
      <c r="E29" s="260"/>
      <c r="F29" s="54"/>
      <c r="L29" s="260"/>
      <c r="M29" s="260"/>
      <c r="N29" s="260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52" t="s">
        <v>40</v>
      </c>
      <c r="D48" s="253"/>
      <c r="E48" s="253"/>
      <c r="F48" s="254"/>
      <c r="G48" s="258">
        <f>SUM(G32:G47)</f>
        <v>540</v>
      </c>
      <c r="H48" s="8"/>
      <c r="K48" s="8"/>
      <c r="L48" s="252" t="s">
        <v>40</v>
      </c>
      <c r="M48" s="253"/>
      <c r="N48" s="253"/>
      <c r="O48" s="254"/>
      <c r="P48" s="258">
        <f>SUM(P32:P47)</f>
        <v>570</v>
      </c>
      <c r="Q48" s="8"/>
    </row>
    <row r="49" spans="2:17" x14ac:dyDescent="0.25">
      <c r="B49" s="8"/>
      <c r="C49" s="255"/>
      <c r="D49" s="256"/>
      <c r="E49" s="256"/>
      <c r="F49" s="257"/>
      <c r="G49" s="259"/>
      <c r="H49" s="8"/>
      <c r="K49" s="8"/>
      <c r="L49" s="255"/>
      <c r="M49" s="256"/>
      <c r="N49" s="256"/>
      <c r="O49" s="257"/>
      <c r="P49" s="259"/>
      <c r="Q49" s="8"/>
    </row>
    <row r="55" spans="2:17" ht="27" x14ac:dyDescent="0.35">
      <c r="C55" s="260" t="s">
        <v>97</v>
      </c>
      <c r="D55" s="260"/>
      <c r="E55" s="260"/>
      <c r="F55" s="54"/>
      <c r="L55" s="260" t="s">
        <v>91</v>
      </c>
      <c r="M55" s="260"/>
      <c r="N55" s="260"/>
      <c r="O55" s="54"/>
    </row>
    <row r="56" spans="2:17" ht="27" x14ac:dyDescent="0.35">
      <c r="C56" s="260"/>
      <c r="D56" s="260"/>
      <c r="E56" s="260"/>
      <c r="F56" s="54"/>
      <c r="L56" s="260"/>
      <c r="M56" s="260"/>
      <c r="N56" s="260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52" t="s">
        <v>40</v>
      </c>
      <c r="D75" s="253"/>
      <c r="E75" s="253"/>
      <c r="F75" s="254"/>
      <c r="G75" s="258">
        <f>SUM(G59:G74)</f>
        <v>500</v>
      </c>
      <c r="H75" s="8"/>
      <c r="K75" s="8"/>
      <c r="L75" s="252" t="s">
        <v>40</v>
      </c>
      <c r="M75" s="253"/>
      <c r="N75" s="253"/>
      <c r="O75" s="254"/>
      <c r="P75" s="258">
        <f>SUM(P59:P74)</f>
        <v>520</v>
      </c>
      <c r="Q75" s="8"/>
    </row>
    <row r="76" spans="2:17" x14ac:dyDescent="0.25">
      <c r="B76" s="8"/>
      <c r="C76" s="255"/>
      <c r="D76" s="256"/>
      <c r="E76" s="256"/>
      <c r="F76" s="257"/>
      <c r="G76" s="259"/>
      <c r="H76" s="8"/>
      <c r="K76" s="8"/>
      <c r="L76" s="255"/>
      <c r="M76" s="256"/>
      <c r="N76" s="256"/>
      <c r="O76" s="257"/>
      <c r="P76" s="259"/>
      <c r="Q76" s="8"/>
    </row>
    <row r="82" spans="2:17" ht="27" x14ac:dyDescent="0.35">
      <c r="C82" s="260" t="s">
        <v>92</v>
      </c>
      <c r="D82" s="260"/>
      <c r="E82" s="260"/>
      <c r="F82" s="54"/>
      <c r="L82" s="260" t="s">
        <v>93</v>
      </c>
      <c r="M82" s="260"/>
      <c r="N82" s="260"/>
      <c r="O82" s="54"/>
    </row>
    <row r="83" spans="2:17" ht="27" x14ac:dyDescent="0.35">
      <c r="C83" s="260"/>
      <c r="D83" s="260"/>
      <c r="E83" s="260"/>
      <c r="F83" s="54"/>
      <c r="L83" s="260"/>
      <c r="M83" s="260"/>
      <c r="N83" s="260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v>50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v>80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v>80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v>50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v>50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11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v>50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52" t="s">
        <v>40</v>
      </c>
      <c r="D102" s="253"/>
      <c r="E102" s="253"/>
      <c r="F102" s="254"/>
      <c r="G102" s="258">
        <f>SUM(G86:G101)</f>
        <v>470</v>
      </c>
      <c r="H102" s="8"/>
      <c r="K102" s="8"/>
      <c r="L102" s="252" t="s">
        <v>40</v>
      </c>
      <c r="M102" s="253"/>
      <c r="N102" s="253"/>
      <c r="O102" s="254"/>
      <c r="P102" s="258">
        <f>SUM(P86:P101)</f>
        <v>0</v>
      </c>
      <c r="Q102" s="8"/>
    </row>
    <row r="103" spans="2:17" x14ac:dyDescent="0.25">
      <c r="B103" s="8"/>
      <c r="C103" s="255"/>
      <c r="D103" s="256"/>
      <c r="E103" s="256"/>
      <c r="F103" s="257"/>
      <c r="G103" s="259"/>
      <c r="H103" s="8"/>
      <c r="K103" s="8"/>
      <c r="L103" s="255"/>
      <c r="M103" s="256"/>
      <c r="N103" s="256"/>
      <c r="O103" s="257"/>
      <c r="P103" s="259"/>
      <c r="Q103" s="8"/>
    </row>
    <row r="110" spans="2:17" ht="27" x14ac:dyDescent="0.35">
      <c r="C110" s="260" t="s">
        <v>94</v>
      </c>
      <c r="D110" s="260"/>
      <c r="E110" s="260"/>
      <c r="F110" s="54"/>
      <c r="L110" s="260" t="s">
        <v>99</v>
      </c>
      <c r="M110" s="260"/>
      <c r="N110" s="260"/>
      <c r="O110" s="54"/>
    </row>
    <row r="111" spans="2:17" ht="27" x14ac:dyDescent="0.35">
      <c r="C111" s="260"/>
      <c r="D111" s="260"/>
      <c r="E111" s="260"/>
      <c r="F111" s="54"/>
      <c r="L111" s="260"/>
      <c r="M111" s="260"/>
      <c r="N111" s="260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52" t="s">
        <v>40</v>
      </c>
      <c r="D130" s="253"/>
      <c r="E130" s="253"/>
      <c r="F130" s="254"/>
      <c r="G130" s="258">
        <f>SUM(G114:G129)</f>
        <v>0</v>
      </c>
      <c r="H130" s="8"/>
      <c r="K130" s="8"/>
      <c r="L130" s="252" t="s">
        <v>40</v>
      </c>
      <c r="M130" s="253"/>
      <c r="N130" s="253"/>
      <c r="O130" s="254"/>
      <c r="P130" s="258">
        <f>SUM(P114:P129)</f>
        <v>0</v>
      </c>
      <c r="Q130" s="8"/>
    </row>
    <row r="131" spans="2:17" x14ac:dyDescent="0.25">
      <c r="B131" s="8"/>
      <c r="C131" s="255"/>
      <c r="D131" s="256"/>
      <c r="E131" s="256"/>
      <c r="F131" s="257"/>
      <c r="G131" s="259"/>
      <c r="H131" s="8"/>
      <c r="K131" s="8"/>
      <c r="L131" s="255"/>
      <c r="M131" s="256"/>
      <c r="N131" s="256"/>
      <c r="O131" s="257"/>
      <c r="P131" s="259"/>
      <c r="Q131" s="8"/>
    </row>
    <row r="138" spans="2:17" ht="27" x14ac:dyDescent="0.35">
      <c r="C138" s="260" t="s">
        <v>96</v>
      </c>
      <c r="D138" s="260"/>
      <c r="E138" s="260"/>
      <c r="F138" s="54"/>
      <c r="L138" s="260" t="s">
        <v>0</v>
      </c>
      <c r="M138" s="260"/>
      <c r="N138" s="260"/>
      <c r="O138" s="54"/>
    </row>
    <row r="139" spans="2:17" ht="27" x14ac:dyDescent="0.35">
      <c r="C139" s="260"/>
      <c r="D139" s="260"/>
      <c r="E139" s="260"/>
      <c r="F139" s="54"/>
      <c r="L139" s="260"/>
      <c r="M139" s="260"/>
      <c r="N139" s="260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52" t="s">
        <v>40</v>
      </c>
      <c r="D158" s="253"/>
      <c r="E158" s="253"/>
      <c r="F158" s="254"/>
      <c r="G158" s="258">
        <f>SUM(G142:G157)</f>
        <v>0</v>
      </c>
      <c r="H158" s="8"/>
      <c r="K158" s="8"/>
      <c r="L158" s="252" t="s">
        <v>40</v>
      </c>
      <c r="M158" s="253"/>
      <c r="N158" s="253"/>
      <c r="O158" s="254"/>
      <c r="P158" s="258">
        <f>SUM(P142:P157)</f>
        <v>0</v>
      </c>
      <c r="Q158" s="8"/>
    </row>
    <row r="159" spans="2:17" x14ac:dyDescent="0.25">
      <c r="B159" s="8"/>
      <c r="C159" s="255"/>
      <c r="D159" s="256"/>
      <c r="E159" s="256"/>
      <c r="F159" s="257"/>
      <c r="G159" s="259"/>
      <c r="H159" s="8"/>
      <c r="K159" s="8"/>
      <c r="L159" s="255"/>
      <c r="M159" s="256"/>
      <c r="N159" s="256"/>
      <c r="O159" s="257"/>
      <c r="P159" s="259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K34" sqref="K34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60" t="s">
        <v>24</v>
      </c>
      <c r="B1" s="260"/>
      <c r="C1" s="260"/>
      <c r="E1" s="260" t="s">
        <v>87</v>
      </c>
      <c r="F1" s="260"/>
      <c r="G1" s="260"/>
      <c r="I1" s="260" t="s">
        <v>88</v>
      </c>
      <c r="J1" s="260"/>
      <c r="K1" s="260"/>
      <c r="M1" s="260" t="s">
        <v>103</v>
      </c>
      <c r="N1" s="260"/>
      <c r="O1" s="260"/>
    </row>
    <row r="2" spans="1:15" ht="15" customHeight="1" x14ac:dyDescent="0.25">
      <c r="A2" s="260"/>
      <c r="B2" s="260"/>
      <c r="C2" s="260"/>
      <c r="E2" s="260"/>
      <c r="F2" s="260"/>
      <c r="G2" s="260"/>
      <c r="I2" s="260"/>
      <c r="J2" s="260"/>
      <c r="K2" s="260"/>
      <c r="M2" s="260"/>
      <c r="N2" s="260"/>
      <c r="O2" s="26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60" t="s">
        <v>97</v>
      </c>
      <c r="B22" s="260"/>
      <c r="C22" s="260"/>
      <c r="E22" s="260" t="s">
        <v>91</v>
      </c>
      <c r="F22" s="260"/>
      <c r="G22" s="260"/>
      <c r="I22" s="260" t="s">
        <v>92</v>
      </c>
      <c r="J22" s="260"/>
      <c r="K22" s="260"/>
      <c r="M22" s="260" t="s">
        <v>93</v>
      </c>
      <c r="N22" s="260"/>
      <c r="O22" s="260"/>
    </row>
    <row r="23" spans="1:15" x14ac:dyDescent="0.25">
      <c r="A23" s="260"/>
      <c r="B23" s="260"/>
      <c r="C23" s="260"/>
      <c r="E23" s="260"/>
      <c r="F23" s="260"/>
      <c r="G23" s="260"/>
      <c r="I23" s="260"/>
      <c r="J23" s="260"/>
      <c r="K23" s="260"/>
      <c r="M23" s="260"/>
      <c r="N23" s="260"/>
      <c r="O23" s="260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60" t="s">
        <v>94</v>
      </c>
      <c r="B43" s="260"/>
      <c r="C43" s="260"/>
      <c r="E43" s="260" t="s">
        <v>99</v>
      </c>
      <c r="F43" s="260"/>
      <c r="G43" s="260"/>
      <c r="I43" s="260" t="s">
        <v>96</v>
      </c>
      <c r="J43" s="260"/>
      <c r="K43" s="260"/>
      <c r="M43" s="260" t="s">
        <v>0</v>
      </c>
      <c r="N43" s="260"/>
      <c r="O43" s="260"/>
    </row>
    <row r="44" spans="1:15" x14ac:dyDescent="0.25">
      <c r="A44" s="260"/>
      <c r="B44" s="260"/>
      <c r="C44" s="260"/>
      <c r="E44" s="260"/>
      <c r="F44" s="260"/>
      <c r="G44" s="260"/>
      <c r="I44" s="260"/>
      <c r="J44" s="260"/>
      <c r="K44" s="260"/>
      <c r="M44" s="260"/>
      <c r="N44" s="260"/>
      <c r="O44" s="26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60" t="s">
        <v>0</v>
      </c>
      <c r="B1" s="260"/>
      <c r="C1" s="260"/>
      <c r="E1" s="260" t="s">
        <v>24</v>
      </c>
      <c r="F1" s="260"/>
      <c r="G1" s="260"/>
      <c r="I1" s="260" t="s">
        <v>87</v>
      </c>
      <c r="J1" s="260"/>
      <c r="K1" s="260"/>
      <c r="M1" s="260" t="s">
        <v>88</v>
      </c>
      <c r="N1" s="260"/>
      <c r="O1" s="260"/>
    </row>
    <row r="2" spans="1:15" ht="15" customHeight="1" x14ac:dyDescent="0.25">
      <c r="A2" s="260"/>
      <c r="B2" s="260"/>
      <c r="C2" s="260"/>
      <c r="E2" s="260"/>
      <c r="F2" s="260"/>
      <c r="G2" s="260"/>
      <c r="I2" s="260"/>
      <c r="J2" s="260"/>
      <c r="K2" s="260"/>
      <c r="M2" s="260"/>
      <c r="N2" s="260"/>
      <c r="O2" s="26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60" t="s">
        <v>498</v>
      </c>
      <c r="B22" s="260"/>
      <c r="C22" s="260"/>
      <c r="E22" s="260" t="s">
        <v>591</v>
      </c>
      <c r="F22" s="260"/>
      <c r="G22" s="260"/>
      <c r="I22" s="260" t="s">
        <v>92</v>
      </c>
      <c r="J22" s="260"/>
      <c r="K22" s="260"/>
      <c r="M22" s="260" t="s">
        <v>93</v>
      </c>
      <c r="N22" s="260"/>
      <c r="O22" s="260"/>
    </row>
    <row r="23" spans="1:15" x14ac:dyDescent="0.25">
      <c r="A23" s="260"/>
      <c r="B23" s="260"/>
      <c r="C23" s="260"/>
      <c r="E23" s="260"/>
      <c r="F23" s="260"/>
      <c r="G23" s="260"/>
      <c r="I23" s="260"/>
      <c r="J23" s="260"/>
      <c r="K23" s="260"/>
      <c r="M23" s="260"/>
      <c r="N23" s="260"/>
      <c r="O23" s="260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60" t="s">
        <v>94</v>
      </c>
      <c r="B43" s="260"/>
      <c r="C43" s="260"/>
      <c r="E43" s="260" t="s">
        <v>99</v>
      </c>
      <c r="F43" s="260"/>
      <c r="G43" s="260"/>
      <c r="I43" s="260" t="s">
        <v>96</v>
      </c>
      <c r="J43" s="260"/>
      <c r="K43" s="260"/>
      <c r="M43" s="260" t="s">
        <v>0</v>
      </c>
      <c r="N43" s="260"/>
      <c r="O43" s="260"/>
    </row>
    <row r="44" spans="1:15" x14ac:dyDescent="0.25">
      <c r="A44" s="260"/>
      <c r="B44" s="260"/>
      <c r="C44" s="260"/>
      <c r="E44" s="260"/>
      <c r="F44" s="260"/>
      <c r="G44" s="260"/>
      <c r="I44" s="260"/>
      <c r="J44" s="260"/>
      <c r="K44" s="260"/>
      <c r="M44" s="260"/>
      <c r="N44" s="260"/>
      <c r="O44" s="26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J34" sqref="J34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60" t="s">
        <v>24</v>
      </c>
      <c r="B1" s="260"/>
      <c r="C1" s="260"/>
      <c r="E1" s="260" t="s">
        <v>87</v>
      </c>
      <c r="F1" s="260"/>
      <c r="G1" s="260"/>
      <c r="I1" s="260" t="s">
        <v>88</v>
      </c>
      <c r="J1" s="260"/>
      <c r="K1" s="260"/>
      <c r="M1" s="260" t="s">
        <v>89</v>
      </c>
      <c r="N1" s="260"/>
      <c r="O1" s="260"/>
    </row>
    <row r="2" spans="1:15" ht="15" customHeight="1" x14ac:dyDescent="0.25">
      <c r="A2" s="260"/>
      <c r="B2" s="260"/>
      <c r="C2" s="260"/>
      <c r="E2" s="260"/>
      <c r="F2" s="260"/>
      <c r="G2" s="260"/>
      <c r="I2" s="260"/>
      <c r="J2" s="260"/>
      <c r="K2" s="260"/>
      <c r="M2" s="260"/>
      <c r="N2" s="260"/>
      <c r="O2" s="26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60" t="s">
        <v>97</v>
      </c>
      <c r="B22" s="260"/>
      <c r="C22" s="260"/>
      <c r="E22" s="260" t="s">
        <v>91</v>
      </c>
      <c r="F22" s="260"/>
      <c r="G22" s="260"/>
      <c r="I22" s="260" t="s">
        <v>92</v>
      </c>
      <c r="J22" s="260"/>
      <c r="K22" s="260"/>
      <c r="M22" s="260" t="s">
        <v>93</v>
      </c>
      <c r="N22" s="260"/>
      <c r="O22" s="260"/>
    </row>
    <row r="23" spans="1:15" x14ac:dyDescent="0.25">
      <c r="A23" s="260"/>
      <c r="B23" s="260"/>
      <c r="C23" s="260"/>
      <c r="E23" s="260"/>
      <c r="F23" s="260"/>
      <c r="G23" s="260"/>
      <c r="I23" s="260"/>
      <c r="J23" s="260"/>
      <c r="K23" s="260"/>
      <c r="M23" s="260"/>
      <c r="N23" s="260"/>
      <c r="O23" s="260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60" t="s">
        <v>94</v>
      </c>
      <c r="B43" s="260"/>
      <c r="C43" s="260"/>
      <c r="E43" s="260" t="s">
        <v>99</v>
      </c>
      <c r="F43" s="260"/>
      <c r="G43" s="260"/>
      <c r="I43" s="260" t="s">
        <v>96</v>
      </c>
      <c r="J43" s="260"/>
      <c r="K43" s="260"/>
      <c r="M43" s="260" t="s">
        <v>0</v>
      </c>
      <c r="N43" s="260"/>
      <c r="O43" s="260"/>
    </row>
    <row r="44" spans="1:15" x14ac:dyDescent="0.25">
      <c r="A44" s="260"/>
      <c r="B44" s="260"/>
      <c r="C44" s="260"/>
      <c r="E44" s="260"/>
      <c r="F44" s="260"/>
      <c r="G44" s="260"/>
      <c r="I44" s="260"/>
      <c r="J44" s="260"/>
      <c r="K44" s="260"/>
      <c r="M44" s="260"/>
      <c r="N44" s="260"/>
      <c r="O44" s="260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29" sqref="F29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60" t="s">
        <v>346</v>
      </c>
      <c r="B1" s="260"/>
      <c r="C1" s="260"/>
      <c r="E1" s="260" t="s">
        <v>347</v>
      </c>
      <c r="F1" s="260"/>
      <c r="G1" s="260"/>
      <c r="I1" s="260" t="s">
        <v>348</v>
      </c>
      <c r="J1" s="260"/>
      <c r="K1" s="260"/>
      <c r="M1" s="260" t="s">
        <v>101</v>
      </c>
      <c r="N1" s="260"/>
      <c r="O1" s="260"/>
    </row>
    <row r="2" spans="1:15" ht="15" customHeight="1" x14ac:dyDescent="0.25">
      <c r="A2" s="260"/>
      <c r="B2" s="260"/>
      <c r="C2" s="260"/>
      <c r="E2" s="260"/>
      <c r="F2" s="260"/>
      <c r="G2" s="260"/>
      <c r="I2" s="260"/>
      <c r="J2" s="260"/>
      <c r="K2" s="260"/>
      <c r="M2" s="260"/>
      <c r="N2" s="260"/>
      <c r="O2" s="260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ht="14.45" x14ac:dyDescent="0.3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ht="14.45" x14ac:dyDescent="0.3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ht="14.45" x14ac:dyDescent="0.3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ht="14.45" x14ac:dyDescent="0.3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ht="14.45" x14ac:dyDescent="0.3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ht="14.45" x14ac:dyDescent="0.3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ht="14.45" x14ac:dyDescent="0.3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ht="14.45" x14ac:dyDescent="0.3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ht="14.45" x14ac:dyDescent="0.3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ht="14.45" x14ac:dyDescent="0.3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39"/>
      <c r="J21" s="33"/>
      <c r="M21" s="8" t="s">
        <v>444</v>
      </c>
      <c r="N21" s="10">
        <v>59.25</v>
      </c>
    </row>
    <row r="22" spans="1:15" ht="14.45" x14ac:dyDescent="0.3">
      <c r="I22" s="139"/>
      <c r="J22" s="33"/>
      <c r="M22" s="111" t="s">
        <v>40</v>
      </c>
      <c r="N22" s="13">
        <f>SUM(N5:N21)</f>
        <v>926.29</v>
      </c>
    </row>
    <row r="23" spans="1:15" ht="14.45" x14ac:dyDescent="0.3">
      <c r="I23" s="139"/>
      <c r="J23" s="33"/>
      <c r="M23" s="139"/>
      <c r="N23" s="33"/>
    </row>
    <row r="24" spans="1:15" ht="15" customHeight="1" x14ac:dyDescent="0.3">
      <c r="M24" s="139"/>
      <c r="N24" s="33"/>
    </row>
    <row r="25" spans="1:15" ht="15" customHeight="1" x14ac:dyDescent="0.35">
      <c r="A25" s="260" t="s">
        <v>89</v>
      </c>
      <c r="B25" s="260"/>
      <c r="C25" s="260"/>
      <c r="E25" s="260" t="s">
        <v>90</v>
      </c>
      <c r="F25" s="260"/>
      <c r="G25" s="260"/>
      <c r="I25" s="260" t="s">
        <v>630</v>
      </c>
      <c r="J25" s="260"/>
      <c r="K25" s="260"/>
      <c r="O25" s="137"/>
    </row>
    <row r="26" spans="1:15" ht="15" customHeight="1" x14ac:dyDescent="0.35">
      <c r="A26" s="260"/>
      <c r="B26" s="260"/>
      <c r="C26" s="260"/>
      <c r="E26" s="260"/>
      <c r="F26" s="260"/>
      <c r="G26" s="260"/>
      <c r="I26" s="260"/>
      <c r="J26" s="260"/>
      <c r="K26" s="260"/>
      <c r="M26" s="137" t="s">
        <v>93</v>
      </c>
      <c r="N26" s="137"/>
      <c r="O26" s="137"/>
    </row>
    <row r="27" spans="1:15" ht="27.6" x14ac:dyDescent="0.45">
      <c r="B27" s="63"/>
      <c r="F27" s="63"/>
      <c r="J27" s="63"/>
      <c r="M27" s="137"/>
      <c r="N27" s="137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5" t="s">
        <v>68</v>
      </c>
      <c r="N29" s="35" t="s">
        <v>73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8" t="s">
        <v>69</v>
      </c>
      <c r="N31" s="10"/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8" t="s">
        <v>13</v>
      </c>
      <c r="N33" s="10"/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8" t="s">
        <v>23</v>
      </c>
      <c r="N35" s="10"/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8" t="s">
        <v>34</v>
      </c>
      <c r="N36" s="10"/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8" t="s">
        <v>71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8"/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8"/>
      <c r="N39" s="10"/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8"/>
      <c r="N40" s="10"/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8"/>
      <c r="N41" s="10"/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8"/>
      <c r="N42" s="10"/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/>
      <c r="N45" s="10"/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8" t="s">
        <v>72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60" t="s">
        <v>94</v>
      </c>
      <c r="B54" s="260"/>
      <c r="C54" s="260"/>
      <c r="E54" s="260" t="s">
        <v>99</v>
      </c>
      <c r="F54" s="260"/>
      <c r="G54" s="260"/>
      <c r="I54" s="260" t="s">
        <v>96</v>
      </c>
      <c r="J54" s="260"/>
      <c r="K54" s="260"/>
      <c r="O54" s="137"/>
    </row>
    <row r="55" spans="1:15" ht="15" customHeight="1" x14ac:dyDescent="0.35">
      <c r="A55" s="260"/>
      <c r="B55" s="260"/>
      <c r="C55" s="260"/>
      <c r="E55" s="260"/>
      <c r="F55" s="260"/>
      <c r="G55" s="260"/>
      <c r="I55" s="260"/>
      <c r="J55" s="260"/>
      <c r="K55" s="260"/>
      <c r="M55" s="137" t="s">
        <v>0</v>
      </c>
      <c r="N55" s="137"/>
      <c r="O55" s="137"/>
    </row>
    <row r="56" spans="1:15" ht="27" x14ac:dyDescent="0.35">
      <c r="B56" s="63"/>
      <c r="F56" s="63"/>
      <c r="J56" s="63"/>
      <c r="M56" s="137"/>
      <c r="N56" s="137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abSelected="1" topLeftCell="B25" workbookViewId="0">
      <selection activeCell="M33" sqref="M33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60" t="s">
        <v>24</v>
      </c>
      <c r="B1" s="260"/>
      <c r="C1" s="260"/>
      <c r="F1" s="260" t="s">
        <v>87</v>
      </c>
      <c r="G1" s="260"/>
      <c r="H1" s="260"/>
      <c r="K1" s="260" t="s">
        <v>88</v>
      </c>
      <c r="L1" s="260"/>
      <c r="M1" s="260"/>
      <c r="O1" s="260" t="s">
        <v>103</v>
      </c>
      <c r="P1" s="260"/>
      <c r="Q1" s="260"/>
    </row>
    <row r="2" spans="1:17" x14ac:dyDescent="0.25">
      <c r="A2" s="260"/>
      <c r="B2" s="260"/>
      <c r="C2" s="260"/>
      <c r="F2" s="260"/>
      <c r="G2" s="260"/>
      <c r="H2" s="260"/>
      <c r="K2" s="260"/>
      <c r="L2" s="260"/>
      <c r="M2" s="260"/>
      <c r="O2" s="260"/>
      <c r="P2" s="260"/>
      <c r="Q2" s="260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4">
        <v>100</v>
      </c>
      <c r="C5" s="8"/>
      <c r="F5" s="8" t="s">
        <v>232</v>
      </c>
      <c r="G5" s="74">
        <v>60</v>
      </c>
      <c r="H5" s="28">
        <v>44959</v>
      </c>
      <c r="K5" s="28" t="s">
        <v>361</v>
      </c>
      <c r="L5" s="74">
        <v>131.19999999999999</v>
      </c>
      <c r="M5" s="8"/>
      <c r="O5" s="28"/>
      <c r="P5" s="74"/>
      <c r="Q5" s="8"/>
    </row>
    <row r="6" spans="1:17" ht="14.45" x14ac:dyDescent="0.3">
      <c r="A6" s="8" t="s">
        <v>228</v>
      </c>
      <c r="B6" s="74">
        <v>90</v>
      </c>
      <c r="C6" s="8"/>
      <c r="F6" s="8" t="s">
        <v>252</v>
      </c>
      <c r="G6" s="74">
        <v>30</v>
      </c>
      <c r="H6" s="8"/>
      <c r="K6" s="8"/>
      <c r="L6" s="74"/>
      <c r="M6" s="8"/>
      <c r="O6" s="8" t="s">
        <v>366</v>
      </c>
      <c r="P6" s="74">
        <v>100</v>
      </c>
      <c r="Q6" s="8"/>
    </row>
    <row r="7" spans="1:17" ht="14.45" x14ac:dyDescent="0.3">
      <c r="A7" s="8" t="s">
        <v>371</v>
      </c>
      <c r="B7" s="75">
        <v>200</v>
      </c>
      <c r="C7" s="8"/>
      <c r="F7" s="8" t="s">
        <v>272</v>
      </c>
      <c r="G7" s="75">
        <v>25</v>
      </c>
      <c r="H7" s="8"/>
      <c r="K7" s="8" t="s">
        <v>367</v>
      </c>
      <c r="L7" s="75">
        <v>100</v>
      </c>
      <c r="M7" s="8"/>
      <c r="O7" s="8" t="s">
        <v>367</v>
      </c>
      <c r="P7" s="75">
        <v>100</v>
      </c>
      <c r="Q7" s="8"/>
    </row>
    <row r="8" spans="1:17" ht="14.45" x14ac:dyDescent="0.3">
      <c r="A8" s="8"/>
      <c r="B8" s="74"/>
      <c r="C8" s="8"/>
      <c r="F8" s="8" t="s">
        <v>288</v>
      </c>
      <c r="G8" s="74">
        <v>50</v>
      </c>
      <c r="H8" s="8"/>
      <c r="K8" s="8" t="s">
        <v>368</v>
      </c>
      <c r="L8" s="74">
        <v>60.48</v>
      </c>
      <c r="M8" s="8"/>
      <c r="O8" s="8" t="s">
        <v>368</v>
      </c>
      <c r="P8" s="74">
        <v>59.25</v>
      </c>
      <c r="Q8" s="8"/>
    </row>
    <row r="9" spans="1:17" ht="14.45" x14ac:dyDescent="0.3">
      <c r="A9" s="8"/>
      <c r="B9" s="75"/>
      <c r="C9" s="8"/>
      <c r="F9" s="8" t="s">
        <v>289</v>
      </c>
      <c r="G9" s="75">
        <v>310</v>
      </c>
      <c r="H9" s="8"/>
      <c r="K9" s="8" t="s">
        <v>369</v>
      </c>
      <c r="L9" s="75">
        <v>96.92</v>
      </c>
      <c r="M9" s="8"/>
      <c r="O9" s="8" t="s">
        <v>369</v>
      </c>
      <c r="P9" s="75">
        <v>95.69</v>
      </c>
      <c r="Q9" s="8"/>
    </row>
    <row r="10" spans="1:17" ht="14.45" x14ac:dyDescent="0.3">
      <c r="A10" s="8"/>
      <c r="B10" s="74"/>
      <c r="C10" s="8"/>
      <c r="F10" s="8" t="s">
        <v>296</v>
      </c>
      <c r="G10" s="74">
        <v>55</v>
      </c>
      <c r="H10" s="8"/>
      <c r="K10" s="8" t="s">
        <v>370</v>
      </c>
      <c r="L10" s="74">
        <v>60.48</v>
      </c>
      <c r="M10" s="8"/>
      <c r="O10" s="8" t="s">
        <v>370</v>
      </c>
      <c r="P10" s="74">
        <v>59.25</v>
      </c>
      <c r="Q10" s="8"/>
    </row>
    <row r="11" spans="1:17" ht="14.45" x14ac:dyDescent="0.3">
      <c r="A11" s="8"/>
      <c r="B11" s="75"/>
      <c r="C11" s="8"/>
      <c r="F11" s="8" t="s">
        <v>303</v>
      </c>
      <c r="G11" s="75">
        <v>100</v>
      </c>
      <c r="H11" s="8"/>
      <c r="K11" s="8" t="s">
        <v>396</v>
      </c>
      <c r="L11" s="75">
        <v>100</v>
      </c>
      <c r="M11" s="8"/>
      <c r="O11" s="8" t="s">
        <v>462</v>
      </c>
      <c r="P11" s="75">
        <v>20</v>
      </c>
      <c r="Q11" s="8"/>
    </row>
    <row r="12" spans="1:17" ht="14.45" x14ac:dyDescent="0.3">
      <c r="A12" s="8"/>
      <c r="B12" s="74"/>
      <c r="C12" s="8"/>
      <c r="F12" s="8"/>
      <c r="G12" s="74"/>
      <c r="H12" s="8"/>
      <c r="K12" s="8" t="s">
        <v>417</v>
      </c>
      <c r="L12" s="74">
        <v>60</v>
      </c>
      <c r="M12" s="8"/>
      <c r="O12" s="8" t="s">
        <v>463</v>
      </c>
      <c r="P12" s="74">
        <v>20</v>
      </c>
      <c r="Q12" s="8"/>
    </row>
    <row r="13" spans="1:17" ht="14.45" x14ac:dyDescent="0.3">
      <c r="A13" s="8"/>
      <c r="B13" s="74"/>
      <c r="C13" s="8"/>
      <c r="F13" s="8" t="s">
        <v>368</v>
      </c>
      <c r="G13" s="74">
        <v>60.48</v>
      </c>
      <c r="H13" s="8"/>
      <c r="K13" s="8" t="s">
        <v>417</v>
      </c>
      <c r="L13" s="74">
        <v>30</v>
      </c>
      <c r="M13" s="8"/>
      <c r="O13" s="8" t="s">
        <v>479</v>
      </c>
      <c r="P13" s="75">
        <v>15</v>
      </c>
      <c r="Q13" s="8"/>
    </row>
    <row r="14" spans="1:17" ht="14.45" x14ac:dyDescent="0.3">
      <c r="A14" s="8"/>
      <c r="B14" s="75"/>
      <c r="C14" s="8"/>
      <c r="F14" s="8" t="s">
        <v>369</v>
      </c>
      <c r="G14" s="75">
        <v>96.92</v>
      </c>
      <c r="H14" s="8"/>
      <c r="K14" s="8" t="s">
        <v>436</v>
      </c>
      <c r="L14" s="75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4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60" t="s">
        <v>97</v>
      </c>
      <c r="B22" s="260"/>
      <c r="C22" s="260"/>
      <c r="F22" s="260" t="s">
        <v>91</v>
      </c>
      <c r="G22" s="260"/>
      <c r="H22" s="260"/>
      <c r="K22" s="260" t="s">
        <v>92</v>
      </c>
      <c r="L22" s="260"/>
      <c r="M22" s="260"/>
      <c r="O22" s="260" t="s">
        <v>93</v>
      </c>
      <c r="P22" s="260"/>
      <c r="Q22" s="260"/>
    </row>
    <row r="23" spans="1:17" ht="15" customHeight="1" x14ac:dyDescent="0.25">
      <c r="A23" s="260"/>
      <c r="B23" s="260"/>
      <c r="C23" s="260"/>
      <c r="F23" s="260"/>
      <c r="G23" s="260"/>
      <c r="H23" s="260"/>
      <c r="K23" s="260"/>
      <c r="L23" s="260"/>
      <c r="M23" s="260"/>
      <c r="O23" s="260"/>
      <c r="P23" s="260"/>
      <c r="Q23" s="260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4">
        <v>100</v>
      </c>
      <c r="C26" s="8"/>
      <c r="F26" s="8" t="s">
        <v>601</v>
      </c>
      <c r="G26" s="74">
        <v>100</v>
      </c>
      <c r="H26" s="8"/>
      <c r="K26" s="8" t="s">
        <v>699</v>
      </c>
      <c r="L26" s="74">
        <v>20</v>
      </c>
      <c r="M26" s="8"/>
      <c r="O26" s="8"/>
      <c r="P26" s="74"/>
      <c r="Q26" s="8"/>
    </row>
    <row r="27" spans="1:17" ht="14.45" x14ac:dyDescent="0.3">
      <c r="A27" s="8"/>
      <c r="B27" s="74"/>
      <c r="C27" s="8"/>
      <c r="F27" s="8" t="s">
        <v>605</v>
      </c>
      <c r="G27" s="74">
        <v>10</v>
      </c>
      <c r="H27" s="8"/>
      <c r="K27" s="8" t="s">
        <v>668</v>
      </c>
      <c r="L27" s="74">
        <v>95.61</v>
      </c>
      <c r="M27" s="8"/>
      <c r="O27" s="8"/>
      <c r="P27" s="74"/>
      <c r="Q27" s="8"/>
    </row>
    <row r="28" spans="1:17" ht="14.45" x14ac:dyDescent="0.3">
      <c r="A28" s="8" t="s">
        <v>509</v>
      </c>
      <c r="B28" s="75">
        <v>10</v>
      </c>
      <c r="C28" s="8"/>
      <c r="F28" s="8" t="s">
        <v>638</v>
      </c>
      <c r="G28" s="75">
        <v>40</v>
      </c>
      <c r="H28" s="8"/>
      <c r="K28" s="8" t="s">
        <v>669</v>
      </c>
      <c r="L28" s="75">
        <v>59.14</v>
      </c>
      <c r="M28" s="8"/>
      <c r="O28" s="8"/>
      <c r="P28" s="75"/>
      <c r="Q28" s="8"/>
    </row>
    <row r="29" spans="1:17" x14ac:dyDescent="0.25">
      <c r="A29" s="8" t="s">
        <v>521</v>
      </c>
      <c r="B29" s="74">
        <v>50</v>
      </c>
      <c r="C29" s="8"/>
      <c r="F29" s="8" t="s">
        <v>629</v>
      </c>
      <c r="G29" s="74">
        <v>20</v>
      </c>
      <c r="H29" s="8"/>
      <c r="K29" s="8" t="s">
        <v>549</v>
      </c>
      <c r="L29" s="74">
        <v>59.14</v>
      </c>
      <c r="M29" s="8"/>
      <c r="O29" s="8"/>
      <c r="P29" s="74"/>
      <c r="Q29" s="8"/>
    </row>
    <row r="30" spans="1:17" x14ac:dyDescent="0.25">
      <c r="A30" s="8" t="s">
        <v>522</v>
      </c>
      <c r="B30" s="75">
        <v>20</v>
      </c>
      <c r="C30" s="8"/>
      <c r="F30" s="8" t="s">
        <v>636</v>
      </c>
      <c r="G30" s="75">
        <v>100</v>
      </c>
      <c r="H30" s="8">
        <v>1326</v>
      </c>
      <c r="K30" s="8" t="s">
        <v>670</v>
      </c>
      <c r="L30" s="75">
        <v>59.14</v>
      </c>
      <c r="M30" s="8"/>
      <c r="O30" s="8"/>
      <c r="P30" s="75"/>
      <c r="Q30" s="8"/>
    </row>
    <row r="31" spans="1:17" x14ac:dyDescent="0.25">
      <c r="A31" s="8" t="s">
        <v>523</v>
      </c>
      <c r="B31" s="74">
        <v>10</v>
      </c>
      <c r="C31" s="8"/>
      <c r="F31" s="8" t="s">
        <v>640</v>
      </c>
      <c r="G31" s="74">
        <v>31.25</v>
      </c>
      <c r="H31" s="8"/>
      <c r="K31" s="8" t="s">
        <v>704</v>
      </c>
      <c r="L31" s="74">
        <v>100</v>
      </c>
      <c r="M31" s="8"/>
      <c r="O31" s="8"/>
      <c r="P31" s="74"/>
      <c r="Q31" s="8"/>
    </row>
    <row r="32" spans="1:17" x14ac:dyDescent="0.25">
      <c r="A32" s="8" t="s">
        <v>524</v>
      </c>
      <c r="B32" s="75">
        <v>7</v>
      </c>
      <c r="C32" s="8"/>
      <c r="F32" s="28" t="s">
        <v>645</v>
      </c>
      <c r="G32" s="75">
        <v>100</v>
      </c>
      <c r="H32" s="8"/>
      <c r="K32" s="8" t="s">
        <v>716</v>
      </c>
      <c r="L32" s="75">
        <v>50</v>
      </c>
      <c r="M32" s="8"/>
      <c r="O32" s="8"/>
      <c r="P32" s="75"/>
      <c r="Q32" s="8"/>
    </row>
    <row r="33" spans="1:17" x14ac:dyDescent="0.25">
      <c r="A33" s="8" t="s">
        <v>548</v>
      </c>
      <c r="B33" s="74">
        <v>58.92</v>
      </c>
      <c r="C33" s="8"/>
      <c r="F33" s="8" t="s">
        <v>605</v>
      </c>
      <c r="G33" s="74">
        <v>10</v>
      </c>
      <c r="H33" s="8"/>
      <c r="K33" s="8" t="s">
        <v>636</v>
      </c>
      <c r="L33" s="74">
        <v>100</v>
      </c>
      <c r="M33" s="8"/>
      <c r="O33" s="8"/>
      <c r="P33" s="74"/>
      <c r="Q33" s="8"/>
    </row>
    <row r="34" spans="1:17" x14ac:dyDescent="0.25">
      <c r="A34" s="8" t="s">
        <v>550</v>
      </c>
      <c r="B34" s="74">
        <v>58.92</v>
      </c>
      <c r="C34" s="8"/>
      <c r="F34" s="8" t="s">
        <v>654</v>
      </c>
      <c r="G34" s="74">
        <v>50</v>
      </c>
      <c r="H34" s="8"/>
      <c r="K34" s="8"/>
      <c r="L34" s="74"/>
      <c r="M34" s="8"/>
      <c r="O34" s="8"/>
      <c r="P34" s="74"/>
      <c r="Q34" s="8"/>
    </row>
    <row r="35" spans="1:17" x14ac:dyDescent="0.25">
      <c r="A35" s="8" t="s">
        <v>551</v>
      </c>
      <c r="B35" s="75">
        <v>40.21</v>
      </c>
      <c r="C35" s="8"/>
      <c r="F35" s="8" t="s">
        <v>661</v>
      </c>
      <c r="G35" s="75">
        <v>8.9499999999999993</v>
      </c>
      <c r="H35" s="8"/>
      <c r="K35" s="8"/>
      <c r="L35" s="75"/>
      <c r="M35" s="8"/>
      <c r="O35" s="8"/>
      <c r="P35" s="75"/>
      <c r="Q35" s="8"/>
    </row>
    <row r="36" spans="1:17" x14ac:dyDescent="0.25">
      <c r="A36" s="8" t="s">
        <v>553</v>
      </c>
      <c r="B36" s="10">
        <v>95.36</v>
      </c>
      <c r="C36" s="8"/>
      <c r="F36" s="8" t="s">
        <v>665</v>
      </c>
      <c r="G36" s="75">
        <v>15</v>
      </c>
      <c r="H36" s="8"/>
      <c r="K36" s="8"/>
      <c r="L36" s="75"/>
      <c r="M36" s="8"/>
      <c r="O36" s="8"/>
      <c r="P36" s="75"/>
      <c r="Q36" s="8"/>
    </row>
    <row r="37" spans="1:17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5"/>
      <c r="M37" s="8"/>
      <c r="O37" s="8"/>
      <c r="P37" s="75"/>
      <c r="Q37" s="8"/>
    </row>
    <row r="38" spans="1:17" x14ac:dyDescent="0.25">
      <c r="A38" s="8" t="s">
        <v>581</v>
      </c>
      <c r="B38" s="75">
        <v>60</v>
      </c>
      <c r="C38" s="8"/>
      <c r="F38" s="8" t="s">
        <v>672</v>
      </c>
      <c r="G38" s="75">
        <v>59.13</v>
      </c>
      <c r="H38" s="8"/>
      <c r="K38" s="8"/>
      <c r="L38" s="75"/>
      <c r="M38" s="8"/>
      <c r="O38" s="8"/>
      <c r="P38" s="75"/>
      <c r="Q38" s="8"/>
    </row>
    <row r="39" spans="1:17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543.03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60" t="s">
        <v>94</v>
      </c>
      <c r="B45" s="260"/>
      <c r="C45" s="260"/>
      <c r="F45" s="260" t="s">
        <v>99</v>
      </c>
      <c r="G45" s="260"/>
      <c r="H45" s="260"/>
      <c r="K45" s="260" t="s">
        <v>96</v>
      </c>
      <c r="L45" s="260"/>
      <c r="M45" s="260"/>
      <c r="O45" s="260" t="s">
        <v>0</v>
      </c>
      <c r="P45" s="260"/>
      <c r="Q45" s="260"/>
    </row>
    <row r="46" spans="1:17" x14ac:dyDescent="0.25">
      <c r="A46" s="260"/>
      <c r="B46" s="260"/>
      <c r="C46" s="260"/>
      <c r="F46" s="260"/>
      <c r="G46" s="260"/>
      <c r="H46" s="260"/>
      <c r="K46" s="260"/>
      <c r="L46" s="260"/>
      <c r="M46" s="260"/>
      <c r="O46" s="260"/>
      <c r="P46" s="260"/>
      <c r="Q46" s="260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12</v>
      </c>
      <c r="P49" s="74">
        <v>89.5</v>
      </c>
      <c r="Q49" s="8"/>
    </row>
    <row r="50" spans="1:17" x14ac:dyDescent="0.25">
      <c r="A50" s="8"/>
      <c r="B50" s="74"/>
      <c r="C50" s="8"/>
      <c r="F50" s="8"/>
      <c r="G50" s="74"/>
      <c r="H50" s="8"/>
      <c r="K50" s="8"/>
      <c r="L50" s="74"/>
      <c r="M50" s="8"/>
      <c r="O50" s="8" t="s">
        <v>69</v>
      </c>
      <c r="P50" s="74">
        <v>89.5</v>
      </c>
      <c r="Q50" s="8"/>
    </row>
    <row r="51" spans="1:17" x14ac:dyDescent="0.25">
      <c r="A51" s="8"/>
      <c r="B51" s="75"/>
      <c r="C51" s="8"/>
      <c r="F51" s="8"/>
      <c r="G51" s="75"/>
      <c r="H51" s="8"/>
      <c r="K51" s="8"/>
      <c r="L51" s="75"/>
      <c r="M51" s="8"/>
      <c r="O51" s="8" t="s">
        <v>22</v>
      </c>
      <c r="P51" s="75">
        <v>106.15</v>
      </c>
      <c r="Q51" s="8"/>
    </row>
    <row r="52" spans="1:17" x14ac:dyDescent="0.25">
      <c r="A52" s="8"/>
      <c r="B52" s="74"/>
      <c r="C52" s="8"/>
      <c r="F52" s="8"/>
      <c r="G52" s="74"/>
      <c r="H52" s="8"/>
      <c r="K52" s="8"/>
      <c r="L52" s="74"/>
      <c r="M52" s="8"/>
      <c r="O52" s="8" t="s">
        <v>13</v>
      </c>
      <c r="P52" s="74">
        <v>119.5</v>
      </c>
      <c r="Q52" s="8"/>
    </row>
    <row r="53" spans="1:17" x14ac:dyDescent="0.25">
      <c r="A53" s="8"/>
      <c r="B53" s="75"/>
      <c r="C53" s="8"/>
      <c r="F53" s="8"/>
      <c r="G53" s="75"/>
      <c r="H53" s="8"/>
      <c r="K53" s="8"/>
      <c r="L53" s="75"/>
      <c r="M53" s="8"/>
      <c r="O53" s="8" t="s">
        <v>70</v>
      </c>
      <c r="P53" s="75">
        <v>95</v>
      </c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23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34</v>
      </c>
      <c r="P55" s="75">
        <v>55.15</v>
      </c>
      <c r="Q55" s="8"/>
    </row>
    <row r="56" spans="1:17" x14ac:dyDescent="0.25">
      <c r="A56" s="8"/>
      <c r="B56" s="74"/>
      <c r="C56" s="8"/>
      <c r="F56" s="8"/>
      <c r="G56" s="74"/>
      <c r="H56" s="8"/>
      <c r="K56" s="8"/>
      <c r="L56" s="74"/>
      <c r="M56" s="8"/>
      <c r="O56" s="8" t="s">
        <v>71</v>
      </c>
      <c r="P56" s="74"/>
      <c r="Q56" s="8"/>
    </row>
    <row r="57" spans="1:17" x14ac:dyDescent="0.25">
      <c r="A57" s="8"/>
      <c r="B57" s="74"/>
      <c r="C57" s="8"/>
      <c r="F57" s="8"/>
      <c r="G57" s="74"/>
      <c r="H57" s="8"/>
      <c r="K57" s="8"/>
      <c r="L57" s="74"/>
      <c r="M57" s="8"/>
      <c r="O57" s="8" t="s">
        <v>176</v>
      </c>
      <c r="P57" s="74">
        <v>89.5</v>
      </c>
      <c r="Q57" s="8"/>
    </row>
    <row r="58" spans="1:17" x14ac:dyDescent="0.25">
      <c r="A58" s="8"/>
      <c r="B58" s="75"/>
      <c r="C58" s="8"/>
      <c r="F58" s="8"/>
      <c r="G58" s="75"/>
      <c r="H58" s="8"/>
      <c r="K58" s="8"/>
      <c r="L58" s="75"/>
      <c r="M58" s="8"/>
      <c r="O58" s="8" t="s">
        <v>177</v>
      </c>
      <c r="P58" s="75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47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60"/>
      <c r="D1" s="260"/>
      <c r="E1" s="54"/>
    </row>
    <row r="2" spans="2:13" ht="27" x14ac:dyDescent="0.35">
      <c r="C2" s="260"/>
      <c r="D2" s="260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45" t="s">
        <v>40</v>
      </c>
      <c r="C14" s="246"/>
      <c r="D14" s="247"/>
      <c r="E14" s="13">
        <f>SUM(E5:E13)</f>
        <v>300</v>
      </c>
      <c r="F14" s="8"/>
      <c r="I14" s="245" t="s">
        <v>40</v>
      </c>
      <c r="J14" s="246"/>
      <c r="K14" s="247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45" t="s">
        <v>40</v>
      </c>
      <c r="C31" s="246"/>
      <c r="D31" s="247"/>
      <c r="E31" s="13">
        <f>SUM(E22:E30)</f>
        <v>60</v>
      </c>
      <c r="F31" s="8"/>
      <c r="I31" s="245" t="s">
        <v>40</v>
      </c>
      <c r="J31" s="246"/>
      <c r="K31" s="247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45" t="s">
        <v>40</v>
      </c>
      <c r="C48" s="246"/>
      <c r="D48" s="247"/>
      <c r="E48" s="13">
        <f>SUM(E39:E47)</f>
        <v>165</v>
      </c>
      <c r="F48" s="8"/>
      <c r="I48" s="245" t="s">
        <v>40</v>
      </c>
      <c r="J48" s="246"/>
      <c r="K48" s="247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45" t="s">
        <v>40</v>
      </c>
      <c r="C65" s="246"/>
      <c r="D65" s="247"/>
      <c r="E65" s="13">
        <f>SUM(E56:E64)</f>
        <v>300</v>
      </c>
      <c r="F65" s="8"/>
      <c r="I65" s="245" t="s">
        <v>40</v>
      </c>
      <c r="J65" s="246"/>
      <c r="K65" s="247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45" t="s">
        <v>40</v>
      </c>
      <c r="C83" s="246"/>
      <c r="D83" s="247"/>
      <c r="E83" s="13">
        <f>SUM(E74:E82)</f>
        <v>0</v>
      </c>
      <c r="F83" s="8"/>
      <c r="I83" s="245" t="s">
        <v>40</v>
      </c>
      <c r="J83" s="246"/>
      <c r="K83" s="247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45" t="s">
        <v>40</v>
      </c>
      <c r="C101" s="246"/>
      <c r="D101" s="247"/>
      <c r="E101" s="13">
        <f>SUM(E92:E100)</f>
        <v>0</v>
      </c>
      <c r="F101" s="8"/>
      <c r="I101" s="245" t="s">
        <v>40</v>
      </c>
      <c r="J101" s="246"/>
      <c r="K101" s="247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A22" workbookViewId="0">
      <selection activeCell="L28" sqref="L2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60" t="s">
        <v>24</v>
      </c>
      <c r="B1" s="260"/>
      <c r="C1" s="260"/>
      <c r="F1" s="260" t="s">
        <v>87</v>
      </c>
      <c r="G1" s="260"/>
      <c r="H1" s="260"/>
      <c r="K1" s="260" t="s">
        <v>88</v>
      </c>
      <c r="L1" s="260"/>
      <c r="M1" s="260"/>
      <c r="O1" s="260" t="s">
        <v>103</v>
      </c>
      <c r="P1" s="260"/>
      <c r="Q1" s="260"/>
    </row>
    <row r="2" spans="1:17" x14ac:dyDescent="0.25">
      <c r="A2" s="260"/>
      <c r="B2" s="260"/>
      <c r="C2" s="260"/>
      <c r="F2" s="260"/>
      <c r="G2" s="260"/>
      <c r="H2" s="260"/>
      <c r="K2" s="260"/>
      <c r="L2" s="260"/>
      <c r="M2" s="260"/>
      <c r="O2" s="260"/>
      <c r="P2" s="260"/>
      <c r="Q2" s="260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ht="14.45" x14ac:dyDescent="0.3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ht="14.45" x14ac:dyDescent="0.3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ht="14.45" x14ac:dyDescent="0.3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ht="14.45" x14ac:dyDescent="0.3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ht="14.45" x14ac:dyDescent="0.3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ht="14.45" x14ac:dyDescent="0.3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ht="14.45" x14ac:dyDescent="0.3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ht="14.45" x14ac:dyDescent="0.3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ht="14.45" x14ac:dyDescent="0.3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60" t="s">
        <v>97</v>
      </c>
      <c r="B22" s="260"/>
      <c r="C22" s="260"/>
      <c r="F22" s="260" t="s">
        <v>91</v>
      </c>
      <c r="G22" s="260"/>
      <c r="H22" s="260"/>
      <c r="K22" s="260" t="s">
        <v>92</v>
      </c>
      <c r="L22" s="260"/>
      <c r="M22" s="260"/>
      <c r="O22" s="260" t="s">
        <v>93</v>
      </c>
      <c r="P22" s="260"/>
      <c r="Q22" s="260"/>
    </row>
    <row r="23" spans="1:17" ht="15" customHeight="1" x14ac:dyDescent="0.25">
      <c r="A23" s="260"/>
      <c r="B23" s="260"/>
      <c r="C23" s="260"/>
      <c r="F23" s="260"/>
      <c r="G23" s="260"/>
      <c r="H23" s="260"/>
      <c r="K23" s="260"/>
      <c r="L23" s="260"/>
      <c r="M23" s="260"/>
      <c r="O23" s="260"/>
      <c r="P23" s="260"/>
      <c r="Q23" s="260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/>
      <c r="P26" s="74"/>
      <c r="Q26" s="8"/>
    </row>
    <row r="27" spans="1:17" ht="14.45" x14ac:dyDescent="0.3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12</v>
      </c>
      <c r="M27" s="8"/>
      <c r="O27" s="8"/>
      <c r="P27" s="74"/>
      <c r="Q27" s="8"/>
    </row>
    <row r="28" spans="1:17" ht="14.45" x14ac:dyDescent="0.3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/>
      <c r="L28" s="75"/>
      <c r="M28" s="8"/>
      <c r="O28" s="8"/>
      <c r="P28" s="75"/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/>
      <c r="L29" s="74"/>
      <c r="M29" s="8"/>
      <c r="O29" s="8"/>
      <c r="P29" s="74"/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212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60" t="s">
        <v>94</v>
      </c>
      <c r="B42" s="260"/>
      <c r="C42" s="260"/>
      <c r="F42" s="260" t="s">
        <v>99</v>
      </c>
      <c r="G42" s="260"/>
      <c r="H42" s="260"/>
      <c r="K42" s="260" t="s">
        <v>96</v>
      </c>
      <c r="L42" s="260"/>
      <c r="M42" s="260"/>
      <c r="O42" s="260" t="s">
        <v>0</v>
      </c>
      <c r="P42" s="260"/>
      <c r="Q42" s="260"/>
    </row>
    <row r="43" spans="1:17" x14ac:dyDescent="0.25">
      <c r="A43" s="260"/>
      <c r="B43" s="260"/>
      <c r="C43" s="260"/>
      <c r="F43" s="260"/>
      <c r="G43" s="260"/>
      <c r="H43" s="260"/>
      <c r="K43" s="260"/>
      <c r="L43" s="260"/>
      <c r="M43" s="260"/>
      <c r="O43" s="260"/>
      <c r="P43" s="260"/>
      <c r="Q43" s="260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4"/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187" zoomScale="96" zoomScaleNormal="96" workbookViewId="0">
      <selection activeCell="D203" sqref="D203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63" t="s">
        <v>46</v>
      </c>
      <c r="J2" s="263"/>
      <c r="K2" s="263"/>
    </row>
    <row r="3" spans="4:12" ht="14.45" x14ac:dyDescent="0.3">
      <c r="D3" s="265" t="s">
        <v>24</v>
      </c>
      <c r="E3" s="265"/>
      <c r="H3" s="264" t="s">
        <v>24</v>
      </c>
      <c r="I3" s="264"/>
      <c r="J3" s="264"/>
      <c r="K3" s="264"/>
      <c r="L3" s="264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66" t="s">
        <v>67</v>
      </c>
      <c r="E32" s="268">
        <f>SUM(E5:E31)</f>
        <v>4479.1264000000001</v>
      </c>
      <c r="H32" s="8"/>
      <c r="I32" s="8"/>
      <c r="J32" s="270">
        <f>SUM(J5:J31)</f>
        <v>3313.67</v>
      </c>
      <c r="K32" s="8"/>
      <c r="L32" s="8"/>
    </row>
    <row r="33" spans="4:12" x14ac:dyDescent="0.25">
      <c r="D33" s="267"/>
      <c r="E33" s="269"/>
      <c r="H33" s="261" t="s">
        <v>40</v>
      </c>
      <c r="I33" s="262"/>
      <c r="J33" s="271"/>
      <c r="K33" s="8"/>
      <c r="L33" s="8"/>
    </row>
    <row r="38" spans="4:12" x14ac:dyDescent="0.25">
      <c r="D38" s="64" t="s">
        <v>46</v>
      </c>
      <c r="I38" s="263" t="s">
        <v>46</v>
      </c>
      <c r="J38" s="263"/>
      <c r="K38" s="263"/>
    </row>
    <row r="39" spans="4:12" ht="14.45" x14ac:dyDescent="0.3">
      <c r="D39" s="265" t="s">
        <v>87</v>
      </c>
      <c r="E39" s="265"/>
      <c r="H39" s="264" t="s">
        <v>87</v>
      </c>
      <c r="I39" s="264"/>
      <c r="J39" s="264"/>
      <c r="K39" s="264"/>
      <c r="L39" s="264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66" t="s">
        <v>67</v>
      </c>
      <c r="E63" s="268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67"/>
      <c r="E64" s="269"/>
      <c r="H64" s="261" t="s">
        <v>40</v>
      </c>
      <c r="I64" s="262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63" t="s">
        <v>46</v>
      </c>
      <c r="J68" s="263"/>
      <c r="K68" s="263"/>
    </row>
    <row r="69" spans="4:12" ht="14.45" x14ac:dyDescent="0.3">
      <c r="D69" s="265" t="s">
        <v>88</v>
      </c>
      <c r="E69" s="265"/>
      <c r="H69" s="264" t="s">
        <v>88</v>
      </c>
      <c r="I69" s="264"/>
      <c r="J69" s="264"/>
      <c r="K69" s="264"/>
      <c r="L69" s="264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66" t="s">
        <v>67</v>
      </c>
      <c r="E94" s="268">
        <f>SUM(E71:E93)</f>
        <v>4905.3713000000007</v>
      </c>
      <c r="H94" s="261" t="s">
        <v>40</v>
      </c>
      <c r="I94" s="262"/>
      <c r="J94" s="65">
        <f>SUM(J71:J93)</f>
        <v>3693.35</v>
      </c>
      <c r="K94" s="8"/>
      <c r="L94" s="8"/>
    </row>
    <row r="95" spans="4:12" x14ac:dyDescent="0.25">
      <c r="D95" s="267"/>
      <c r="E95" s="269"/>
    </row>
    <row r="99" spans="4:12" x14ac:dyDescent="0.25">
      <c r="I99" s="263" t="s">
        <v>46</v>
      </c>
      <c r="J99" s="263"/>
      <c r="K99" s="263"/>
    </row>
    <row r="100" spans="4:12" x14ac:dyDescent="0.25">
      <c r="D100" s="64" t="s">
        <v>566</v>
      </c>
      <c r="H100" s="264" t="s">
        <v>89</v>
      </c>
      <c r="I100" s="264"/>
      <c r="J100" s="264"/>
      <c r="K100" s="264"/>
      <c r="L100" s="264"/>
    </row>
    <row r="101" spans="4:12" ht="14.45" x14ac:dyDescent="0.3">
      <c r="D101" s="265" t="s">
        <v>89</v>
      </c>
      <c r="E101" s="265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61" t="s">
        <v>40</v>
      </c>
      <c r="I125" s="262"/>
      <c r="J125" s="65">
        <f>SUM(J102:J124)</f>
        <v>3644.8100000000004</v>
      </c>
      <c r="K125" s="8"/>
      <c r="L125" s="8"/>
    </row>
    <row r="126" spans="4:12" x14ac:dyDescent="0.25">
      <c r="D126" s="266" t="s">
        <v>67</v>
      </c>
      <c r="E126" s="268">
        <f>SUM(E103:E125)</f>
        <v>4954.3834999999999</v>
      </c>
    </row>
    <row r="127" spans="4:12" x14ac:dyDescent="0.25">
      <c r="D127" s="267"/>
      <c r="E127" s="269"/>
    </row>
    <row r="129" spans="4:12" x14ac:dyDescent="0.25">
      <c r="I129" s="263" t="s">
        <v>46</v>
      </c>
      <c r="J129" s="263"/>
      <c r="K129" s="263"/>
    </row>
    <row r="130" spans="4:12" x14ac:dyDescent="0.25">
      <c r="D130" s="64" t="s">
        <v>565</v>
      </c>
      <c r="H130" s="264" t="s">
        <v>97</v>
      </c>
      <c r="I130" s="264"/>
      <c r="J130" s="264"/>
      <c r="K130" s="264"/>
      <c r="L130" s="264"/>
    </row>
    <row r="131" spans="4:12" ht="14.45" x14ac:dyDescent="0.3">
      <c r="D131" s="265" t="s">
        <v>97</v>
      </c>
      <c r="E131" s="265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66" t="s">
        <v>67</v>
      </c>
      <c r="E156" s="268">
        <f>SUM(E133:E155)</f>
        <v>5152.3458999999993</v>
      </c>
      <c r="H156" s="261" t="s">
        <v>40</v>
      </c>
      <c r="I156" s="262"/>
      <c r="J156" s="65">
        <f>SUM(J132:J155)</f>
        <v>4130.47</v>
      </c>
      <c r="K156" s="8"/>
      <c r="L156" s="8"/>
    </row>
    <row r="157" spans="4:12" x14ac:dyDescent="0.25">
      <c r="D157" s="267"/>
      <c r="E157" s="269"/>
    </row>
    <row r="160" spans="4:12" x14ac:dyDescent="0.25">
      <c r="I160" s="263" t="s">
        <v>46</v>
      </c>
      <c r="J160" s="263"/>
      <c r="K160" s="263"/>
    </row>
    <row r="161" spans="4:12" x14ac:dyDescent="0.25">
      <c r="D161" s="64" t="s">
        <v>565</v>
      </c>
      <c r="H161" s="264" t="s">
        <v>91</v>
      </c>
      <c r="I161" s="264"/>
      <c r="J161" s="264"/>
      <c r="K161" s="264"/>
      <c r="L161" s="264"/>
    </row>
    <row r="162" spans="4:12" x14ac:dyDescent="0.25">
      <c r="D162" s="265" t="s">
        <v>630</v>
      </c>
      <c r="E162" s="265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61" t="s">
        <v>40</v>
      </c>
      <c r="I186" s="262"/>
      <c r="J186" s="65">
        <f>SUM(J163:J185)</f>
        <v>3760.8699999999994</v>
      </c>
      <c r="K186" s="8"/>
      <c r="L186" s="8"/>
    </row>
    <row r="187" spans="4:12" x14ac:dyDescent="0.25">
      <c r="D187" s="266" t="s">
        <v>67</v>
      </c>
      <c r="E187" s="272">
        <f>SUM(E164:E186)</f>
        <v>5388.5055000000002</v>
      </c>
    </row>
    <row r="188" spans="4:12" x14ac:dyDescent="0.25">
      <c r="D188" s="267"/>
      <c r="E188" s="273"/>
    </row>
    <row r="190" spans="4:12" x14ac:dyDescent="0.25">
      <c r="I190" s="263" t="s">
        <v>46</v>
      </c>
      <c r="J190" s="263"/>
      <c r="K190" s="263"/>
    </row>
    <row r="191" spans="4:12" x14ac:dyDescent="0.25">
      <c r="D191" s="64" t="s">
        <v>46</v>
      </c>
      <c r="H191" s="264" t="s">
        <v>92</v>
      </c>
      <c r="I191" s="264"/>
      <c r="J191" s="264"/>
      <c r="K191" s="264"/>
      <c r="L191" s="264"/>
    </row>
    <row r="192" spans="4:12" x14ac:dyDescent="0.25">
      <c r="D192" s="265" t="s">
        <v>92</v>
      </c>
      <c r="E192" s="265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mensualidades!G102</f>
        <v>470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167.40999999999985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509.60000000000036</v>
      </c>
      <c r="H196" s="8"/>
      <c r="I196" s="8" t="s">
        <v>185</v>
      </c>
      <c r="J196" s="9"/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55.5</v>
      </c>
      <c r="H198" s="8"/>
      <c r="I198" s="8" t="s">
        <v>154</v>
      </c>
      <c r="J198" s="9"/>
      <c r="K198" s="8"/>
      <c r="L198" s="8"/>
    </row>
    <row r="199" spans="4:12" x14ac:dyDescent="0.25">
      <c r="D199" s="12" t="s">
        <v>60</v>
      </c>
      <c r="E199" s="10">
        <f>yobel!J107</f>
        <v>43.5</v>
      </c>
      <c r="H199" s="8"/>
      <c r="I199" s="8" t="s">
        <v>153</v>
      </c>
      <c r="J199" s="9">
        <v>200</v>
      </c>
      <c r="K199" s="8"/>
      <c r="L199" s="8"/>
    </row>
    <row r="200" spans="4:12" x14ac:dyDescent="0.25">
      <c r="D200" s="12" t="s">
        <v>61</v>
      </c>
      <c r="E200" s="10">
        <f>holtrans!J71</f>
        <v>109.20000000000005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nestle!I267</f>
        <v>1450.980599999999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 t="s">
        <v>352</v>
      </c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543.03</v>
      </c>
      <c r="K203" s="8"/>
      <c r="L203" s="8"/>
    </row>
    <row r="204" spans="4:12" x14ac:dyDescent="0.25">
      <c r="D204" s="12" t="s">
        <v>64</v>
      </c>
      <c r="E204" s="10">
        <f>Alrimala!I87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5.1975000000000477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293.89999999999964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0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160.84999999999991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261" t="s">
        <v>40</v>
      </c>
      <c r="I216" s="262"/>
      <c r="J216" s="65">
        <f>SUM(J193:J215)</f>
        <v>1849.4</v>
      </c>
      <c r="K216" s="8"/>
      <c r="L216" s="8"/>
    </row>
    <row r="217" spans="4:12" x14ac:dyDescent="0.25">
      <c r="D217" s="266" t="s">
        <v>67</v>
      </c>
      <c r="E217" s="274">
        <f>SUM(E194:E216)</f>
        <v>4591.8188999999984</v>
      </c>
    </row>
    <row r="218" spans="4:12" x14ac:dyDescent="0.25">
      <c r="D218" s="267"/>
      <c r="E218" s="275"/>
    </row>
    <row r="220" spans="4:12" x14ac:dyDescent="0.25">
      <c r="I220" s="263" t="s">
        <v>46</v>
      </c>
      <c r="J220" s="263"/>
      <c r="K220" s="263"/>
    </row>
    <row r="221" spans="4:12" x14ac:dyDescent="0.25">
      <c r="D221" s="64" t="s">
        <v>46</v>
      </c>
      <c r="H221" s="264" t="s">
        <v>93</v>
      </c>
      <c r="I221" s="264"/>
      <c r="J221" s="264"/>
      <c r="K221" s="264"/>
      <c r="L221" s="264"/>
    </row>
    <row r="222" spans="4:12" x14ac:dyDescent="0.25">
      <c r="D222" s="265" t="s">
        <v>93</v>
      </c>
      <c r="E222" s="265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Ester'!I255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sear!J238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66" t="s">
        <v>67</v>
      </c>
      <c r="E246" s="268">
        <f>SUM(E224:E244)</f>
        <v>0</v>
      </c>
      <c r="H246" s="261" t="s">
        <v>40</v>
      </c>
      <c r="I246" s="262"/>
      <c r="J246" s="65">
        <f>SUM(J223:J245)</f>
        <v>0</v>
      </c>
      <c r="K246" s="8"/>
      <c r="L246" s="8"/>
    </row>
    <row r="247" spans="4:12" x14ac:dyDescent="0.25">
      <c r="D247" s="267"/>
      <c r="E247" s="269"/>
    </row>
    <row r="250" spans="4:12" x14ac:dyDescent="0.25">
      <c r="I250" s="263" t="s">
        <v>46</v>
      </c>
      <c r="J250" s="263"/>
      <c r="K250" s="263"/>
    </row>
    <row r="251" spans="4:12" x14ac:dyDescent="0.25">
      <c r="D251" s="64" t="s">
        <v>46</v>
      </c>
      <c r="H251" s="264" t="s">
        <v>94</v>
      </c>
      <c r="I251" s="264"/>
      <c r="J251" s="264"/>
      <c r="K251" s="264"/>
      <c r="L251" s="264"/>
    </row>
    <row r="252" spans="4:12" x14ac:dyDescent="0.25">
      <c r="D252" s="265" t="s">
        <v>94</v>
      </c>
      <c r="E252" s="265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Ester'!I285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66" t="s">
        <v>67</v>
      </c>
      <c r="E276" s="268">
        <f>SUM(E254:E274)</f>
        <v>0</v>
      </c>
      <c r="H276" s="261" t="s">
        <v>40</v>
      </c>
      <c r="I276" s="262"/>
      <c r="J276" s="65">
        <f>SUM(J253:J275)</f>
        <v>0</v>
      </c>
      <c r="K276" s="8"/>
      <c r="L276" s="8"/>
    </row>
    <row r="277" spans="4:12" x14ac:dyDescent="0.25">
      <c r="D277" s="267"/>
      <c r="E277" s="269"/>
    </row>
    <row r="281" spans="4:12" x14ac:dyDescent="0.25">
      <c r="I281" s="263" t="s">
        <v>46</v>
      </c>
      <c r="J281" s="263"/>
      <c r="K281" s="263"/>
    </row>
    <row r="282" spans="4:12" x14ac:dyDescent="0.25">
      <c r="D282" s="64" t="s">
        <v>46</v>
      </c>
      <c r="H282" s="264" t="s">
        <v>99</v>
      </c>
      <c r="I282" s="264"/>
      <c r="J282" s="264"/>
      <c r="K282" s="264"/>
      <c r="L282" s="264"/>
    </row>
    <row r="283" spans="4:12" x14ac:dyDescent="0.25">
      <c r="D283" s="265" t="s">
        <v>99</v>
      </c>
      <c r="E283" s="265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66" t="s">
        <v>67</v>
      </c>
      <c r="E307" s="268">
        <f>SUM(E285:E305)</f>
        <v>0</v>
      </c>
      <c r="H307" s="261" t="s">
        <v>40</v>
      </c>
      <c r="I307" s="262"/>
      <c r="J307" s="65">
        <f>SUM(J284:J306)</f>
        <v>0</v>
      </c>
      <c r="K307" s="8"/>
      <c r="L307" s="8"/>
    </row>
    <row r="308" spans="4:12" x14ac:dyDescent="0.25">
      <c r="D308" s="267"/>
      <c r="E308" s="269"/>
    </row>
    <row r="312" spans="4:12" x14ac:dyDescent="0.25">
      <c r="I312" s="263" t="s">
        <v>46</v>
      </c>
      <c r="J312" s="263"/>
      <c r="K312" s="263"/>
    </row>
    <row r="313" spans="4:12" x14ac:dyDescent="0.25">
      <c r="D313" s="64" t="s">
        <v>46</v>
      </c>
      <c r="H313" s="264" t="s">
        <v>96</v>
      </c>
      <c r="I313" s="264"/>
      <c r="J313" s="264"/>
      <c r="K313" s="264"/>
      <c r="L313" s="264"/>
    </row>
    <row r="314" spans="4:12" x14ac:dyDescent="0.25">
      <c r="D314" s="265" t="s">
        <v>96</v>
      </c>
      <c r="E314" s="265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66" t="s">
        <v>67</v>
      </c>
      <c r="E338" s="268">
        <f>SUM(E316:E336)</f>
        <v>0</v>
      </c>
      <c r="H338" s="261" t="s">
        <v>40</v>
      </c>
      <c r="I338" s="262"/>
      <c r="J338" s="65">
        <f>SUM(J315:J337)</f>
        <v>0</v>
      </c>
      <c r="K338" s="8"/>
      <c r="L338" s="8"/>
    </row>
    <row r="339" spans="4:12" x14ac:dyDescent="0.25">
      <c r="D339" s="267"/>
      <c r="E339" s="269"/>
    </row>
    <row r="343" spans="4:12" x14ac:dyDescent="0.25">
      <c r="I343" s="263" t="s">
        <v>46</v>
      </c>
      <c r="J343" s="263"/>
      <c r="K343" s="263"/>
    </row>
    <row r="344" spans="4:12" x14ac:dyDescent="0.25">
      <c r="D344" s="64" t="s">
        <v>46</v>
      </c>
      <c r="H344" s="264" t="s">
        <v>0</v>
      </c>
      <c r="I344" s="264"/>
      <c r="J344" s="264"/>
      <c r="K344" s="264"/>
      <c r="L344" s="264"/>
    </row>
    <row r="345" spans="4:12" x14ac:dyDescent="0.25">
      <c r="D345" s="265" t="s">
        <v>0</v>
      </c>
      <c r="E345" s="265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66" t="s">
        <v>67</v>
      </c>
      <c r="E369" s="268">
        <f>SUM(E347:E367)</f>
        <v>0</v>
      </c>
      <c r="H369" s="261" t="s">
        <v>40</v>
      </c>
      <c r="I369" s="262"/>
      <c r="J369" s="65">
        <f>SUM(J346:J368)</f>
        <v>0</v>
      </c>
      <c r="K369" s="8"/>
      <c r="L369" s="8"/>
    </row>
    <row r="370" spans="4:12" x14ac:dyDescent="0.25">
      <c r="D370" s="267"/>
      <c r="E370" s="269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D246:D247"/>
    <mergeCell ref="E246:E247"/>
    <mergeCell ref="H246:I246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6"/>
  <sheetViews>
    <sheetView workbookViewId="0">
      <selection activeCell="L18" sqref="L18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</cols>
  <sheetData>
    <row r="1" spans="2:14" ht="32.450000000000003" x14ac:dyDescent="0.55000000000000004">
      <c r="G1" s="276" t="s">
        <v>102</v>
      </c>
      <c r="H1" s="276"/>
      <c r="I1" s="276"/>
      <c r="J1" s="276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219">
        <f>utilidad!E32</f>
        <v>4479.1264000000001</v>
      </c>
      <c r="D3" s="219">
        <f>utilidad!E63</f>
        <v>4489.0032000000001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4591.8188999999984</v>
      </c>
      <c r="J3" s="219">
        <f>utilidad!E246</f>
        <v>0</v>
      </c>
      <c r="K3" s="219">
        <f>utilidad!E276</f>
        <v>0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4" ht="14.45" x14ac:dyDescent="0.3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4" ht="14.45" x14ac:dyDescent="0.3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4" ht="14.45" x14ac:dyDescent="0.3">
      <c r="B6" s="64" t="s">
        <v>106</v>
      </c>
      <c r="C6" s="220">
        <f>SUM(C3:C5)</f>
        <v>4479.1264000000001</v>
      </c>
      <c r="D6" s="220">
        <f t="shared" ref="D6:N6" si="0">SUM(D3:D5)</f>
        <v>4489.0032000000001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4591.8188999999984</v>
      </c>
      <c r="J6" s="220">
        <f t="shared" si="0"/>
        <v>0</v>
      </c>
      <c r="K6" s="220">
        <f t="shared" si="0"/>
        <v>0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4" ht="14.45" x14ac:dyDescent="0.3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4" ht="14.45" x14ac:dyDescent="0.3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1849.4</v>
      </c>
      <c r="J8" s="221">
        <f>utilidad!J246</f>
        <v>0</v>
      </c>
      <c r="K8" s="221">
        <f>utilidad!J276</f>
        <v>0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4" ht="14.45" x14ac:dyDescent="0.3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4" ht="14.45" x14ac:dyDescent="0.3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4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4" x14ac:dyDescent="0.25">
      <c r="B12" s="64" t="s">
        <v>107</v>
      </c>
      <c r="C12" s="222">
        <f>SUM(C8:C11)</f>
        <v>3313.67</v>
      </c>
      <c r="D12" s="222">
        <f>SUM(D8:D11)</f>
        <v>3776.38</v>
      </c>
      <c r="E12" s="222">
        <f t="shared" ref="E12:F12" si="1">SUM(E8:E11)</f>
        <v>3693.35</v>
      </c>
      <c r="F12" s="222">
        <f t="shared" si="1"/>
        <v>3644.8100000000004</v>
      </c>
      <c r="G12" s="222">
        <f t="shared" ref="G12" si="2">SUM(G8:G11)</f>
        <v>4130.47</v>
      </c>
      <c r="H12" s="222">
        <f t="shared" ref="H12" si="3">SUM(H8:H11)</f>
        <v>3760.8699999999994</v>
      </c>
      <c r="I12" s="222">
        <f t="shared" ref="I12" si="4">SUM(I8:I11)</f>
        <v>1849.4</v>
      </c>
      <c r="J12" s="222">
        <f t="shared" ref="J12" si="5">SUM(J8:J11)</f>
        <v>0</v>
      </c>
      <c r="K12" s="222">
        <f t="shared" ref="K12" si="6">SUM(K8:K11)</f>
        <v>0</v>
      </c>
      <c r="L12" s="222">
        <f t="shared" ref="L12" si="7">SUM(L8:L11)</f>
        <v>0</v>
      </c>
      <c r="M12" s="222">
        <f t="shared" ref="M12" si="8">SUM(M8:M11)</f>
        <v>0</v>
      </c>
      <c r="N12" s="222">
        <f t="shared" ref="N12" si="9">SUM(N8:N11)</f>
        <v>0</v>
      </c>
    </row>
    <row r="13" spans="2:14" x14ac:dyDescent="0.25">
      <c r="B13" s="64"/>
      <c r="J13" s="212"/>
      <c r="K13" s="212"/>
      <c r="L13" s="212"/>
      <c r="M13" s="212"/>
      <c r="N13" s="212"/>
    </row>
    <row r="14" spans="2:14" x14ac:dyDescent="0.25">
      <c r="B14" s="64"/>
      <c r="J14" s="212"/>
      <c r="K14" s="212"/>
      <c r="L14" s="212"/>
      <c r="M14" s="212"/>
      <c r="N14" s="212"/>
    </row>
    <row r="15" spans="2:14" ht="18.75" x14ac:dyDescent="0.3">
      <c r="B15" s="64" t="s">
        <v>50</v>
      </c>
      <c r="C15" s="218">
        <f>C6-C12</f>
        <v>1165.4564</v>
      </c>
      <c r="D15" s="218">
        <f>D6-D8</f>
        <v>712.6232</v>
      </c>
      <c r="E15" s="218">
        <f t="shared" ref="E15:N15" si="10">E6-E8</f>
        <v>1212.0213000000008</v>
      </c>
      <c r="F15" s="218">
        <f t="shared" si="10"/>
        <v>1309.5734999999995</v>
      </c>
      <c r="G15" s="218">
        <f t="shared" si="10"/>
        <v>1021.8758999999991</v>
      </c>
      <c r="H15" s="218">
        <f t="shared" si="10"/>
        <v>1627.6355000000008</v>
      </c>
      <c r="I15" s="218">
        <f t="shared" si="10"/>
        <v>2742.4188999999983</v>
      </c>
      <c r="J15" s="218">
        <f t="shared" si="10"/>
        <v>0</v>
      </c>
      <c r="K15" s="218">
        <f t="shared" si="10"/>
        <v>0</v>
      </c>
      <c r="L15" s="218">
        <f t="shared" si="10"/>
        <v>0</v>
      </c>
      <c r="M15" s="218">
        <f t="shared" si="10"/>
        <v>0</v>
      </c>
      <c r="N15" s="218">
        <f t="shared" si="10"/>
        <v>0</v>
      </c>
    </row>
    <row r="16" spans="2:14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"/>
  <sheetViews>
    <sheetView workbookViewId="0">
      <selection sqref="A1:I11"/>
    </sheetView>
  </sheetViews>
  <sheetFormatPr baseColWidth="10" defaultRowHeight="15" x14ac:dyDescent="0.25"/>
  <cols>
    <col min="1" max="1" width="10.85546875" customWidth="1"/>
    <col min="2" max="2" width="13" customWidth="1"/>
    <col min="3" max="3" width="8.42578125" customWidth="1"/>
    <col min="4" max="4" width="6.140625" customWidth="1"/>
    <col min="5" max="5" width="5.140625" customWidth="1"/>
    <col min="6" max="6" width="13.5703125" customWidth="1"/>
    <col min="7" max="7" width="12.7109375" customWidth="1"/>
    <col min="8" max="8" width="8.28515625" customWidth="1"/>
    <col min="10" max="10" width="7.7109375" customWidth="1"/>
    <col min="12" max="12" width="7.42578125" customWidth="1"/>
  </cols>
  <sheetData>
    <row r="1" spans="1:9" ht="26.25" x14ac:dyDescent="0.4">
      <c r="B1" s="244" t="s">
        <v>92</v>
      </c>
      <c r="C1" s="244"/>
      <c r="D1" s="244"/>
      <c r="E1" s="244"/>
      <c r="F1" s="244"/>
    </row>
    <row r="2" spans="1:9" ht="18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</row>
    <row r="3" spans="1:9" x14ac:dyDescent="0.25">
      <c r="A3" s="37">
        <v>45124</v>
      </c>
      <c r="B3" s="38" t="s">
        <v>143</v>
      </c>
      <c r="C3" s="38" t="s">
        <v>122</v>
      </c>
      <c r="D3" s="38" t="s">
        <v>130</v>
      </c>
      <c r="E3" s="38" t="s">
        <v>131</v>
      </c>
      <c r="F3" s="35">
        <v>8028724670</v>
      </c>
      <c r="G3" s="39">
        <v>250</v>
      </c>
      <c r="H3" s="39"/>
      <c r="I3" s="39">
        <v>200</v>
      </c>
    </row>
    <row r="4" spans="1:9" x14ac:dyDescent="0.25">
      <c r="A4" s="37">
        <v>45124</v>
      </c>
      <c r="B4" s="38" t="s">
        <v>123</v>
      </c>
      <c r="C4" s="38" t="s">
        <v>141</v>
      </c>
      <c r="D4" s="38" t="s">
        <v>130</v>
      </c>
      <c r="E4" s="38" t="s">
        <v>131</v>
      </c>
      <c r="F4" s="35">
        <v>8028724679</v>
      </c>
      <c r="G4" s="39">
        <v>250</v>
      </c>
      <c r="H4" s="39"/>
      <c r="I4" s="39">
        <v>200</v>
      </c>
    </row>
    <row r="5" spans="1:9" x14ac:dyDescent="0.25">
      <c r="A5" s="37">
        <v>45125</v>
      </c>
      <c r="B5" s="38" t="s">
        <v>123</v>
      </c>
      <c r="C5" s="38" t="s">
        <v>213</v>
      </c>
      <c r="D5" s="38" t="s">
        <v>130</v>
      </c>
      <c r="E5" s="38" t="s">
        <v>189</v>
      </c>
      <c r="F5" s="35">
        <v>8028726814</v>
      </c>
      <c r="G5" s="39">
        <v>175</v>
      </c>
      <c r="H5" s="39"/>
      <c r="I5" s="39">
        <v>150</v>
      </c>
    </row>
    <row r="6" spans="1:9" x14ac:dyDescent="0.25">
      <c r="A6" s="37">
        <v>45125</v>
      </c>
      <c r="B6" s="38" t="s">
        <v>143</v>
      </c>
      <c r="C6" s="38" t="s">
        <v>122</v>
      </c>
      <c r="D6" s="38" t="s">
        <v>130</v>
      </c>
      <c r="E6" s="38" t="s">
        <v>189</v>
      </c>
      <c r="F6" s="35">
        <v>8028726835</v>
      </c>
      <c r="G6" s="39">
        <v>175</v>
      </c>
      <c r="H6" s="39"/>
      <c r="I6" s="39">
        <v>150</v>
      </c>
    </row>
    <row r="7" spans="1:9" x14ac:dyDescent="0.25">
      <c r="A7" s="37">
        <v>45126</v>
      </c>
      <c r="B7" s="38" t="s">
        <v>143</v>
      </c>
      <c r="C7" s="38" t="s">
        <v>122</v>
      </c>
      <c r="D7" s="38" t="s">
        <v>130</v>
      </c>
      <c r="E7" s="38" t="s">
        <v>131</v>
      </c>
      <c r="F7" s="35">
        <v>8028734593</v>
      </c>
      <c r="G7" s="39">
        <v>250</v>
      </c>
      <c r="H7" s="39"/>
      <c r="I7" s="39">
        <v>200</v>
      </c>
    </row>
    <row r="8" spans="1:9" x14ac:dyDescent="0.25">
      <c r="A8" s="37">
        <v>45126</v>
      </c>
      <c r="B8" s="38" t="s">
        <v>149</v>
      </c>
      <c r="C8" s="38" t="s">
        <v>136</v>
      </c>
      <c r="D8" s="38" t="s">
        <v>130</v>
      </c>
      <c r="E8" s="38" t="s">
        <v>131</v>
      </c>
      <c r="F8" s="35">
        <v>8028734579</v>
      </c>
      <c r="G8" s="39">
        <v>250</v>
      </c>
      <c r="H8" s="39"/>
      <c r="I8" s="39">
        <v>200</v>
      </c>
    </row>
    <row r="9" spans="1:9" x14ac:dyDescent="0.25">
      <c r="A9" s="37">
        <v>45126</v>
      </c>
      <c r="B9" s="38" t="s">
        <v>123</v>
      </c>
      <c r="C9" s="38" t="s">
        <v>213</v>
      </c>
      <c r="D9" s="38" t="s">
        <v>130</v>
      </c>
      <c r="E9" s="38" t="s">
        <v>131</v>
      </c>
      <c r="F9" s="35">
        <v>8028734577</v>
      </c>
      <c r="G9" s="39">
        <v>250</v>
      </c>
      <c r="H9" s="39"/>
      <c r="I9" s="39">
        <v>200</v>
      </c>
    </row>
    <row r="10" spans="1:9" x14ac:dyDescent="0.25">
      <c r="A10" s="37">
        <v>45126</v>
      </c>
      <c r="B10" s="38" t="s">
        <v>125</v>
      </c>
      <c r="C10" s="38" t="s">
        <v>133</v>
      </c>
      <c r="D10" s="38" t="s">
        <v>130</v>
      </c>
      <c r="E10" s="38" t="s">
        <v>131</v>
      </c>
      <c r="F10" s="35">
        <v>8028734603</v>
      </c>
      <c r="G10" s="39">
        <v>175</v>
      </c>
      <c r="H10" s="39"/>
      <c r="I10" s="39">
        <v>150</v>
      </c>
    </row>
    <row r="11" spans="1:9" x14ac:dyDescent="0.25">
      <c r="G11" s="50">
        <f>SUM(G3:G10)</f>
        <v>1775</v>
      </c>
      <c r="I11" s="50">
        <f>SUM(I3:I10)</f>
        <v>1450</v>
      </c>
    </row>
  </sheetData>
  <mergeCells count="1">
    <mergeCell ref="B1:F1"/>
  </mergeCells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2"/>
  <sheetViews>
    <sheetView workbookViewId="0">
      <selection activeCell="I13" sqref="I13"/>
    </sheetView>
  </sheetViews>
  <sheetFormatPr baseColWidth="10" defaultRowHeight="15" x14ac:dyDescent="0.25"/>
  <sheetData>
    <row r="1" spans="1:11" x14ac:dyDescent="0.25">
      <c r="A1" s="7">
        <v>45097</v>
      </c>
      <c r="B1" s="8" t="s">
        <v>570</v>
      </c>
      <c r="C1" s="8" t="s">
        <v>126</v>
      </c>
      <c r="D1" s="8" t="s">
        <v>110</v>
      </c>
      <c r="E1" s="8" t="s">
        <v>114</v>
      </c>
      <c r="F1" s="230">
        <v>4807</v>
      </c>
      <c r="G1" s="228">
        <v>207</v>
      </c>
      <c r="H1" s="8">
        <v>10</v>
      </c>
      <c r="I1" s="10"/>
      <c r="J1" s="8"/>
      <c r="K1" s="9">
        <v>170</v>
      </c>
    </row>
    <row r="2" spans="1:11" x14ac:dyDescent="0.25">
      <c r="A2" s="7">
        <v>45097</v>
      </c>
      <c r="B2" s="8" t="s">
        <v>238</v>
      </c>
      <c r="C2" s="8" t="s">
        <v>117</v>
      </c>
      <c r="D2" s="8" t="s">
        <v>110</v>
      </c>
      <c r="E2" s="8" t="s">
        <v>132</v>
      </c>
      <c r="F2" s="205">
        <v>7454</v>
      </c>
      <c r="G2" s="228">
        <v>198</v>
      </c>
      <c r="H2" s="8"/>
      <c r="I2" s="10"/>
      <c r="J2" s="8"/>
      <c r="K2" s="9">
        <v>190</v>
      </c>
    </row>
    <row r="3" spans="1:11" x14ac:dyDescent="0.25">
      <c r="A3" s="7">
        <v>45098</v>
      </c>
      <c r="B3" s="8" t="s">
        <v>194</v>
      </c>
      <c r="C3" s="8" t="s">
        <v>139</v>
      </c>
      <c r="D3" s="8" t="s">
        <v>110</v>
      </c>
      <c r="E3" s="8" t="s">
        <v>647</v>
      </c>
      <c r="F3" s="205">
        <v>4824</v>
      </c>
      <c r="G3" s="228">
        <v>180</v>
      </c>
      <c r="H3" s="8">
        <v>10</v>
      </c>
      <c r="I3" s="10" t="s">
        <v>448</v>
      </c>
      <c r="J3" s="8"/>
      <c r="K3" s="9">
        <v>170</v>
      </c>
    </row>
    <row r="4" spans="1:11" x14ac:dyDescent="0.25">
      <c r="A4" s="7">
        <v>45099</v>
      </c>
      <c r="B4" s="8" t="s">
        <v>238</v>
      </c>
      <c r="C4" s="8" t="s">
        <v>117</v>
      </c>
      <c r="D4" s="8" t="s">
        <v>110</v>
      </c>
      <c r="E4" s="8" t="s">
        <v>131</v>
      </c>
      <c r="F4" s="205">
        <v>4829</v>
      </c>
      <c r="G4" s="228">
        <v>180</v>
      </c>
      <c r="H4" s="8"/>
      <c r="I4" s="10"/>
      <c r="J4" s="8"/>
      <c r="K4" s="9">
        <v>170</v>
      </c>
    </row>
    <row r="5" spans="1:11" x14ac:dyDescent="0.25">
      <c r="A5" s="7">
        <v>45099</v>
      </c>
      <c r="B5" s="8" t="s">
        <v>143</v>
      </c>
      <c r="C5" s="8" t="s">
        <v>122</v>
      </c>
      <c r="D5" s="8" t="s">
        <v>110</v>
      </c>
      <c r="E5" s="8" t="s">
        <v>131</v>
      </c>
      <c r="F5" s="205">
        <v>4830</v>
      </c>
      <c r="G5" s="228">
        <v>180</v>
      </c>
      <c r="H5" s="8"/>
      <c r="I5" s="10"/>
      <c r="J5" s="8"/>
      <c r="K5" s="9">
        <v>170</v>
      </c>
    </row>
    <row r="6" spans="1:11" x14ac:dyDescent="0.25">
      <c r="A6" s="7">
        <v>45103</v>
      </c>
      <c r="B6" s="8" t="s">
        <v>238</v>
      </c>
      <c r="C6" s="8" t="s">
        <v>117</v>
      </c>
      <c r="D6" s="8" t="s">
        <v>110</v>
      </c>
      <c r="E6" s="8" t="s">
        <v>131</v>
      </c>
      <c r="F6" s="205">
        <v>4862</v>
      </c>
      <c r="G6" s="228">
        <v>180</v>
      </c>
      <c r="H6" s="8"/>
      <c r="I6" s="10"/>
      <c r="J6" s="8"/>
      <c r="K6" s="9">
        <v>170</v>
      </c>
    </row>
    <row r="7" spans="1:11" x14ac:dyDescent="0.25">
      <c r="A7" s="7">
        <v>45105</v>
      </c>
      <c r="B7" s="8" t="s">
        <v>344</v>
      </c>
      <c r="C7" s="8" t="s">
        <v>181</v>
      </c>
      <c r="D7" s="8" t="s">
        <v>110</v>
      </c>
      <c r="E7" s="8" t="s">
        <v>480</v>
      </c>
      <c r="F7" s="205">
        <v>4890</v>
      </c>
      <c r="G7" s="228">
        <v>180</v>
      </c>
      <c r="H7" s="8"/>
      <c r="I7" s="10"/>
      <c r="J7" s="8"/>
      <c r="K7" s="9">
        <v>170</v>
      </c>
    </row>
    <row r="8" spans="1:11" x14ac:dyDescent="0.25">
      <c r="A8" s="7">
        <v>45106</v>
      </c>
      <c r="B8" s="8" t="s">
        <v>143</v>
      </c>
      <c r="C8" s="8" t="s">
        <v>122</v>
      </c>
      <c r="D8" s="8" t="s">
        <v>110</v>
      </c>
      <c r="E8" s="8" t="s">
        <v>131</v>
      </c>
      <c r="F8" s="229">
        <v>4915</v>
      </c>
      <c r="G8" s="228">
        <v>180</v>
      </c>
      <c r="H8" s="8"/>
      <c r="I8" s="10"/>
      <c r="J8" s="8"/>
      <c r="K8" s="9">
        <v>170</v>
      </c>
    </row>
    <row r="9" spans="1:11" x14ac:dyDescent="0.25">
      <c r="A9" s="7">
        <v>45106</v>
      </c>
      <c r="B9" s="8" t="s">
        <v>344</v>
      </c>
      <c r="C9" s="8" t="s">
        <v>181</v>
      </c>
      <c r="D9" s="8" t="s">
        <v>110</v>
      </c>
      <c r="E9" s="8" t="s">
        <v>132</v>
      </c>
      <c r="F9" s="205">
        <v>4909</v>
      </c>
      <c r="G9" s="228">
        <v>198</v>
      </c>
      <c r="H9" s="8"/>
      <c r="I9" s="10"/>
      <c r="J9" s="8"/>
      <c r="K9" s="9">
        <v>190</v>
      </c>
    </row>
    <row r="10" spans="1:11" x14ac:dyDescent="0.25">
      <c r="A10" s="7">
        <v>45106</v>
      </c>
      <c r="B10" s="8" t="s">
        <v>570</v>
      </c>
      <c r="C10" s="8" t="s">
        <v>126</v>
      </c>
      <c r="D10" s="8" t="s">
        <v>110</v>
      </c>
      <c r="E10" s="8" t="s">
        <v>132</v>
      </c>
      <c r="F10" s="205">
        <v>4911</v>
      </c>
      <c r="G10" s="228">
        <v>225</v>
      </c>
      <c r="H10" s="8"/>
      <c r="I10" s="10"/>
      <c r="J10" s="8"/>
      <c r="K10" s="9">
        <v>190</v>
      </c>
    </row>
    <row r="11" spans="1:11" x14ac:dyDescent="0.25">
      <c r="A11" s="7">
        <v>45110</v>
      </c>
      <c r="B11" s="8" t="s">
        <v>570</v>
      </c>
      <c r="C11" s="8" t="s">
        <v>126</v>
      </c>
      <c r="D11" s="8" t="s">
        <v>110</v>
      </c>
      <c r="E11" s="8" t="s">
        <v>211</v>
      </c>
      <c r="F11" s="205">
        <v>4951</v>
      </c>
      <c r="G11" s="228">
        <v>405</v>
      </c>
      <c r="H11" s="8">
        <v>10</v>
      </c>
      <c r="I11" s="10" t="s">
        <v>673</v>
      </c>
      <c r="J11" s="8"/>
      <c r="K11" s="9">
        <v>380</v>
      </c>
    </row>
    <row r="12" spans="1:11" x14ac:dyDescent="0.25">
      <c r="G12" s="17">
        <f>SUM(G1:G11)</f>
        <v>2313</v>
      </c>
      <c r="H12">
        <v>30</v>
      </c>
      <c r="I12" s="17">
        <f>SUM(G12:H12)</f>
        <v>2343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sear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2023-07-24T19:06:17Z</cp:lastPrinted>
  <dcterms:created xsi:type="dcterms:W3CDTF">2022-12-25T20:49:22Z</dcterms:created>
  <dcterms:modified xsi:type="dcterms:W3CDTF">2023-07-25T16:48:19Z</dcterms:modified>
</cp:coreProperties>
</file>