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65" documentId="11_25D89CA8F97C4CE28BF0356915C3702DCAB2C667" xr6:coauthVersionLast="47" xr6:coauthVersionMax="47" xr10:uidLastSave="{F0F5B88A-AD49-4B3B-B5A8-52C31EBEC60C}"/>
  <bookViews>
    <workbookView xWindow="-120" yWindow="-120" windowWidth="20730" windowHeight="11040" tabRatio="565" firstSheet="3" activeTab="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37" i="2" l="1"/>
  <c r="D169" i="12"/>
  <c r="D168" i="12"/>
  <c r="D171" i="12" s="1"/>
  <c r="E172" i="12" s="1"/>
  <c r="H166" i="12"/>
  <c r="H171" i="12" s="1"/>
  <c r="C163" i="12"/>
  <c r="AN940" i="6" l="1"/>
  <c r="AN956" i="1" l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7" i="22"/>
  <c r="AN1029" i="22"/>
  <c r="Y1021" i="22" s="1"/>
  <c r="R1029" i="22"/>
  <c r="C1021" i="22" s="1"/>
  <c r="AD1027" i="22"/>
  <c r="Y1012" i="22" s="1"/>
  <c r="C1012" i="22"/>
  <c r="H982" i="22"/>
  <c r="C967" i="22" s="1"/>
  <c r="AN984" i="22"/>
  <c r="Y975" i="22" s="1"/>
  <c r="R984" i="22"/>
  <c r="C975" i="22" s="1"/>
  <c r="AD982" i="22"/>
  <c r="Y967" i="22" s="1"/>
  <c r="B974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4" i="22" s="1"/>
  <c r="C993" i="22" s="1"/>
  <c r="C970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6" i="22" l="1"/>
  <c r="C969" i="22" s="1"/>
  <c r="C971" i="22" s="1"/>
  <c r="X927" i="22"/>
  <c r="Y435" i="16"/>
  <c r="C561" i="19"/>
  <c r="C474" i="16"/>
  <c r="C477" i="16" s="1"/>
  <c r="X436" i="16"/>
  <c r="C482" i="16"/>
  <c r="C501" i="16" s="1"/>
  <c r="C478" i="16" s="1"/>
  <c r="Y974" i="22" l="1"/>
  <c r="Y993" i="22" s="1"/>
  <c r="Y970" i="22" s="1"/>
  <c r="C1011" i="22"/>
  <c r="C1014" i="22" s="1"/>
  <c r="B972" i="22"/>
  <c r="X974" i="22"/>
  <c r="Y966" i="22"/>
  <c r="Y969" i="22" s="1"/>
  <c r="X564" i="19"/>
  <c r="Y564" i="19"/>
  <c r="Y578" i="19" s="1"/>
  <c r="Y560" i="19" s="1"/>
  <c r="Y556" i="19"/>
  <c r="Y559" i="19" s="1"/>
  <c r="B562" i="19"/>
  <c r="C479" i="16"/>
  <c r="Y971" i="22" l="1"/>
  <c r="B1020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2" i="22" l="1"/>
  <c r="C1020" i="22"/>
  <c r="C1039" i="22" s="1"/>
  <c r="C1015" i="22" s="1"/>
  <c r="C1016" i="22" s="1"/>
  <c r="Y1020" i="22" s="1"/>
  <c r="Y1039" i="22" s="1"/>
  <c r="Y1015" i="22" s="1"/>
  <c r="C605" i="19"/>
  <c r="C624" i="19" s="1"/>
  <c r="C600" i="19" s="1"/>
  <c r="C596" i="19"/>
  <c r="C599" i="19" s="1"/>
  <c r="X562" i="19"/>
  <c r="B605" i="19"/>
  <c r="Y479" i="16"/>
  <c r="X1020" i="22" l="1"/>
  <c r="Y1011" i="22"/>
  <c r="Y1014" i="22" s="1"/>
  <c r="Y1016" i="22" s="1"/>
  <c r="X1017" i="22" s="1"/>
  <c r="B1018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4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3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C717" i="11" l="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C910" i="2" l="1"/>
  <c r="C913" i="2" s="1"/>
  <c r="Y962" i="5"/>
  <c r="X963" i="5" s="1"/>
  <c r="Y1032" i="8"/>
  <c r="X1033" i="8" s="1"/>
  <c r="B1011" i="5"/>
  <c r="C1011" i="5"/>
  <c r="C1030" i="5" s="1"/>
  <c r="C1006" i="5" s="1"/>
  <c r="C1007" i="5" s="1"/>
  <c r="B919" i="2"/>
  <c r="C919" i="2"/>
  <c r="C938" i="2" s="1"/>
  <c r="C914" i="2" s="1"/>
  <c r="C915" i="2" s="1"/>
  <c r="Y918" i="2" s="1"/>
  <c r="Y936" i="2" s="1"/>
  <c r="Y913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l="1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09" i="2"/>
  <c r="B917" i="2"/>
  <c r="X918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2" i="2"/>
  <c r="Y914" i="2" s="1"/>
  <c r="C966" i="2" s="1"/>
  <c r="Y637" i="1"/>
  <c r="Y961" i="6"/>
  <c r="Y964" i="6" s="1"/>
  <c r="B967" i="6"/>
  <c r="Y969" i="6"/>
  <c r="Y988" i="6" s="1"/>
  <c r="Y965" i="6" s="1"/>
  <c r="X969" i="6"/>
  <c r="X915" i="2" l="1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C985" i="1" s="1"/>
  <c r="B986" i="1" s="1"/>
  <c r="X941" i="1"/>
  <c r="B292" i="3"/>
  <c r="Y294" i="3"/>
  <c r="Y313" i="3" s="1"/>
  <c r="Y290" i="3" s="1"/>
  <c r="Y286" i="3"/>
  <c r="Y289" i="3" s="1"/>
  <c r="Y988" i="1" l="1"/>
  <c r="Y1007" i="1" s="1"/>
  <c r="Y984" i="1" s="1"/>
  <c r="Y980" i="1"/>
  <c r="Y983" i="1" s="1"/>
  <c r="X988" i="1"/>
  <c r="C1025" i="1"/>
  <c r="C1028" i="1" s="1"/>
  <c r="Y291" i="3"/>
  <c r="C331" i="3" s="1"/>
  <c r="C334" i="3" s="1"/>
  <c r="Y985" i="1" l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/>
  <c r="C877" i="3" s="1"/>
  <c r="C856" i="3" s="1"/>
  <c r="C857" i="3" s="1"/>
  <c r="B859" i="3" s="1"/>
  <c r="B861" i="3" l="1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/>
  <c r="Y968" i="4"/>
  <c r="Y987" i="4" s="1"/>
  <c r="Y964" i="4" s="1"/>
  <c r="C1005" i="4" l="1"/>
  <c r="C1008" i="4" s="1"/>
  <c r="Y960" i="4"/>
  <c r="Y963" i="4" s="1"/>
  <c r="Y965" i="4" s="1"/>
  <c r="X966" i="4" s="1"/>
  <c r="B1014" i="4" l="1"/>
  <c r="C1014" i="4"/>
  <c r="C1033" i="4" s="1"/>
  <c r="C1009" i="4" s="1"/>
  <c r="C1010" i="4" s="1"/>
  <c r="Y1005" i="4" s="1"/>
  <c r="Y1008" i="4" s="1"/>
  <c r="C594" i="9"/>
  <c r="C596" i="9" s="1"/>
  <c r="X1014" i="4" l="1"/>
  <c r="B1012" i="4"/>
  <c r="Y1014" i="4"/>
  <c r="Y1033" i="4" s="1"/>
  <c r="Y1009" i="4" s="1"/>
  <c r="Y1010" i="4" s="1"/>
  <c r="X1011" i="4" s="1"/>
  <c r="B598" i="9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<sst xmlns="http://schemas.openxmlformats.org/spreadsheetml/2006/main" count="30214" uniqueCount="1737">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</sst>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C939" zoomScale="89" zoomScaleNormal="89" workbookViewId="0">
      <selection activeCell="AK960" sqref="AK960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IF(B1070="PAGADO",0,C333)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IF(B1638="PAGADO",0,C849)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IF(B1732="PAGADO",0,C940)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16" t="s">
        <v>29</v>
      </c>
      <c r="AD974" s="216"/>
      <c r="AE974" s="216"/>
    </row>
    <row r="975" spans="5:31" ht="26.25" customHeight="1">
      <c r="H975" s="75" t="s">
        <v>28</v>
      </c>
      <c r="I975" s="75"/>
      <c r="J975" s="75"/>
      <c r="V975" s="17"/>
      <c r="AC975" s="216"/>
      <c r="AD975" s="216"/>
      <c r="AE975" s="216"/>
    </row>
    <row r="976" spans="5:31" ht="15" customHeight="1">
      <c r="H976" s="75"/>
      <c r="I976" s="75"/>
      <c r="J976" s="75"/>
      <c r="V976" s="17"/>
      <c r="AC976" s="216"/>
      <c r="AD976" s="216"/>
      <c r="AE976" s="216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18" t="s">
        <v>20</v>
      </c>
      <c r="F980" s="218"/>
      <c r="G980" s="218"/>
      <c r="H980" s="218"/>
      <c r="V980" s="17"/>
      <c r="X980" s="23" t="s">
        <v>32</v>
      </c>
      <c r="Y980" s="20">
        <f>IF(B980="PAGADO",0,C985)</f>
        <v>-3293.9299999999994</v>
      </c>
      <c r="AA980" s="218" t="s">
        <v>20</v>
      </c>
      <c r="AB980" s="218"/>
      <c r="AC980" s="218"/>
      <c r="AD980" s="218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3293.9299999999994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3293.9299999999994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-3293.9299999999994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-3293.9299999999994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19" t="str">
        <f>IF(C985&lt;0,"NO PAGAR","COBRAR")</f>
        <v>NO PAGAR</v>
      </c>
      <c r="C986" s="21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9" t="str">
        <f>IF(Y985&lt;0,"NO PAGAR","COBRAR")</f>
        <v>NO PAGAR</v>
      </c>
      <c r="Y986" s="219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1" t="s">
        <v>9</v>
      </c>
      <c r="C987" s="21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1" t="s">
        <v>9</v>
      </c>
      <c r="Y987" s="21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370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3" t="s">
        <v>7</v>
      </c>
      <c r="F996" s="214"/>
      <c r="G996" s="215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3" t="s">
        <v>7</v>
      </c>
      <c r="AB996" s="214"/>
      <c r="AC996" s="215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3" t="s">
        <v>7</v>
      </c>
      <c r="O998" s="214"/>
      <c r="P998" s="214"/>
      <c r="Q998" s="215"/>
      <c r="R998" s="18">
        <f>SUM(R982:R997)</f>
        <v>370</v>
      </c>
      <c r="S998" s="3"/>
      <c r="V998" s="17"/>
      <c r="X998" s="12"/>
      <c r="Y998" s="10"/>
      <c r="AJ998" s="213" t="s">
        <v>7</v>
      </c>
      <c r="AK998" s="214"/>
      <c r="AL998" s="214"/>
      <c r="AM998" s="215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3293.9299999999994</v>
      </c>
      <c r="V1007" s="17"/>
      <c r="X1007" s="15" t="s">
        <v>18</v>
      </c>
      <c r="Y1007" s="16">
        <f>SUM(Y988:Y1006)</f>
        <v>3293.9299999999994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17" t="s">
        <v>31</v>
      </c>
      <c r="AB1020" s="217"/>
      <c r="AC1020" s="217"/>
    </row>
    <row r="1021" spans="1:43" ht="15" customHeight="1">
      <c r="H1021" s="75"/>
      <c r="I1021" s="75"/>
      <c r="J1021" s="75"/>
      <c r="V1021" s="17"/>
      <c r="AA1021" s="217"/>
      <c r="AB1021" s="217"/>
      <c r="AC1021" s="217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-3293.9299999999994</v>
      </c>
      <c r="E1025" s="218" t="s">
        <v>20</v>
      </c>
      <c r="F1025" s="218"/>
      <c r="G1025" s="218"/>
      <c r="H1025" s="218"/>
      <c r="V1025" s="17"/>
      <c r="X1025" s="23" t="s">
        <v>32</v>
      </c>
      <c r="Y1025" s="20">
        <f>IF(B1825="PAGADO",0,C1030)</f>
        <v>-3293.9299999999994</v>
      </c>
      <c r="AA1025" s="218" t="s">
        <v>20</v>
      </c>
      <c r="AB1025" s="218"/>
      <c r="AC1025" s="218"/>
      <c r="AD1025" s="218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3293.9299999999994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3293.9299999999994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-3293.9299999999994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-3293.9299999999994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0" t="str">
        <f>IF(Y1030&lt;0,"NO PAGAR","COBRAR'")</f>
        <v>NO PAGAR</v>
      </c>
      <c r="Y1031" s="2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0" t="str">
        <f>IF(C1030&lt;0,"NO PAGAR","COBRAR'")</f>
        <v>NO PAGAR</v>
      </c>
      <c r="C1032" s="22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1" t="s">
        <v>9</v>
      </c>
      <c r="C1033" s="212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1" t="s">
        <v>9</v>
      </c>
      <c r="Y1033" s="212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3293.9299999999994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3293.9299999999994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3" t="s">
        <v>7</v>
      </c>
      <c r="F1041" s="214"/>
      <c r="G1041" s="21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3" t="s">
        <v>7</v>
      </c>
      <c r="AB1041" s="214"/>
      <c r="AC1041" s="21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3" t="s">
        <v>7</v>
      </c>
      <c r="O1043" s="214"/>
      <c r="P1043" s="214"/>
      <c r="Q1043" s="215"/>
      <c r="R1043" s="18">
        <f>SUM(R1027:R1042)</f>
        <v>0</v>
      </c>
      <c r="S1043" s="3"/>
      <c r="V1043" s="17"/>
      <c r="X1043" s="12"/>
      <c r="Y1043" s="10"/>
      <c r="AJ1043" s="213" t="s">
        <v>7</v>
      </c>
      <c r="AK1043" s="214"/>
      <c r="AL1043" s="214"/>
      <c r="AM1043" s="215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3293.9299999999994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3293.9299999999994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AB911" zoomScale="80" zoomScaleNormal="80" zoomScalePageLayoutView="118" workbookViewId="0">
      <selection activeCell="AM917" sqref="AM917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IF(B1048="PAGADO",0,C318)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IF(B1141="PAGADO",0,C404)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IF(B1238="PAGADO",0,C479)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IF(B1430="PAGADO",0,C650)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IF(B1523="PAGADO",0,C735)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IF(B1616="PAGADO",0,C823)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X908" s="22" t="s">
        <v>71</v>
      </c>
      <c r="AA908" s="217"/>
      <c r="AB908" s="217"/>
      <c r="AC908" s="217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18" t="s">
        <v>273</v>
      </c>
      <c r="F910" s="218"/>
      <c r="G910" s="218"/>
      <c r="H910" s="218"/>
      <c r="O910" s="43" t="s">
        <v>10</v>
      </c>
      <c r="V910" s="17"/>
      <c r="X910" s="1" t="s">
        <v>0</v>
      </c>
      <c r="Y910" s="19">
        <f>AD926</f>
        <v>1245</v>
      </c>
      <c r="AA910" s="218" t="s">
        <v>77</v>
      </c>
      <c r="AB910" s="218"/>
      <c r="AC910" s="218"/>
      <c r="AD910" s="218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1706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1711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0" t="str">
        <f>IF(Y914&lt;0,"NO PAGAR","COBRAR'")</f>
        <v>NO PAGAR</v>
      </c>
      <c r="Y915" s="220"/>
      <c r="AA915" s="4">
        <v>45252</v>
      </c>
      <c r="AB915" s="3" t="s">
        <v>1712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0" t="str">
        <f>IF(C915&lt;0,"NO PAGAR","COBRAR'")</f>
        <v>NO PAGAR</v>
      </c>
      <c r="C917" s="220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1" t="s">
        <v>9</v>
      </c>
      <c r="Y917" s="212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1" t="s">
        <v>9</v>
      </c>
      <c r="C918" s="212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3" t="s">
        <v>7</v>
      </c>
      <c r="F926" s="214"/>
      <c r="G926" s="215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3" t="s">
        <v>7</v>
      </c>
      <c r="AB926" s="214"/>
      <c r="AC926" s="215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3" t="s">
        <v>7</v>
      </c>
      <c r="O928" s="214"/>
      <c r="P928" s="214"/>
      <c r="Q928" s="215"/>
      <c r="R928" s="18">
        <f>SUM(R912:R927)</f>
        <v>200</v>
      </c>
      <c r="S928" s="3"/>
      <c r="V928" s="17"/>
      <c r="X928" s="12"/>
      <c r="Y928" s="10"/>
      <c r="AJ928" s="213" t="s">
        <v>7</v>
      </c>
      <c r="AK928" s="214"/>
      <c r="AL928" s="214"/>
      <c r="AM928" s="215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1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-2612.2762550000007</v>
      </c>
      <c r="AA956" s="218" t="s">
        <v>20</v>
      </c>
      <c r="AB956" s="218"/>
      <c r="AC956" s="218"/>
      <c r="AD956" s="218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18" t="s">
        <v>273</v>
      </c>
      <c r="F958" s="218"/>
      <c r="G958" s="218"/>
      <c r="H958" s="218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H974</f>
        <v>2571.4300000000003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2612.2762550000007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24</v>
      </c>
      <c r="C961" s="19">
        <f>IF(C958&gt;0,C958+C959,C959)</f>
        <v>2571.4300000000003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-2612.2762550000007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5183.706255000001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19" t="str">
        <f>IF(Y961&lt;0,"NO PAGAR","COBRAR")</f>
        <v>NO PAGAR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-2612.2762550000007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1" t="s">
        <v>9</v>
      </c>
      <c r="Y963" s="212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19" t="str">
        <f>IF(C963&lt;0,"NO PAGAR","COBRAR")</f>
        <v>NO PAGAR</v>
      </c>
      <c r="C964" s="219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1733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2612.2762550000007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1" t="s">
        <v>9</v>
      </c>
      <c r="C965" s="212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3"/>
      <c r="O966" s="3"/>
      <c r="P966" s="3"/>
      <c r="Q966" s="3"/>
      <c r="R966" s="18"/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3050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3"/>
      <c r="O967" s="3"/>
      <c r="P967" s="3"/>
      <c r="Q967" s="3"/>
      <c r="R967" s="18"/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1735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>
        <v>45257</v>
      </c>
      <c r="F970" s="3" t="s">
        <v>1736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3" t="s">
        <v>7</v>
      </c>
      <c r="AB972" s="214"/>
      <c r="AC972" s="21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213" t="s">
        <v>7</v>
      </c>
      <c r="F974" s="214"/>
      <c r="G974" s="215"/>
      <c r="H974" s="5">
        <f>SUM(H960:H973)</f>
        <v>2571.4300000000003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13"/>
      <c r="F975" s="13"/>
      <c r="G975" s="13"/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N976" s="213" t="s">
        <v>7</v>
      </c>
      <c r="O976" s="214"/>
      <c r="P976" s="214"/>
      <c r="Q976" s="215"/>
      <c r="R976" s="18">
        <f>SUM(R960:R975)</f>
        <v>3050</v>
      </c>
      <c r="S976" s="3"/>
      <c r="V976" s="17"/>
      <c r="X976" s="12"/>
      <c r="Y976" s="10"/>
      <c r="AJ976" s="213" t="s">
        <v>7</v>
      </c>
      <c r="AK976" s="214"/>
      <c r="AL976" s="214"/>
      <c r="AM976" s="215"/>
      <c r="AN976" s="18">
        <f>SUM(AN960:AN975)</f>
        <v>0</v>
      </c>
      <c r="AO976" s="3"/>
    </row>
    <row r="977" spans="2:30">
      <c r="B977" s="12"/>
      <c r="C977" s="10"/>
      <c r="V977" s="17"/>
      <c r="X977" s="12"/>
      <c r="Y977" s="10"/>
      <c r="AA977" s="14"/>
    </row>
    <row r="978" spans="2:30">
      <c r="B978" s="12"/>
      <c r="C978" s="10"/>
      <c r="V978" s="17"/>
      <c r="X978" s="12"/>
      <c r="Y978" s="10"/>
    </row>
    <row r="979" spans="2:30">
      <c r="B979" s="12"/>
      <c r="C979" s="10"/>
      <c r="E979" s="14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V982" s="17"/>
      <c r="X982" s="11"/>
      <c r="Y982" s="10"/>
    </row>
    <row r="983" spans="2:30">
      <c r="B983" s="12"/>
      <c r="C983" s="10"/>
      <c r="V983" s="17"/>
      <c r="X983" s="15" t="s">
        <v>18</v>
      </c>
      <c r="Y983" s="16">
        <f>SUM(Y964:Y982)</f>
        <v>2612.2762550000007</v>
      </c>
    </row>
    <row r="984" spans="2:30">
      <c r="B984" s="11"/>
      <c r="C984" s="10"/>
      <c r="V984" s="17"/>
      <c r="AA984" t="s">
        <v>21</v>
      </c>
    </row>
    <row r="985" spans="2:30">
      <c r="B985" s="15" t="s">
        <v>18</v>
      </c>
      <c r="C985" s="16">
        <f>SUM(C966:C984)</f>
        <v>5183.706255000001</v>
      </c>
      <c r="V985" s="17"/>
      <c r="AA985" s="1" t="s">
        <v>19</v>
      </c>
    </row>
    <row r="986" spans="2:30">
      <c r="D986" t="s">
        <v>22</v>
      </c>
      <c r="E986" t="s">
        <v>21</v>
      </c>
      <c r="V986" s="17"/>
      <c r="Z986" t="s">
        <v>22</v>
      </c>
    </row>
    <row r="987" spans="2:30">
      <c r="E987" s="1" t="s">
        <v>19</v>
      </c>
      <c r="V987" s="17"/>
    </row>
    <row r="988" spans="2:30">
      <c r="V988" s="17"/>
    </row>
    <row r="989" spans="2:30">
      <c r="V989" s="17"/>
    </row>
    <row r="990" spans="2:30">
      <c r="V990" s="17"/>
    </row>
    <row r="991" spans="2:30">
      <c r="V991" s="17"/>
    </row>
    <row r="992" spans="2:30">
      <c r="V992" s="17"/>
      <c r="X992" s="17"/>
      <c r="Y992" s="17"/>
      <c r="AA992" s="17"/>
      <c r="AB992" s="17"/>
      <c r="AC992" s="17"/>
      <c r="AD992" s="17"/>
    </row>
    <row r="993" spans="1:43"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17" t="s">
        <v>31</v>
      </c>
      <c r="AB996" s="217"/>
      <c r="AC996" s="2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V997" s="17"/>
      <c r="AA997" s="217"/>
      <c r="AB997" s="217"/>
      <c r="AC997" s="217"/>
    </row>
    <row r="998" spans="1:43" ht="15" customHeight="1">
      <c r="H998" s="75" t="s">
        <v>30</v>
      </c>
      <c r="I998" s="75"/>
      <c r="J998" s="75"/>
      <c r="V998" s="17"/>
    </row>
    <row r="999" spans="1:43" ht="15" customHeight="1">
      <c r="H999" s="75"/>
      <c r="I999" s="75"/>
      <c r="J999" s="75"/>
      <c r="V999" s="17"/>
    </row>
    <row r="1000" spans="1:43" ht="23.25"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-2612.2762550000007</v>
      </c>
      <c r="AA1001" s="218" t="s">
        <v>20</v>
      </c>
      <c r="AB1001" s="218"/>
      <c r="AC1001" s="218"/>
      <c r="AD1001" s="218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-2612.2762550000007</v>
      </c>
      <c r="E1003" s="218" t="s">
        <v>20</v>
      </c>
      <c r="F1003" s="218"/>
      <c r="G1003" s="218"/>
      <c r="H1003" s="218"/>
      <c r="V1003" s="17"/>
      <c r="Y1003" s="20"/>
      <c r="AA1003" s="4"/>
      <c r="AB1003" s="3"/>
      <c r="AC1003" s="3"/>
      <c r="AD1003" s="5"/>
    </row>
    <row r="1004" spans="1:43">
      <c r="B1004" s="1" t="s">
        <v>0</v>
      </c>
      <c r="C1004" s="19">
        <f>H1019</f>
        <v>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2612.2762550000007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-2612.2762550000007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2612.2762550000007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0" t="str">
        <f>IF(Y1006&lt;0,"NO PAGAR","COBRAR'")</f>
        <v>NO PAGAR</v>
      </c>
      <c r="Y1007" s="2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-2612.2762550000007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1" t="s">
        <v>9</v>
      </c>
      <c r="Y1009" s="21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0" t="str">
        <f>IF(C1008&lt;0,"NO PAGAR","COBRAR'")</f>
        <v>NO PAGAR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2612.2762550000007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1" t="s">
        <v>9</v>
      </c>
      <c r="C1011" s="21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2612.2762550000007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3" t="s">
        <v>7</v>
      </c>
      <c r="AB1017" s="214"/>
      <c r="AC1017" s="215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213" t="s">
        <v>7</v>
      </c>
      <c r="F1019" s="214"/>
      <c r="G1019" s="215"/>
      <c r="H1019" s="5">
        <f>SUM(H1005:H1018)</f>
        <v>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N1021" s="213" t="s">
        <v>7</v>
      </c>
      <c r="O1021" s="214"/>
      <c r="P1021" s="214"/>
      <c r="Q1021" s="215"/>
      <c r="R1021" s="18">
        <f>SUM(R1005:R1020)</f>
        <v>0</v>
      </c>
      <c r="S1021" s="3"/>
      <c r="V1021" s="17"/>
      <c r="X1021" s="12"/>
      <c r="Y1021" s="10"/>
      <c r="AJ1021" s="213" t="s">
        <v>7</v>
      </c>
      <c r="AK1021" s="214"/>
      <c r="AL1021" s="214"/>
      <c r="AM1021" s="215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E1024" s="14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2612.2762550000007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2612.2762550000007</v>
      </c>
      <c r="D1031" t="s">
        <v>22</v>
      </c>
      <c r="E1031" t="s">
        <v>21</v>
      </c>
      <c r="V1031" s="17"/>
      <c r="Z1031" t="s">
        <v>22</v>
      </c>
    </row>
    <row r="1032" spans="2:27">
      <c r="E1032" s="1" t="s">
        <v>19</v>
      </c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  <mergeCell ref="E974:G974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C997" zoomScale="82" zoomScaleNormal="82" workbookViewId="0">
      <selection activeCell="O1005" sqref="O10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IF(B1078="PAGADO",0,C336)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IF(B1171="PAGADO",0,C423)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IF(B1268="PAGADO",0,C508)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IF(B1367="PAGADO",0,C594)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IF(B1460="PAGADO",0,C681)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IF(B1553="PAGADO",0,C768)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IF(B1646="PAGADO",0,C857)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IF(B1740="PAGADO",0,C948)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-790.95100000000002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2442.0810000000001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-790.95100000000002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790.95100000000002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1675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3" t="s">
        <v>7</v>
      </c>
      <c r="O1009" s="214"/>
      <c r="P1009" s="214"/>
      <c r="Q1009" s="215"/>
      <c r="R1009" s="18">
        <f>SUM(R993:R1008)</f>
        <v>1675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E1012" s="14"/>
      <c r="V1012" s="17"/>
      <c r="X1012" s="12"/>
      <c r="Y1012" s="10"/>
      <c r="AA1012" s="14"/>
    </row>
    <row r="1013" spans="1:43">
      <c r="B1013" s="12"/>
      <c r="C1013" s="10"/>
      <c r="V1013" s="17"/>
      <c r="X1013" s="12"/>
      <c r="Y1013" s="10"/>
    </row>
    <row r="1014" spans="1:43">
      <c r="B1014" s="12"/>
      <c r="C1014" s="10"/>
      <c r="V1014" s="17"/>
      <c r="X1014" s="12"/>
      <c r="Y1014" s="10"/>
    </row>
    <row r="1015" spans="1:43">
      <c r="B1015" s="15" t="s">
        <v>18</v>
      </c>
      <c r="C1015" s="16">
        <f>SUM(C999:C1014)</f>
        <v>2442.0810000000001</v>
      </c>
      <c r="E1015" t="s">
        <v>22</v>
      </c>
      <c r="F1015" t="s">
        <v>21</v>
      </c>
      <c r="V1015" s="17"/>
      <c r="X1015" s="15" t="s">
        <v>18</v>
      </c>
      <c r="Y1015" s="16">
        <f>SUM(Y999:Y1014)</f>
        <v>790.95100000000002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17" t="s">
        <v>30</v>
      </c>
      <c r="I1028" s="217"/>
      <c r="J1028" s="217"/>
      <c r="V1028" s="17"/>
      <c r="AA1028" s="217" t="s">
        <v>31</v>
      </c>
      <c r="AB1028" s="217"/>
      <c r="AC1028" s="217"/>
    </row>
    <row r="1029" spans="1:43">
      <c r="H1029" s="217"/>
      <c r="I1029" s="217"/>
      <c r="J1029" s="217"/>
      <c r="V1029" s="17"/>
      <c r="AA1029" s="217"/>
      <c r="AB1029" s="217"/>
      <c r="AC1029" s="217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-790.95100000000002</v>
      </c>
      <c r="E1033" s="218" t="s">
        <v>20</v>
      </c>
      <c r="F1033" s="218"/>
      <c r="G1033" s="218"/>
      <c r="H1033" s="218"/>
      <c r="V1033" s="17"/>
      <c r="X1033" s="23" t="s">
        <v>32</v>
      </c>
      <c r="Y1033" s="20">
        <f>IF(B1833="PAGADO",0,C1038)</f>
        <v>-790.95100000000002</v>
      </c>
      <c r="AA1033" s="218" t="s">
        <v>20</v>
      </c>
      <c r="AB1033" s="218"/>
      <c r="AC1033" s="218"/>
      <c r="AD1033" s="218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790.95100000000002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790.95100000000002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-790.95100000000002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-790.95100000000002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tr">
        <f>IF(Y1038&lt;0,"NO PAGAR","COBRAR'")</f>
        <v>NO PAGAR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0" t="str">
        <f>IF(C1038&lt;0,"NO PAGAR","COBRAR'")</f>
        <v>NO PAGAR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790.95100000000002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790.95100000000002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3" t="s">
        <v>7</v>
      </c>
      <c r="F1049" s="214"/>
      <c r="G1049" s="215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3" t="s">
        <v>7</v>
      </c>
      <c r="AB1049" s="214"/>
      <c r="AC1049" s="215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3" t="s">
        <v>7</v>
      </c>
      <c r="O1051" s="214"/>
      <c r="P1051" s="214"/>
      <c r="Q1051" s="215"/>
      <c r="R1051" s="18">
        <f>SUM(R1035:R1050)</f>
        <v>0</v>
      </c>
      <c r="S1051" s="3"/>
      <c r="V1051" s="17"/>
      <c r="X1051" s="12"/>
      <c r="Y1051" s="10"/>
      <c r="AJ1051" s="213" t="s">
        <v>7</v>
      </c>
      <c r="AK1051" s="214"/>
      <c r="AL1051" s="214"/>
      <c r="AM1051" s="215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790.95100000000002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790.95100000000002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6"/>
  <sheetViews>
    <sheetView tabSelected="1" topLeftCell="K961" zoomScale="89" zoomScaleNormal="89" workbookViewId="0">
      <selection activeCell="Q969" sqref="Q96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IF(B1056="PAGADO",0,C333)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IF(B1624="PAGADO",0,C838)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18" t="s">
        <v>553</v>
      </c>
      <c r="F921" s="218"/>
      <c r="G921" s="218"/>
      <c r="H921" s="218"/>
      <c r="V921" s="17"/>
      <c r="X921" s="23" t="s">
        <v>32</v>
      </c>
      <c r="Y921" s="20">
        <f>IF(B921="PAGADO",0,C926)</f>
        <v>0</v>
      </c>
      <c r="AA921" s="218" t="s">
        <v>553</v>
      </c>
      <c r="AB921" s="218"/>
      <c r="AC921" s="218"/>
      <c r="AD921" s="218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1713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0" t="str">
        <f>IF(Y926&lt;0,"NO PAGAR","COBRAR'")</f>
        <v>COBRAR'</v>
      </c>
      <c r="Y927" s="2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0" t="str">
        <f>IF(C926&lt;0,"NO PAGAR","COBRAR'")</f>
        <v>COBRAR'</v>
      </c>
      <c r="C928" s="2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1" t="s">
        <v>9</v>
      </c>
      <c r="C929" s="212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1" t="s">
        <v>9</v>
      </c>
      <c r="Y929" s="21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3" t="s">
        <v>7</v>
      </c>
      <c r="F937" s="214"/>
      <c r="G937" s="215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3" t="s">
        <v>7</v>
      </c>
      <c r="AB937" s="214"/>
      <c r="AC937" s="215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3" t="s">
        <v>7</v>
      </c>
      <c r="O939" s="214"/>
      <c r="P939" s="214"/>
      <c r="Q939" s="215"/>
      <c r="R939" s="18">
        <f>SUM(R923:R938)</f>
        <v>0</v>
      </c>
      <c r="S939" s="3"/>
      <c r="V939" s="17"/>
      <c r="X939" s="12"/>
      <c r="Y939" s="10"/>
      <c r="AJ939" s="213" t="s">
        <v>7</v>
      </c>
      <c r="AK939" s="214"/>
      <c r="AL939" s="214"/>
      <c r="AM939" s="215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 ht="15" customHeight="1">
      <c r="H961" s="75" t="s">
        <v>28</v>
      </c>
      <c r="I961" s="75"/>
      <c r="J961" s="75"/>
      <c r="V961" s="17"/>
      <c r="AC961" s="216"/>
      <c r="AD961" s="216"/>
      <c r="AE961" s="216"/>
    </row>
    <row r="962" spans="2:41" ht="15" customHeight="1">
      <c r="H962" s="75"/>
      <c r="I962" s="75"/>
      <c r="J962" s="75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IF(X921="PAGADO",0,Y926)</f>
        <v>929.94</v>
      </c>
      <c r="E966" s="218" t="s">
        <v>553</v>
      </c>
      <c r="F966" s="218"/>
      <c r="G966" s="218"/>
      <c r="H966" s="218"/>
      <c r="V966" s="17"/>
      <c r="X966" s="23" t="s">
        <v>32</v>
      </c>
      <c r="Y966" s="20">
        <f>IF(B966="PAGADO",0,C971)</f>
        <v>1629.94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1000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>
        <v>45241</v>
      </c>
      <c r="F968" s="3" t="s">
        <v>397</v>
      </c>
      <c r="G968" s="3" t="s">
        <v>200</v>
      </c>
      <c r="H968" s="5">
        <v>170</v>
      </c>
      <c r="N968" s="25">
        <v>45261</v>
      </c>
      <c r="O968" s="3" t="s">
        <v>401</v>
      </c>
      <c r="P968" s="3"/>
      <c r="Q968" s="3">
        <v>1580</v>
      </c>
      <c r="R968" s="18">
        <v>300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1929.94</v>
      </c>
      <c r="E969" s="4">
        <v>45215</v>
      </c>
      <c r="F969" s="3" t="s">
        <v>1730</v>
      </c>
      <c r="G969" s="3" t="s">
        <v>152</v>
      </c>
      <c r="H969" s="5">
        <v>280</v>
      </c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1629.94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300</v>
      </c>
      <c r="E970" s="4">
        <v>45243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1629.94</v>
      </c>
      <c r="E971" s="4">
        <v>45244</v>
      </c>
      <c r="F971" s="3" t="s">
        <v>412</v>
      </c>
      <c r="G971" s="3" t="s">
        <v>169</v>
      </c>
      <c r="H971" s="5">
        <v>150</v>
      </c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1629.94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COBRAR</v>
      </c>
      <c r="C972" s="219"/>
      <c r="E972" s="4">
        <v>45245</v>
      </c>
      <c r="F972" s="3" t="s">
        <v>412</v>
      </c>
      <c r="G972" s="3" t="s">
        <v>200</v>
      </c>
      <c r="H972" s="5">
        <v>200</v>
      </c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COBRAR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 t="b">
        <f>IF(Y926&lt;=0,Y926*-1)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 FAVOR'</v>
      </c>
      <c r="Y974" s="10" t="b">
        <f>IF(C971&lt;=0,C971*-1)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300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1000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300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300</v>
      </c>
      <c r="V993" s="17"/>
      <c r="X993" s="15" t="s">
        <v>18</v>
      </c>
      <c r="Y993" s="16">
        <f>SUM(Y974:Y992)</f>
        <v>0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7" t="s">
        <v>31</v>
      </c>
      <c r="AB1006" s="217"/>
      <c r="AC1006" s="217"/>
    </row>
    <row r="1007" spans="1:43" ht="15" customHeight="1">
      <c r="H1007" s="75"/>
      <c r="I1007" s="75"/>
      <c r="J1007" s="75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1629.94</v>
      </c>
      <c r="E1011" s="218" t="s">
        <v>553</v>
      </c>
      <c r="F1011" s="218"/>
      <c r="G1011" s="218"/>
      <c r="H1011" s="218"/>
      <c r="V1011" s="17"/>
      <c r="X1011" s="23" t="s">
        <v>32</v>
      </c>
      <c r="Y1011" s="20">
        <f>IF(B1811="PAGADO",0,C1016)</f>
        <v>1629.94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1629.94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1629.94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1629.94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1629.94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COBRAR'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COBRAR'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 FAVOR '</v>
      </c>
      <c r="C1020" s="10" t="b">
        <f>IF(Y971&lt;=0,Y971*-1)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 FAVOR'</v>
      </c>
      <c r="Y1020" s="10" t="b">
        <f>IF(C1016&lt;=0,C1016*-1)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0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6:H966"/>
    <mergeCell ref="B972:C972"/>
    <mergeCell ref="X972:Y972"/>
    <mergeCell ref="B973:C973"/>
    <mergeCell ref="X973:Y973"/>
    <mergeCell ref="AA982:AC982"/>
    <mergeCell ref="AA937:AC937"/>
    <mergeCell ref="N939:Q939"/>
    <mergeCell ref="AJ939:AM939"/>
    <mergeCell ref="E937:G937"/>
    <mergeCell ref="AC960:AE962"/>
    <mergeCell ref="AA966:AD966"/>
    <mergeCell ref="AJ984:AM984"/>
    <mergeCell ref="E982:G982"/>
    <mergeCell ref="AJ1029:AM1029"/>
    <mergeCell ref="E1027:G1027"/>
    <mergeCell ref="X1017:Y1017"/>
    <mergeCell ref="B1018:C1018"/>
    <mergeCell ref="B1019:C1019"/>
    <mergeCell ref="X1019:Y1019"/>
    <mergeCell ref="AA1027:AC1027"/>
    <mergeCell ref="N1029:Q1029"/>
    <mergeCell ref="N984:Q984"/>
    <mergeCell ref="AA1006:AC1007"/>
    <mergeCell ref="AA1011:AD1011"/>
    <mergeCell ref="E1011:H1011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17" zoomScale="82" zoomScaleNormal="82" workbookViewId="0">
      <selection activeCell="Q929" sqref="Q92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IF(B1016="PAGADO",0,C315)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IF(B1109="PAGADO",0,C394)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IF(B1584="PAGADO",0,C793)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18" t="s">
        <v>433</v>
      </c>
      <c r="F879" s="218"/>
      <c r="G879" s="218"/>
      <c r="H879" s="218"/>
      <c r="O879" s="218" t="s">
        <v>10</v>
      </c>
      <c r="P879" s="218"/>
      <c r="Q879" s="218"/>
      <c r="V879" s="17"/>
      <c r="X879" s="23" t="s">
        <v>32</v>
      </c>
      <c r="Y879" s="20">
        <f>IF(B879="PAGADO",0,C884)</f>
        <v>0</v>
      </c>
      <c r="AA879" s="218" t="s">
        <v>433</v>
      </c>
      <c r="AB879" s="218"/>
      <c r="AC879" s="218"/>
      <c r="AD879" s="218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0" t="str">
        <f>IF(Y884&lt;0,"NO PAGAR","COBRAR'")</f>
        <v>COBRAR'</v>
      </c>
      <c r="Y885" s="220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0" t="str">
        <f>IF(C884&lt;0,"NO PAGAR","COBRAR'")</f>
        <v>COBRAR'</v>
      </c>
      <c r="C886" s="220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1" t="s">
        <v>9</v>
      </c>
      <c r="C887" s="212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1" t="s">
        <v>9</v>
      </c>
      <c r="Y887" s="212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3" t="s">
        <v>7</v>
      </c>
      <c r="F895" s="214"/>
      <c r="G895" s="215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3" t="s">
        <v>7</v>
      </c>
      <c r="AB895" s="214"/>
      <c r="AC895" s="215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3" t="s">
        <v>7</v>
      </c>
      <c r="O897" s="214"/>
      <c r="P897" s="214"/>
      <c r="Q897" s="215"/>
      <c r="R897" s="18">
        <f>SUM(R881:R896)</f>
        <v>250</v>
      </c>
      <c r="S897" s="3"/>
      <c r="V897" s="17"/>
      <c r="X897" s="12"/>
      <c r="Y897" s="10"/>
      <c r="AJ897" s="213" t="s">
        <v>7</v>
      </c>
      <c r="AK897" s="214"/>
      <c r="AL897" s="214"/>
      <c r="AM897" s="215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16" t="s">
        <v>29</v>
      </c>
      <c r="AD920" s="216"/>
      <c r="AE920" s="216"/>
    </row>
    <row r="921" spans="2:41">
      <c r="H921" s="217" t="s">
        <v>28</v>
      </c>
      <c r="I921" s="217"/>
      <c r="J921" s="217"/>
      <c r="V921" s="17"/>
      <c r="AC921" s="216"/>
      <c r="AD921" s="216"/>
      <c r="AE921" s="216"/>
    </row>
    <row r="922" spans="2:41">
      <c r="H922" s="217"/>
      <c r="I922" s="217"/>
      <c r="J922" s="217"/>
      <c r="V922" s="17"/>
      <c r="AC922" s="216"/>
      <c r="AD922" s="216"/>
      <c r="AE922" s="216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18" t="s">
        <v>20</v>
      </c>
      <c r="F926" s="218"/>
      <c r="G926" s="218"/>
      <c r="H926" s="218"/>
      <c r="V926" s="17"/>
      <c r="X926" s="23" t="s">
        <v>32</v>
      </c>
      <c r="Y926" s="20">
        <f>IF(B926="PAGADO",0,C931)</f>
        <v>841.31099999999992</v>
      </c>
      <c r="AA926" s="218" t="s">
        <v>20</v>
      </c>
      <c r="AB926" s="218"/>
      <c r="AC926" s="218"/>
      <c r="AD926" s="218"/>
    </row>
    <row r="927" spans="2:41">
      <c r="B927" s="1" t="s">
        <v>0</v>
      </c>
      <c r="C927" s="19">
        <f>H942</f>
        <v>875.79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1341.3109999999999</v>
      </c>
      <c r="E929" s="4">
        <v>45230</v>
      </c>
      <c r="F929" s="3" t="s">
        <v>516</v>
      </c>
      <c r="G929" s="3" t="s">
        <v>200</v>
      </c>
      <c r="H929" s="5">
        <v>141.13</v>
      </c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841.31099999999992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500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841.31099999999992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841.31099999999992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19" t="str">
        <f>IF(C931&lt;0,"NO PAGAR","COBRAR")</f>
        <v>COBRAR</v>
      </c>
      <c r="C932" s="21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19" t="str">
        <f>IF(Y931&lt;0,"NO PAGAR","COBRAR")</f>
        <v>COBRAR</v>
      </c>
      <c r="Y932" s="21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1" t="s">
        <v>9</v>
      </c>
      <c r="C933" s="212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1" t="s">
        <v>9</v>
      </c>
      <c r="Y933" s="212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500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</v>
      </c>
      <c r="C942" s="10"/>
      <c r="E942" s="213" t="s">
        <v>7</v>
      </c>
      <c r="F942" s="214"/>
      <c r="G942" s="215"/>
      <c r="H942" s="5">
        <f>SUM(H928:H941)</f>
        <v>875.79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3" t="s">
        <v>7</v>
      </c>
      <c r="AB942" s="214"/>
      <c r="AC942" s="21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3" t="s">
        <v>7</v>
      </c>
      <c r="O944" s="214"/>
      <c r="P944" s="214"/>
      <c r="Q944" s="215"/>
      <c r="R944" s="18">
        <f>SUM(R928:R943)</f>
        <v>500</v>
      </c>
      <c r="S944" s="3"/>
      <c r="V944" s="17"/>
      <c r="X944" s="12"/>
      <c r="Y944" s="10"/>
      <c r="AJ944" s="213" t="s">
        <v>7</v>
      </c>
      <c r="AK944" s="214"/>
      <c r="AL944" s="214"/>
      <c r="AM944" s="21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500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17" t="s">
        <v>30</v>
      </c>
      <c r="I966" s="217"/>
      <c r="J966" s="217"/>
      <c r="V966" s="17"/>
      <c r="AA966" s="217" t="s">
        <v>31</v>
      </c>
      <c r="AB966" s="217"/>
      <c r="AC966" s="217"/>
    </row>
    <row r="967" spans="1:43">
      <c r="H967" s="217"/>
      <c r="I967" s="217"/>
      <c r="J967" s="217"/>
      <c r="V967" s="17"/>
      <c r="AA967" s="217"/>
      <c r="AB967" s="217"/>
      <c r="AC967" s="217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841.31099999999992</v>
      </c>
      <c r="E971" s="218" t="s">
        <v>20</v>
      </c>
      <c r="F971" s="218"/>
      <c r="G971" s="218"/>
      <c r="H971" s="218"/>
      <c r="V971" s="17"/>
      <c r="X971" s="23" t="s">
        <v>32</v>
      </c>
      <c r="Y971" s="20">
        <f>IF(B1771="PAGADO",0,C976)</f>
        <v>841.31099999999992</v>
      </c>
      <c r="AA971" s="218" t="s">
        <v>20</v>
      </c>
      <c r="AB971" s="218"/>
      <c r="AC971" s="218"/>
      <c r="AD971" s="218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841.31099999999992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841.31099999999992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841.31099999999992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841.31099999999992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PAGAR","COBRAR'")</f>
        <v>COBRAR'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0" t="str">
        <f>IF(C976&lt;0,"NO PAGAR","COBRAR'")</f>
        <v>COBRAR'</v>
      </c>
      <c r="C978" s="2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1" t="s">
        <v>9</v>
      </c>
      <c r="C979" s="212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1" t="s">
        <v>9</v>
      </c>
      <c r="Y979" s="212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R945" zoomScale="93" zoomScaleNormal="93" workbookViewId="0">
      <selection activeCell="X913" sqref="X913:AD94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IF(B1050="PAGADO",0,C315)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IF(B1143="PAGADO",0,C402)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IF(B1240="PAGADO",0,C487)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IF(B1339="PAGADO",0,C574)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IF(B1432="PAGADO",0,C661)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IF(B1525="PAGADO",0,C742)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IF(B1618="PAGADO",0,C832)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18" t="s">
        <v>356</v>
      </c>
      <c r="F916" s="218"/>
      <c r="G916" s="218"/>
      <c r="H916" s="218"/>
      <c r="V916" s="17"/>
      <c r="X916" s="23" t="s">
        <v>32</v>
      </c>
      <c r="Y916" s="20">
        <f>IF(B1712="PAGADO",0,C921)</f>
        <v>-1349.5120000000015</v>
      </c>
      <c r="AA916" s="218" t="s">
        <v>679</v>
      </c>
      <c r="AB916" s="218"/>
      <c r="AC916" s="218"/>
      <c r="AD916" s="218"/>
      <c r="AK916" s="218" t="s">
        <v>110</v>
      </c>
      <c r="AL916" s="218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3" t="s">
        <v>7</v>
      </c>
      <c r="AB932" s="214"/>
      <c r="AC932" s="215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1500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1704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>
      <c r="H955" s="217" t="s">
        <v>28</v>
      </c>
      <c r="I955" s="217"/>
      <c r="J955" s="217"/>
      <c r="V955" s="17"/>
      <c r="AC955" s="216"/>
      <c r="AD955" s="216"/>
      <c r="AE955" s="216"/>
    </row>
    <row r="956" spans="2:31">
      <c r="H956" s="217"/>
      <c r="I956" s="217"/>
      <c r="J956" s="217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18" t="s">
        <v>356</v>
      </c>
      <c r="F960" s="218"/>
      <c r="G960" s="218"/>
      <c r="H960" s="218"/>
      <c r="V960" s="17"/>
      <c r="X960" s="23" t="s">
        <v>32</v>
      </c>
      <c r="Y960" s="20">
        <f>IF(B960="PAGADO",0,C965)</f>
        <v>192.63799999999856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1620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1620</v>
      </c>
      <c r="E963" s="4">
        <v>45248</v>
      </c>
      <c r="F963" s="3" t="s">
        <v>199</v>
      </c>
      <c r="G963" s="3" t="s">
        <v>152</v>
      </c>
      <c r="H963" s="5">
        <v>200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192.63799999999856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1427.3620000000014</v>
      </c>
      <c r="E964" s="4">
        <v>45203</v>
      </c>
      <c r="F964" s="3" t="s">
        <v>1530</v>
      </c>
      <c r="G964" s="3" t="s">
        <v>203</v>
      </c>
      <c r="H964" s="5">
        <v>570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192.63799999999856</v>
      </c>
      <c r="E965" s="4">
        <v>45215</v>
      </c>
      <c r="F965" s="3" t="s">
        <v>1530</v>
      </c>
      <c r="G965" s="3" t="s">
        <v>152</v>
      </c>
      <c r="H965" s="5">
        <v>280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192.63799999999856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COBRAR</v>
      </c>
      <c r="C966" s="219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COBRAR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100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1620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100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1427.3620000000014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17" t="s">
        <v>30</v>
      </c>
      <c r="I1000" s="217"/>
      <c r="J1000" s="217"/>
      <c r="V1000" s="17"/>
      <c r="AA1000" s="217" t="s">
        <v>31</v>
      </c>
      <c r="AB1000" s="217"/>
      <c r="AC1000" s="217"/>
    </row>
    <row r="1001" spans="1:43">
      <c r="H1001" s="217"/>
      <c r="I1001" s="217"/>
      <c r="J1001" s="217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192.63799999999856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192.63799999999856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192.63799999999856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192.63799999999856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192.63799999999856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192.63799999999856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COBRAR'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COBRAR'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Q914" zoomScale="80" zoomScaleNormal="80" workbookViewId="0">
      <selection activeCell="X911" sqref="X910:AD9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355</v>
      </c>
      <c r="F957" s="218"/>
      <c r="G957" s="218"/>
      <c r="H957" s="218"/>
      <c r="V957" s="17"/>
      <c r="X957" s="23" t="s">
        <v>32</v>
      </c>
      <c r="Y957" s="20">
        <f>IF(B957="PAGADO",0,C962)</f>
        <v>381.9699999999998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381.9699999999998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8" zoomScale="89" zoomScaleNormal="89" workbookViewId="0">
      <selection activeCell="Y932" sqref="Y9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62</v>
      </c>
      <c r="F961" s="218"/>
      <c r="G961" s="218"/>
      <c r="H961" s="218"/>
      <c r="V961" s="17"/>
      <c r="X961" s="23" t="s">
        <v>32</v>
      </c>
      <c r="Y961" s="20">
        <f>IF(B961="PAGADO",0,C966)</f>
        <v>-1469.0420000000004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300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-1469.0420000000004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7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1729</v>
      </c>
      <c r="F1039" s="218"/>
      <c r="G1039" s="218"/>
      <c r="H1039" s="218"/>
      <c r="V1039" s="17"/>
      <c r="X1039" s="23" t="s">
        <v>32</v>
      </c>
      <c r="Y1039" s="20">
        <f>IF(B1039="PAGADO",0,C1044)</f>
        <v>170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170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1090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1090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1721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7" t="s">
        <v>28</v>
      </c>
      <c r="I909" s="217"/>
      <c r="J909" s="217"/>
      <c r="V909" s="17"/>
      <c r="AE909" s="184"/>
    </row>
    <row r="910" spans="8:31" ht="15" customHeight="1">
      <c r="H910" s="217"/>
      <c r="I910" s="217"/>
      <c r="J910" s="217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8" t="s">
        <v>20</v>
      </c>
      <c r="AB916" s="218"/>
      <c r="AC916" s="218"/>
      <c r="AD916" s="218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7" t="s">
        <v>30</v>
      </c>
      <c r="I954" s="217"/>
      <c r="J954" s="217"/>
      <c r="V954" s="17"/>
      <c r="AA954" s="17"/>
      <c r="AB954" s="17"/>
      <c r="AC954" s="17"/>
      <c r="AD954" s="17"/>
    </row>
    <row r="955" spans="1:43">
      <c r="H955" s="217"/>
      <c r="I955" s="217"/>
      <c r="J955" s="217"/>
      <c r="V955" s="17"/>
    </row>
    <row r="956" spans="1:43">
      <c r="V956" s="17"/>
      <c r="AA956" s="217" t="s">
        <v>31</v>
      </c>
      <c r="AB956" s="217"/>
      <c r="AC956" s="217"/>
    </row>
    <row r="957" spans="1:43">
      <c r="V957" s="17"/>
      <c r="AA957" s="217"/>
      <c r="AB957" s="217"/>
      <c r="AC957" s="2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8" t="s">
        <v>20</v>
      </c>
      <c r="AB961" s="218"/>
      <c r="AC961" s="218"/>
      <c r="AD961" s="218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7" t="s">
        <v>28</v>
      </c>
      <c r="I1002" s="217"/>
      <c r="J1002" s="217"/>
      <c r="V1002" s="17"/>
      <c r="AE1002" s="184"/>
    </row>
    <row r="1003" spans="2:41" ht="15" customHeight="1">
      <c r="H1003" s="217"/>
      <c r="I1003" s="217"/>
      <c r="J1003" s="217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8" t="s">
        <v>20</v>
      </c>
      <c r="AB1009" s="218"/>
      <c r="AC1009" s="218"/>
      <c r="AD1009" s="218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7" t="s">
        <v>30</v>
      </c>
      <c r="I1047" s="217"/>
      <c r="J1047" s="217"/>
      <c r="V1047" s="17"/>
      <c r="AA1047" s="17"/>
      <c r="AB1047" s="17"/>
      <c r="AC1047" s="17"/>
      <c r="AD1047" s="17"/>
    </row>
    <row r="1048" spans="1:43">
      <c r="H1048" s="217"/>
      <c r="I1048" s="217"/>
      <c r="J1048" s="217"/>
      <c r="V1048" s="17"/>
    </row>
    <row r="1049" spans="1:43">
      <c r="V1049" s="17"/>
      <c r="AA1049" s="217" t="s">
        <v>31</v>
      </c>
      <c r="AB1049" s="217"/>
      <c r="AC1049" s="217"/>
    </row>
    <row r="1050" spans="1:43">
      <c r="V1050" s="17"/>
      <c r="AA1050" s="217"/>
      <c r="AB1050" s="217"/>
      <c r="AC1050" s="2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8" t="s">
        <v>20</v>
      </c>
      <c r="AB1054" s="218"/>
      <c r="AC1054" s="218"/>
      <c r="AD1054" s="218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40" workbookViewId="0">
      <selection activeCell="F352" sqref="F352"/>
    </sheetView>
  </sheetViews>
  <sheetFormatPr baseColWidth="10" defaultRowHeight="1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6"/>
      <c r="C1" s="246"/>
      <c r="D1" s="246"/>
      <c r="E1" s="246"/>
      <c r="F1" s="246"/>
      <c r="G1" s="246"/>
      <c r="H1" s="246"/>
      <c r="I1" s="254"/>
      <c r="J1" s="253" t="s">
        <v>55</v>
      </c>
      <c r="K1" s="246"/>
      <c r="L1" s="246"/>
      <c r="M1" s="246"/>
      <c r="N1" s="246"/>
      <c r="O1" s="246"/>
      <c r="P1" s="246"/>
      <c r="Q1" s="246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6" t="s">
        <v>39</v>
      </c>
      <c r="B2" s="247"/>
      <c r="C2" s="247"/>
      <c r="D2" s="247"/>
      <c r="E2" s="247"/>
      <c r="F2" s="247"/>
      <c r="G2" s="247"/>
      <c r="H2" s="247"/>
      <c r="I2" s="257"/>
      <c r="J2" s="256" t="s">
        <v>39</v>
      </c>
      <c r="K2" s="247"/>
      <c r="L2" s="247"/>
      <c r="M2" s="247"/>
      <c r="N2" s="247"/>
      <c r="O2" s="247"/>
      <c r="P2" s="247"/>
      <c r="Q2" s="247"/>
      <c r="R2" s="25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5">
        <f>AF12-AJ12</f>
        <v>520.00621866666677</v>
      </c>
      <c r="AK13" s="30"/>
      <c r="AM13" s="29"/>
      <c r="AQ13" s="25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5"/>
      <c r="AK14" s="30"/>
      <c r="AM14" s="29"/>
      <c r="AQ14" s="255"/>
      <c r="AU14" s="30"/>
    </row>
    <row r="15" spans="1:47" ht="15" customHeight="1">
      <c r="A15" s="29"/>
      <c r="E15" s="255">
        <f>D14-H14</f>
        <v>536.97475599999996</v>
      </c>
      <c r="I15" s="30"/>
      <c r="J15" s="29"/>
      <c r="N15" s="25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5"/>
      <c r="I16" s="30"/>
      <c r="J16" s="29"/>
      <c r="N16" s="25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8" t="s">
        <v>53</v>
      </c>
      <c r="AE19" s="258"/>
      <c r="AF19" s="258"/>
      <c r="AH19" s="258" t="s">
        <v>54</v>
      </c>
      <c r="AI19" s="258"/>
      <c r="AJ19" s="258"/>
      <c r="AK19" s="36"/>
      <c r="AM19" s="29"/>
      <c r="AN19" s="258" t="s">
        <v>53</v>
      </c>
      <c r="AO19" s="258"/>
      <c r="AP19" s="258"/>
      <c r="AR19" s="258" t="s">
        <v>54</v>
      </c>
      <c r="AS19" s="258"/>
      <c r="AT19" s="25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8" t="s">
        <v>53</v>
      </c>
      <c r="C21" s="258"/>
      <c r="D21" s="258"/>
      <c r="F21" s="258" t="s">
        <v>54</v>
      </c>
      <c r="G21" s="258"/>
      <c r="H21" s="258"/>
      <c r="I21" s="36"/>
      <c r="J21" s="29"/>
      <c r="K21" s="258" t="s">
        <v>53</v>
      </c>
      <c r="L21" s="258"/>
      <c r="M21" s="258"/>
      <c r="O21" s="258" t="s">
        <v>54</v>
      </c>
      <c r="P21" s="258"/>
      <c r="Q21" s="25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53" t="s">
        <v>55</v>
      </c>
      <c r="AD22" s="246"/>
      <c r="AE22" s="246"/>
      <c r="AF22" s="246"/>
      <c r="AG22" s="246"/>
      <c r="AH22" s="246"/>
      <c r="AI22" s="246"/>
      <c r="AJ22" s="246"/>
      <c r="AK22" s="254"/>
      <c r="AM22" s="253" t="s">
        <v>55</v>
      </c>
      <c r="AN22" s="246"/>
      <c r="AO22" s="246"/>
      <c r="AP22" s="246"/>
      <c r="AQ22" s="246"/>
      <c r="AR22" s="246"/>
      <c r="AS22" s="246"/>
      <c r="AT22" s="246"/>
      <c r="AU22" s="254"/>
    </row>
    <row r="23" spans="1:47" ht="26.25">
      <c r="A23" s="253" t="s">
        <v>55</v>
      </c>
      <c r="B23" s="246"/>
      <c r="C23" s="246"/>
      <c r="D23" s="246"/>
      <c r="E23" s="246"/>
      <c r="F23" s="246"/>
      <c r="G23" s="246"/>
      <c r="H23" s="246"/>
      <c r="I23" s="254"/>
      <c r="J23" s="253" t="s">
        <v>55</v>
      </c>
      <c r="K23" s="246"/>
      <c r="L23" s="246"/>
      <c r="M23" s="246"/>
      <c r="N23" s="246"/>
      <c r="O23" s="246"/>
      <c r="P23" s="246"/>
      <c r="Q23" s="246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6" t="s">
        <v>39</v>
      </c>
      <c r="B24" s="247"/>
      <c r="C24" s="247"/>
      <c r="D24" s="247"/>
      <c r="E24" s="247"/>
      <c r="F24" s="247"/>
      <c r="G24" s="247"/>
      <c r="H24" s="247"/>
      <c r="I24" s="257"/>
      <c r="J24" s="256" t="s">
        <v>39</v>
      </c>
      <c r="K24" s="247"/>
      <c r="L24" s="247"/>
      <c r="M24" s="247"/>
      <c r="N24" s="247"/>
      <c r="O24" s="247"/>
      <c r="P24" s="247"/>
      <c r="Q24" s="247"/>
      <c r="R24" s="25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55">
        <f>AF33-AJ33</f>
        <v>520.00288533333332</v>
      </c>
      <c r="AK34" s="30"/>
      <c r="AM34" s="29"/>
      <c r="AQ34" s="25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55"/>
      <c r="AK35" s="30"/>
      <c r="AM35" s="29"/>
      <c r="AQ35" s="25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5">
        <f>D36-H36</f>
        <v>260.00144333333338</v>
      </c>
      <c r="I37" s="30"/>
      <c r="J37" s="29"/>
      <c r="N37" s="25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5"/>
      <c r="I38" s="30"/>
      <c r="J38" s="29"/>
      <c r="N38" s="25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8" t="s">
        <v>53</v>
      </c>
      <c r="AE40" s="258"/>
      <c r="AF40" s="258"/>
      <c r="AH40" s="258" t="s">
        <v>54</v>
      </c>
      <c r="AI40" s="258"/>
      <c r="AJ40" s="258"/>
      <c r="AK40" s="36"/>
      <c r="AM40" s="29"/>
      <c r="AN40" s="258" t="s">
        <v>53</v>
      </c>
      <c r="AO40" s="258"/>
      <c r="AP40" s="258"/>
      <c r="AR40" s="258" t="s">
        <v>54</v>
      </c>
      <c r="AS40" s="258"/>
      <c r="AT40" s="258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8" t="s">
        <v>53</v>
      </c>
      <c r="C43" s="258"/>
      <c r="D43" s="258"/>
      <c r="F43" s="258" t="s">
        <v>54</v>
      </c>
      <c r="G43" s="258"/>
      <c r="H43" s="258"/>
      <c r="I43" s="36"/>
      <c r="J43" s="29"/>
      <c r="K43" s="258" t="s">
        <v>53</v>
      </c>
      <c r="L43" s="258"/>
      <c r="M43" s="258"/>
      <c r="O43" s="258" t="s">
        <v>54</v>
      </c>
      <c r="P43" s="258"/>
      <c r="Q43" s="258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6"/>
      <c r="C48" s="246"/>
      <c r="D48" s="246"/>
      <c r="E48" s="246"/>
      <c r="F48" s="246"/>
      <c r="G48" s="246"/>
      <c r="H48" s="246"/>
      <c r="I48" s="254"/>
      <c r="J48" s="253" t="s">
        <v>55</v>
      </c>
      <c r="K48" s="246"/>
      <c r="L48" s="246"/>
      <c r="M48" s="246"/>
      <c r="N48" s="246"/>
      <c r="O48" s="246"/>
      <c r="P48" s="246"/>
      <c r="Q48" s="246"/>
      <c r="R48" s="254"/>
    </row>
    <row r="49" spans="1:18" ht="21">
      <c r="A49" s="256" t="s">
        <v>39</v>
      </c>
      <c r="B49" s="247"/>
      <c r="C49" s="247"/>
      <c r="D49" s="247"/>
      <c r="E49" s="247"/>
      <c r="F49" s="247"/>
      <c r="G49" s="247"/>
      <c r="H49" s="247"/>
      <c r="I49" s="257"/>
      <c r="J49" s="256" t="s">
        <v>39</v>
      </c>
      <c r="K49" s="247"/>
      <c r="L49" s="247"/>
      <c r="M49" s="247"/>
      <c r="N49" s="247"/>
      <c r="O49" s="247"/>
      <c r="P49" s="247"/>
      <c r="Q49" s="247"/>
      <c r="R49" s="257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5">
        <f>D61-H61</f>
        <v>260.00310933333338</v>
      </c>
      <c r="I62" s="30"/>
      <c r="J62" s="29"/>
      <c r="N62" s="255">
        <f>M61-Q61</f>
        <v>241.23750000000001</v>
      </c>
      <c r="R62" s="30"/>
    </row>
    <row r="63" spans="1:18">
      <c r="A63" s="29"/>
      <c r="E63" s="255"/>
      <c r="I63" s="30"/>
      <c r="J63" s="29"/>
      <c r="N63" s="25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8" t="s">
        <v>53</v>
      </c>
      <c r="C68" s="258"/>
      <c r="D68" s="258"/>
      <c r="F68" s="258" t="s">
        <v>54</v>
      </c>
      <c r="G68" s="258"/>
      <c r="H68" s="258"/>
      <c r="I68" s="36"/>
      <c r="J68" s="29"/>
      <c r="K68" s="258" t="s">
        <v>53</v>
      </c>
      <c r="L68" s="258"/>
      <c r="M68" s="258"/>
      <c r="O68" s="258" t="s">
        <v>54</v>
      </c>
      <c r="P68" s="258"/>
      <c r="Q68" s="258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6"/>
      <c r="C71" s="246"/>
      <c r="D71" s="246"/>
      <c r="E71" s="246"/>
      <c r="F71" s="246"/>
      <c r="G71" s="246"/>
      <c r="H71" s="246"/>
      <c r="I71" s="254"/>
      <c r="J71" s="253" t="s">
        <v>55</v>
      </c>
      <c r="K71" s="246"/>
      <c r="L71" s="246"/>
      <c r="M71" s="246"/>
      <c r="N71" s="246"/>
      <c r="O71" s="246"/>
      <c r="P71" s="246"/>
      <c r="Q71" s="246"/>
      <c r="R71" s="254"/>
    </row>
    <row r="72" spans="1:18" ht="21">
      <c r="A72" s="256" t="s">
        <v>39</v>
      </c>
      <c r="B72" s="247"/>
      <c r="C72" s="247"/>
      <c r="D72" s="247"/>
      <c r="E72" s="247"/>
      <c r="F72" s="247"/>
      <c r="G72" s="247"/>
      <c r="H72" s="247"/>
      <c r="I72" s="257"/>
      <c r="J72" s="256" t="s">
        <v>39</v>
      </c>
      <c r="K72" s="247"/>
      <c r="L72" s="247"/>
      <c r="M72" s="247"/>
      <c r="N72" s="247"/>
      <c r="O72" s="247"/>
      <c r="P72" s="247"/>
      <c r="Q72" s="247"/>
      <c r="R72" s="257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5">
        <f>D84-H84</f>
        <v>241.23750000000001</v>
      </c>
      <c r="I85" s="30"/>
      <c r="J85" s="29"/>
      <c r="N85" s="255">
        <f>M84-Q84</f>
        <v>41.237500000000011</v>
      </c>
      <c r="R85" s="30"/>
    </row>
    <row r="86" spans="1:18">
      <c r="A86" s="29"/>
      <c r="E86" s="255"/>
      <c r="I86" s="30"/>
      <c r="J86" s="29"/>
      <c r="N86" s="25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8" t="s">
        <v>53</v>
      </c>
      <c r="C91" s="258"/>
      <c r="D91" s="258"/>
      <c r="F91" s="258" t="s">
        <v>54</v>
      </c>
      <c r="G91" s="258"/>
      <c r="H91" s="258"/>
      <c r="I91" s="36"/>
      <c r="J91" s="29"/>
      <c r="K91" s="258" t="s">
        <v>53</v>
      </c>
      <c r="L91" s="258"/>
      <c r="M91" s="258"/>
      <c r="O91" s="258" t="s">
        <v>54</v>
      </c>
      <c r="P91" s="258"/>
      <c r="Q91" s="258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6"/>
      <c r="C94" s="246"/>
      <c r="D94" s="246"/>
      <c r="E94" s="246"/>
      <c r="F94" s="246"/>
      <c r="G94" s="246"/>
      <c r="H94" s="246"/>
      <c r="I94" s="254"/>
      <c r="J94" s="253" t="s">
        <v>55</v>
      </c>
      <c r="K94" s="246"/>
      <c r="L94" s="246"/>
      <c r="M94" s="246"/>
      <c r="N94" s="246"/>
      <c r="O94" s="246"/>
      <c r="P94" s="246"/>
      <c r="Q94" s="246"/>
      <c r="R94" s="254"/>
    </row>
    <row r="95" spans="1:18" ht="21">
      <c r="A95" s="256" t="s">
        <v>39</v>
      </c>
      <c r="B95" s="247"/>
      <c r="C95" s="247"/>
      <c r="D95" s="247"/>
      <c r="E95" s="247"/>
      <c r="F95" s="247"/>
      <c r="G95" s="247"/>
      <c r="H95" s="247"/>
      <c r="I95" s="257"/>
      <c r="J95" s="256" t="s">
        <v>39</v>
      </c>
      <c r="K95" s="247"/>
      <c r="L95" s="247"/>
      <c r="M95" s="247"/>
      <c r="N95" s="247"/>
      <c r="O95" s="247"/>
      <c r="P95" s="247"/>
      <c r="Q95" s="247"/>
      <c r="R95" s="25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5">
        <f>D107-H107</f>
        <v>241.23750000000001</v>
      </c>
      <c r="I108" s="30"/>
      <c r="J108" s="29"/>
      <c r="N108" s="255">
        <f>M107-Q107</f>
        <v>519.96</v>
      </c>
      <c r="R108" s="30"/>
    </row>
    <row r="109" spans="1:18">
      <c r="A109" s="29"/>
      <c r="E109" s="255"/>
      <c r="I109" s="30"/>
      <c r="J109" s="29"/>
      <c r="N109" s="255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8" t="s">
        <v>53</v>
      </c>
      <c r="C113" s="258"/>
      <c r="D113" s="258"/>
      <c r="F113" s="258" t="s">
        <v>54</v>
      </c>
      <c r="G113" s="258"/>
      <c r="H113" s="258"/>
      <c r="I113" s="36"/>
      <c r="J113" s="29"/>
      <c r="K113" s="258" t="s">
        <v>53</v>
      </c>
      <c r="L113" s="258"/>
      <c r="M113" s="258"/>
      <c r="O113" s="258" t="s">
        <v>54</v>
      </c>
      <c r="P113" s="258"/>
      <c r="Q113" s="258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6" t="s">
        <v>55</v>
      </c>
      <c r="E158" s="246"/>
      <c r="F158" s="246"/>
      <c r="G158" s="83"/>
      <c r="H158" s="83"/>
      <c r="I158" s="84"/>
    </row>
    <row r="159" spans="2:18" ht="21">
      <c r="B159" s="43"/>
      <c r="C159" s="43"/>
      <c r="D159" s="247" t="s">
        <v>39</v>
      </c>
      <c r="E159" s="247"/>
      <c r="F159" s="247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8" t="s">
        <v>716</v>
      </c>
      <c r="H161" s="248"/>
      <c r="I161" s="28"/>
    </row>
    <row r="162" spans="2:9" ht="15.75">
      <c r="B162" s="1" t="s">
        <v>57</v>
      </c>
      <c r="C162" s="249">
        <v>1716325822</v>
      </c>
      <c r="D162" s="249"/>
      <c r="F162" s="250" t="s">
        <v>729</v>
      </c>
      <c r="G162" s="250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1" t="s">
        <v>41</v>
      </c>
      <c r="C165" s="251"/>
      <c r="D165" s="251"/>
      <c r="F165" s="251" t="s">
        <v>42</v>
      </c>
      <c r="G165" s="251"/>
      <c r="H165" s="251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2" t="s">
        <v>50</v>
      </c>
      <c r="C171" s="252"/>
      <c r="D171" s="42">
        <f>SUM(D166:D170)</f>
        <v>262.52333333333337</v>
      </c>
      <c r="F171" s="252" t="s">
        <v>51</v>
      </c>
      <c r="G171" s="252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2023-12-01T16:50:05Z</cp:lastPrinted>
  <dcterms:created xsi:type="dcterms:W3CDTF">2022-12-25T20:52:30Z</dcterms:created>
  <dcterms:modified xsi:type="dcterms:W3CDTF">2023-12-01T17:00:56Z</dcterms:modified>
</cp:coreProperties>
</file>