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PROVEE" sheetId="7" r:id="rId11"/>
    <sheet name="OTROS PROV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rol de pagos Empleados " sheetId="12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2" l="1"/>
  <c r="C9" i="2"/>
  <c r="H31" i="2"/>
  <c r="C1019" i="8" l="1"/>
  <c r="Y1022" i="19"/>
  <c r="C1001" i="2" l="1"/>
  <c r="C914" i="9" l="1"/>
  <c r="C1022" i="4"/>
  <c r="C1017" i="6" l="1"/>
  <c r="C1015" i="26"/>
  <c r="C988" i="13"/>
  <c r="Y894" i="22"/>
  <c r="C1048" i="3"/>
  <c r="C1042" i="1"/>
  <c r="Q1058" i="3"/>
  <c r="Q1029" i="4"/>
  <c r="Q1027" i="2"/>
  <c r="C1017" i="2" s="1"/>
  <c r="AM900" i="22"/>
  <c r="Q1023" i="5"/>
  <c r="C1015" i="5" s="1"/>
  <c r="Q1052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11" i="26" s="1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3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 l="1"/>
  <c r="C744" i="26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 s="1"/>
  <c r="X59" i="26"/>
  <c r="Y111" i="26" l="1"/>
  <c r="Y122" i="26" s="1"/>
  <c r="Y107" i="26" s="1"/>
  <c r="X111" i="26"/>
  <c r="B109" i="26"/>
  <c r="Y103" i="26"/>
  <c r="Y106" i="26" s="1"/>
  <c r="X878" i="26"/>
  <c r="Y878" i="26"/>
  <c r="Y897" i="26" s="1"/>
  <c r="Y874" i="26" s="1"/>
  <c r="Y875" i="26" s="1"/>
  <c r="X876" i="26" s="1"/>
  <c r="Y108" i="26" l="1"/>
  <c r="C144" i="26"/>
  <c r="C154" i="26" s="1"/>
  <c r="C139" i="26" s="1"/>
  <c r="C140" i="26" s="1"/>
  <c r="X144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C309" i="26" l="1"/>
  <c r="Y313" i="26" s="1"/>
  <c r="Y323" i="26" s="1"/>
  <c r="Y308" i="26" s="1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Y304" i="26" l="1"/>
  <c r="X313" i="26"/>
  <c r="B311" i="26"/>
  <c r="C360" i="26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AR371" i="5" l="1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9" i="22" s="1"/>
  <c r="C11" i="22" s="1"/>
  <c r="B16" i="22"/>
  <c r="C194" i="22" l="1"/>
  <c r="C109" i="22"/>
  <c r="C13" i="22"/>
  <c r="Y56" i="22"/>
  <c r="N128" i="12"/>
  <c r="Y154" i="22"/>
  <c r="C56" i="22"/>
  <c r="Y109" i="22"/>
  <c r="Y194" i="22"/>
  <c r="Y286" i="22"/>
  <c r="M105" i="12"/>
  <c r="M104" i="12"/>
  <c r="Q102" i="12"/>
  <c r="Q107" i="12" s="1"/>
  <c r="Y16" i="22" l="1"/>
  <c r="Y35" i="22" s="1"/>
  <c r="Y12" i="22" s="1"/>
  <c r="Y8" i="22"/>
  <c r="Y11" i="22" s="1"/>
  <c r="X16" i="22"/>
  <c r="B14" i="22"/>
  <c r="M107" i="12"/>
  <c r="N108" i="12" s="1"/>
  <c r="Y13" i="22" l="1"/>
  <c r="B62" i="22" s="1"/>
  <c r="D125" i="12"/>
  <c r="D124" i="12"/>
  <c r="H122" i="12"/>
  <c r="H127" i="12" s="1"/>
  <c r="X14" i="22" l="1"/>
  <c r="C62" i="22"/>
  <c r="C81" i="22" s="1"/>
  <c r="C57" i="22" s="1"/>
  <c r="C58" i="22" s="1"/>
  <c r="X62" i="22" s="1"/>
  <c r="D127" i="12"/>
  <c r="E128" i="12" s="1"/>
  <c r="Y337" i="19"/>
  <c r="B60" i="22" l="1"/>
  <c r="Y62" i="22"/>
  <c r="Y81" i="22" s="1"/>
  <c r="Y57" i="22" s="1"/>
  <c r="Y58" i="22" s="1"/>
  <c r="X59" i="22" s="1"/>
  <c r="AG332" i="3"/>
  <c r="C114" i="22" l="1"/>
  <c r="C133" i="22" s="1"/>
  <c r="C110" i="22" s="1"/>
  <c r="C111" i="22" s="1"/>
  <c r="X114" i="22" s="1"/>
  <c r="H335" i="2"/>
  <c r="B112" i="22" l="1"/>
  <c r="Y114" i="22"/>
  <c r="Y133" i="22" s="1"/>
  <c r="Y110" i="22" s="1"/>
  <c r="Y111" i="22" s="1"/>
  <c r="B160" i="22" s="1"/>
  <c r="AN277" i="5"/>
  <c r="C151" i="22" l="1"/>
  <c r="C154" i="22" s="1"/>
  <c r="C156" i="22" s="1"/>
  <c r="X160" i="22" s="1"/>
  <c r="C160" i="22"/>
  <c r="C170" i="22" s="1"/>
  <c r="C155" i="22" s="1"/>
  <c r="X112" i="22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48" i="6"/>
  <c r="Y236" i="4"/>
  <c r="Y238" i="2"/>
  <c r="Y256" i="3"/>
  <c r="Y235" i="13"/>
  <c r="Y291" i="22" l="1"/>
  <c r="Y310" i="22" s="1"/>
  <c r="Y287" i="22" s="1"/>
  <c r="Y288" i="22" s="1"/>
  <c r="C328" i="22" s="1"/>
  <c r="C331" i="22" s="1"/>
  <c r="B289" i="22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Y381" i="22" l="1"/>
  <c r="B424" i="22" l="1"/>
  <c r="C415" i="22"/>
  <c r="C418" i="22" s="1"/>
  <c r="C424" i="22"/>
  <c r="C436" i="22" s="1"/>
  <c r="C419" i="22" s="1"/>
  <c r="X382" i="22"/>
  <c r="C420" i="22" l="1"/>
  <c r="X424" i="22" s="1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" i="3"/>
  <c r="Y538" i="22" l="1"/>
  <c r="Y541" i="22" s="1"/>
  <c r="B544" i="22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B587" i="22" l="1"/>
  <c r="C578" i="22"/>
  <c r="C581" i="22" s="1"/>
  <c r="X544" i="22"/>
  <c r="C587" i="22"/>
  <c r="C600" i="22" s="1"/>
  <c r="C582" i="22" s="1"/>
  <c r="C11" i="16"/>
  <c r="C13" i="16" s="1"/>
  <c r="Y8" i="16" s="1"/>
  <c r="Y11" i="16" s="1"/>
  <c r="Y56" i="16"/>
  <c r="C114" i="19"/>
  <c r="C133" i="19" s="1"/>
  <c r="C110" i="19" s="1"/>
  <c r="C106" i="19"/>
  <c r="C109" i="19" s="1"/>
  <c r="X59" i="19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C62" i="16"/>
  <c r="C81" i="16" s="1"/>
  <c r="C57" i="16" s="1"/>
  <c r="C58" i="16" s="1"/>
  <c r="B62" i="16"/>
  <c r="X14" i="16"/>
  <c r="Y583" i="22" l="1"/>
  <c r="X58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C620" i="22" l="1"/>
  <c r="C623" i="22" s="1"/>
  <c r="C625" i="22" s="1"/>
  <c r="X628" i="22" s="1"/>
  <c r="Y620" i="22"/>
  <c r="Y623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B626" i="22" l="1"/>
  <c r="Y628" i="22"/>
  <c r="Y643" i="22" s="1"/>
  <c r="Y624" i="22" s="1"/>
  <c r="Y625" i="22" s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Y838" i="22" s="1"/>
  <c r="X839" i="22" s="1"/>
  <c r="B840" i="22"/>
  <c r="X8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883" i="22" l="1"/>
  <c r="Y886" i="22" s="1"/>
  <c r="Y905" i="22" s="1"/>
  <c r="Y882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21" i="22" l="1"/>
  <c r="C924" i="22" s="1"/>
  <c r="Y878" i="22"/>
  <c r="Y881" i="22" s="1"/>
  <c r="Y883" i="22" s="1"/>
  <c r="X886" i="22"/>
  <c r="C518" i="19"/>
  <c r="C530" i="19" s="1"/>
  <c r="C513" i="19" s="1"/>
  <c r="C514" i="19" s="1"/>
  <c r="Y518" i="19" s="1"/>
  <c r="Y530" i="19" s="1"/>
  <c r="Y513" i="19" s="1"/>
  <c r="X470" i="19"/>
  <c r="Y390" i="16"/>
  <c r="C930" i="22" l="1"/>
  <c r="C946" i="22" s="1"/>
  <c r="C925" i="22" s="1"/>
  <c r="C926" i="22" s="1"/>
  <c r="B928" i="22" s="1"/>
  <c r="B930" i="22"/>
  <c r="X884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930" i="22" l="1"/>
  <c r="Y930" i="22"/>
  <c r="Y946" i="22" s="1"/>
  <c r="Y925" i="22" s="1"/>
  <c r="Y924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926" i="22" l="1"/>
  <c r="C972" i="22" s="1"/>
  <c r="C991" i="22" s="1"/>
  <c r="C968" i="22" s="1"/>
  <c r="Y435" i="16"/>
  <c r="X436" i="16" s="1"/>
  <c r="C561" i="19"/>
  <c r="C474" i="16"/>
  <c r="C477" i="16" s="1"/>
  <c r="X927" i="22" l="1"/>
  <c r="C964" i="22"/>
  <c r="C967" i="22" s="1"/>
  <c r="C969" i="22" s="1"/>
  <c r="C482" i="16"/>
  <c r="C501" i="16" s="1"/>
  <c r="C478" i="16" s="1"/>
  <c r="C479" i="16" s="1"/>
  <c r="X564" i="19"/>
  <c r="Y564" i="19"/>
  <c r="Y578" i="19" s="1"/>
  <c r="Y560" i="19" s="1"/>
  <c r="Y556" i="19"/>
  <c r="Y559" i="19" s="1"/>
  <c r="B562" i="19"/>
  <c r="B970" i="22" l="1"/>
  <c r="Y972" i="22"/>
  <c r="Y991" i="22" s="1"/>
  <c r="Y968" i="22" s="1"/>
  <c r="Y964" i="22"/>
  <c r="Y967" i="22" s="1"/>
  <c r="Y969" i="22" s="1"/>
  <c r="X972" i="22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C601" i="19"/>
  <c r="B528" i="16"/>
  <c r="C528" i="16"/>
  <c r="C547" i="16" s="1"/>
  <c r="C523" i="16" s="1"/>
  <c r="C524" i="16" s="1"/>
  <c r="X480" i="16"/>
  <c r="Y1009" i="22" l="1"/>
  <c r="Y1012" i="22" s="1"/>
  <c r="Y1014" i="22" s="1"/>
  <c r="X1015" i="22" s="1"/>
  <c r="B1016" i="22"/>
  <c r="X1018" i="22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Y578" i="16"/>
  <c r="B693" i="19" l="1"/>
  <c r="X650" i="19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C731" i="19" l="1"/>
  <c r="C733" i="19" s="1"/>
  <c r="X690" i="19"/>
  <c r="C674" i="16"/>
  <c r="C693" i="16" s="1"/>
  <c r="C670" i="16" s="1"/>
  <c r="Y621" i="16"/>
  <c r="Y623" i="16" s="1"/>
  <c r="B734" i="19" l="1"/>
  <c r="X736" i="19"/>
  <c r="Y736" i="19"/>
  <c r="Y749" i="19" s="1"/>
  <c r="Y732" i="19" s="1"/>
  <c r="Y728" i="19"/>
  <c r="Y731" i="19" s="1"/>
  <c r="C767" i="19"/>
  <c r="C770" i="19" s="1"/>
  <c r="C666" i="16"/>
  <c r="C669" i="16" s="1"/>
  <c r="C671" i="16" s="1"/>
  <c r="X624" i="16"/>
  <c r="Y733" i="19" l="1"/>
  <c r="C776" i="19" s="1"/>
  <c r="C789" i="19" s="1"/>
  <c r="C771" i="19" s="1"/>
  <c r="C772" i="19" s="1"/>
  <c r="Y674" i="16"/>
  <c r="Y693" i="16" s="1"/>
  <c r="Y670" i="16" s="1"/>
  <c r="Y666" i="16"/>
  <c r="Y669" i="16" s="1"/>
  <c r="C711" i="16"/>
  <c r="C714" i="16" s="1"/>
  <c r="X674" i="16"/>
  <c r="B672" i="16"/>
  <c r="X734" i="19" l="1"/>
  <c r="B776" i="19"/>
  <c r="Y776" i="19"/>
  <c r="Y789" i="19" s="1"/>
  <c r="Y771" i="19" s="1"/>
  <c r="B774" i="19"/>
  <c r="X776" i="19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C935" i="13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Y54" i="13"/>
  <c r="H69" i="13"/>
  <c r="C54" i="13" s="1"/>
  <c r="AN26" i="13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Y1025" i="19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B1029" i="19" l="1"/>
  <c r="Y1027" i="19"/>
  <c r="X1028" i="19" s="1"/>
  <c r="X1031" i="19"/>
  <c r="C264" i="13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B932" i="13"/>
  <c r="H24" i="1"/>
  <c r="H24" i="7"/>
  <c r="C980" i="13" l="1"/>
  <c r="C999" i="13" s="1"/>
  <c r="C975" i="13" s="1"/>
  <c r="C971" i="13"/>
  <c r="C974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976" i="13" l="1"/>
  <c r="B978" i="13" s="1"/>
  <c r="C13" i="3"/>
  <c r="C9" i="3"/>
  <c r="Y980" i="13" l="1"/>
  <c r="Y999" i="13" s="1"/>
  <c r="Y975" i="13" s="1"/>
  <c r="X980" i="13"/>
  <c r="Y971" i="13"/>
  <c r="Y974" i="13" s="1"/>
  <c r="Y16" i="3"/>
  <c r="Y35" i="3" s="1"/>
  <c r="Y12" i="3" s="1"/>
  <c r="B14" i="3"/>
  <c r="X16" i="3"/>
  <c r="Y8" i="3"/>
  <c r="Y11" i="3" s="1"/>
  <c r="Y976" i="13" l="1"/>
  <c r="X977" i="13" s="1"/>
  <c r="Y13" i="3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C1010" i="6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3" i="2" l="1"/>
  <c r="C11" i="1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X14" i="11" l="1"/>
  <c r="C53" i="11"/>
  <c r="C56" i="11" s="1"/>
  <c r="C62" i="11"/>
  <c r="C81" i="11" s="1"/>
  <c r="C57" i="11" s="1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X114" i="9" s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6" i="9" l="1"/>
  <c r="Y109" i="9" s="1"/>
  <c r="Y114" i="9"/>
  <c r="Y133" i="9" s="1"/>
  <c r="Y110" i="9" s="1"/>
  <c r="B112" i="9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Y205" i="11" s="1"/>
  <c r="C254" i="11" s="1"/>
  <c r="C273" i="11" s="1"/>
  <c r="C249" i="11" s="1"/>
  <c r="C250" i="11" s="1"/>
  <c r="Y245" i="11" s="1"/>
  <c r="Y248" i="11" s="1"/>
  <c r="X208" i="11"/>
  <c r="B206" i="1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Y199" i="9" l="1"/>
  <c r="Y218" i="9" s="1"/>
  <c r="Y195" i="9" s="1"/>
  <c r="C176" i="2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Y300" i="11"/>
  <c r="Y319" i="11" s="1"/>
  <c r="Y296" i="11" s="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300" i="11" l="1"/>
  <c r="B298" i="11"/>
  <c r="Y224" i="4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25" i="4" l="1"/>
  <c r="C279" i="7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 s="1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67" i="4" l="1"/>
  <c r="Y359" i="4"/>
  <c r="Y362" i="4" s="1"/>
  <c r="Y367" i="4"/>
  <c r="Y379" i="4" s="1"/>
  <c r="Y363" i="4" s="1"/>
  <c r="Y377" i="7"/>
  <c r="B426" i="7" s="1"/>
  <c r="C361" i="2"/>
  <c r="C364" i="2" s="1"/>
  <c r="C366" i="2" s="1"/>
  <c r="X319" i="2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364" i="4" l="1"/>
  <c r="X365" i="4" s="1"/>
  <c r="C426" i="7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06" i="4" l="1"/>
  <c r="C419" i="4" s="1"/>
  <c r="C401" i="4" s="1"/>
  <c r="C397" i="4"/>
  <c r="C400" i="4" s="1"/>
  <c r="B406" i="4"/>
  <c r="B424" i="7"/>
  <c r="X426" i="7"/>
  <c r="Y417" i="7"/>
  <c r="Y420" i="7" s="1"/>
  <c r="Y422" i="7" s="1"/>
  <c r="C487" i="11"/>
  <c r="C527" i="11" s="1"/>
  <c r="C530" i="11" s="1"/>
  <c r="Y366" i="2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402" i="4" l="1"/>
  <c r="Y406" i="4" s="1"/>
  <c r="Y419" i="4" s="1"/>
  <c r="Y401" i="4" s="1"/>
  <c r="X490" i="1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B404" i="4" l="1"/>
  <c r="Y397" i="4"/>
  <c r="Y400" i="4" s="1"/>
  <c r="Y402" i="4" s="1"/>
  <c r="X403" i="4" s="1"/>
  <c r="X406" i="4"/>
  <c r="Y487" i="1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36" i="11" l="1"/>
  <c r="Y469" i="7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X587" i="11" l="1"/>
  <c r="Y519" i="7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C533" i="4" l="1"/>
  <c r="Y528" i="4" s="1"/>
  <c r="Y531" i="4" s="1"/>
  <c r="Y568" i="7"/>
  <c r="Y571" i="7" s="1"/>
  <c r="Y576" i="7"/>
  <c r="Y595" i="7" s="1"/>
  <c r="Y572" i="7" s="1"/>
  <c r="X576" i="7"/>
  <c r="C613" i="7"/>
  <c r="C616" i="7" s="1"/>
  <c r="B574" i="7"/>
  <c r="X682" i="11"/>
  <c r="B680" i="11"/>
  <c r="Y674" i="11"/>
  <c r="Y677" i="11" s="1"/>
  <c r="Y682" i="11"/>
  <c r="Y694" i="11" s="1"/>
  <c r="Y678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X536" i="4" l="1"/>
  <c r="B534" i="4"/>
  <c r="Y536" i="4"/>
  <c r="Y551" i="4" s="1"/>
  <c r="Y532" i="4" s="1"/>
  <c r="Y679" i="11"/>
  <c r="C721" i="11" s="1"/>
  <c r="C740" i="11" s="1"/>
  <c r="C716" i="11" s="1"/>
  <c r="Y573" i="7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C622" i="7"/>
  <c r="C641" i="7" s="1"/>
  <c r="C617" i="7" s="1"/>
  <c r="C618" i="7" s="1"/>
  <c r="B622" i="7"/>
  <c r="X574" i="7"/>
  <c r="B481" i="2"/>
  <c r="Y474" i="2"/>
  <c r="Y477" i="2" s="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B578" i="4" l="1"/>
  <c r="X721" i="11"/>
  <c r="C569" i="4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288" i="1"/>
  <c r="Y600" i="8" l="1"/>
  <c r="C574" i="4"/>
  <c r="B576" i="4" s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X578" i="4" l="1"/>
  <c r="Y569" i="4"/>
  <c r="Y572" i="4" s="1"/>
  <c r="Y578" i="4"/>
  <c r="Y593" i="4" s="1"/>
  <c r="Y573" i="4" s="1"/>
  <c r="C645" i="8"/>
  <c r="C648" i="8" s="1"/>
  <c r="C650" i="8" s="1"/>
  <c r="Y653" i="8" s="1"/>
  <c r="Y666" i="8" s="1"/>
  <c r="Y649" i="8" s="1"/>
  <c r="B766" i="11"/>
  <c r="Y760" i="11"/>
  <c r="Y763" i="11" s="1"/>
  <c r="Y765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6" i="6"/>
  <c r="Y594" i="6" s="1"/>
  <c r="Y571" i="6" s="1"/>
  <c r="B574" i="6"/>
  <c r="Y567" i="6"/>
  <c r="X576" i="6"/>
  <c r="C333" i="1"/>
  <c r="C605" i="5"/>
  <c r="C608" i="5" s="1"/>
  <c r="C610" i="5" s="1"/>
  <c r="X567" i="5"/>
  <c r="Y574" i="4" l="1"/>
  <c r="C619" i="4" s="1"/>
  <c r="B651" i="8"/>
  <c r="X653" i="8"/>
  <c r="Y645" i="8"/>
  <c r="Y648" i="8" s="1"/>
  <c r="Y650" i="8" s="1"/>
  <c r="C693" i="8" s="1"/>
  <c r="C705" i="8" s="1"/>
  <c r="C68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814" i="11"/>
  <c r="C833" i="11" s="1"/>
  <c r="C809" i="11" s="1"/>
  <c r="C810" i="11" s="1"/>
  <c r="X766" i="11"/>
  <c r="B814" i="11"/>
  <c r="X575" i="4" l="1"/>
  <c r="C689" i="8"/>
  <c r="B691" i="8" s="1"/>
  <c r="C611" i="4"/>
  <c r="C614" i="4" s="1"/>
  <c r="C556" i="2"/>
  <c r="C559" i="2" s="1"/>
  <c r="B565" i="2"/>
  <c r="C565" i="2"/>
  <c r="C582" i="2" s="1"/>
  <c r="C560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Y814" i="11"/>
  <c r="Y833" i="11" s="1"/>
  <c r="Y809" i="11" s="1"/>
  <c r="B812" i="11"/>
  <c r="Y805" i="11"/>
  <c r="X814" i="11"/>
  <c r="X693" i="8" l="1"/>
  <c r="C561" i="2"/>
  <c r="X565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5" i="2" l="1"/>
  <c r="Y582" i="2" s="1"/>
  <c r="Y560" i="2" s="1"/>
  <c r="B563" i="2"/>
  <c r="Y556" i="2"/>
  <c r="Y559" i="2" s="1"/>
  <c r="Y561" i="2" s="1"/>
  <c r="X562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10" i="2" l="1"/>
  <c r="C629" i="2" s="1"/>
  <c r="C606" i="2" s="1"/>
  <c r="C602" i="2"/>
  <c r="C605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607" i="2" l="1"/>
  <c r="X610" i="2" s="1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08" i="2" l="1"/>
  <c r="Y610" i="2"/>
  <c r="Y629" i="2" s="1"/>
  <c r="Y606" i="2" s="1"/>
  <c r="Y602" i="2"/>
  <c r="Y605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607" i="2" l="1"/>
  <c r="B654" i="2" s="1"/>
  <c r="Y759" i="7"/>
  <c r="C808" i="7" s="1"/>
  <c r="C827" i="7" s="1"/>
  <c r="C803" i="7" s="1"/>
  <c r="C804" i="7" s="1"/>
  <c r="Y697" i="5"/>
  <c r="X698" i="5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B808" i="7" l="1"/>
  <c r="C654" i="2"/>
  <c r="C670" i="2" s="1"/>
  <c r="C649" i="2" s="1"/>
  <c r="X608" i="2"/>
  <c r="C645" i="2"/>
  <c r="C648" i="2" s="1"/>
  <c r="C650" i="2" s="1"/>
  <c r="B652" i="2" s="1"/>
  <c r="X760" i="7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645" i="2" l="1"/>
  <c r="Y648" i="2" s="1"/>
  <c r="X654" i="2"/>
  <c r="Y654" i="2"/>
  <c r="Y670" i="2" s="1"/>
  <c r="Y649" i="2" s="1"/>
  <c r="Y802" i="7"/>
  <c r="Y804" i="7" s="1"/>
  <c r="C855" i="7"/>
  <c r="C874" i="7" s="1"/>
  <c r="C851" i="7" s="1"/>
  <c r="X744" i="5"/>
  <c r="B742" i="5"/>
  <c r="Y740" i="5"/>
  <c r="X741" i="5" s="1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Y650" i="2" l="1"/>
  <c r="C695" i="2" s="1"/>
  <c r="C714" i="2" s="1"/>
  <c r="C691" i="2" s="1"/>
  <c r="C847" i="7"/>
  <c r="C850" i="7" s="1"/>
  <c r="C852" i="7" s="1"/>
  <c r="X805" i="7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X651" i="2" l="1"/>
  <c r="C687" i="2"/>
  <c r="C690" i="2" s="1"/>
  <c r="C692" i="2" s="1"/>
  <c r="X695" i="2" s="1"/>
  <c r="Y687" i="2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B509" i="1" l="1"/>
  <c r="C509" i="1"/>
  <c r="C525" i="1" s="1"/>
  <c r="C504" i="1" s="1"/>
  <c r="Y739" i="6"/>
  <c r="Y742" i="6" s="1"/>
  <c r="C730" i="2"/>
  <c r="C733" i="2" s="1"/>
  <c r="C739" i="2"/>
  <c r="C755" i="2" s="1"/>
  <c r="C734" i="2" s="1"/>
  <c r="B739" i="2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X468" i="1"/>
  <c r="C500" i="1"/>
  <c r="C503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44" i="6" l="1"/>
  <c r="C784" i="6" s="1"/>
  <c r="C787" i="6" s="1"/>
  <c r="C792" i="6"/>
  <c r="C811" i="6" s="1"/>
  <c r="C788" i="6" s="1"/>
  <c r="C735" i="2"/>
  <c r="Y739" i="2" s="1"/>
  <c r="Y755" i="2" s="1"/>
  <c r="Y734" i="2" s="1"/>
  <c r="Y851" i="8"/>
  <c r="C897" i="8" s="1"/>
  <c r="C916" i="8" s="1"/>
  <c r="C893" i="8" s="1"/>
  <c r="C889" i="8"/>
  <c r="C892" i="8" s="1"/>
  <c r="Y892" i="7"/>
  <c r="Y895" i="7" s="1"/>
  <c r="X901" i="7"/>
  <c r="B899" i="7"/>
  <c r="Y901" i="7"/>
  <c r="Y920" i="7" s="1"/>
  <c r="Y896" i="7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745" i="6" l="1"/>
  <c r="C789" i="6"/>
  <c r="X792" i="6" s="1"/>
  <c r="Y730" i="2"/>
  <c r="Y733" i="2" s="1"/>
  <c r="Y735" i="2" s="1"/>
  <c r="B737" i="2"/>
  <c r="X739" i="2"/>
  <c r="X852" i="8"/>
  <c r="Y897" i="7"/>
  <c r="C941" i="7" s="1"/>
  <c r="C944" i="7" s="1"/>
  <c r="C894" i="8"/>
  <c r="Y889" i="8" s="1"/>
  <c r="Y892" i="8" s="1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827" i="6" l="1"/>
  <c r="C830" i="6" s="1"/>
  <c r="Y784" i="6"/>
  <c r="Y787" i="6" s="1"/>
  <c r="B790" i="6"/>
  <c r="Y792" i="6"/>
  <c r="Y811" i="6" s="1"/>
  <c r="Y788" i="6" s="1"/>
  <c r="C783" i="2"/>
  <c r="C802" i="2" s="1"/>
  <c r="C779" i="2" s="1"/>
  <c r="X736" i="2"/>
  <c r="C775" i="2"/>
  <c r="C778" i="2" s="1"/>
  <c r="C780" i="2" s="1"/>
  <c r="X898" i="7"/>
  <c r="C949" i="7"/>
  <c r="C968" i="7" s="1"/>
  <c r="C945" i="7" s="1"/>
  <c r="C946" i="7" s="1"/>
  <c r="Y941" i="7" s="1"/>
  <c r="Y944" i="7" s="1"/>
  <c r="X949" i="7"/>
  <c r="C986" i="7"/>
  <c r="C989" i="7" s="1"/>
  <c r="X897" i="8"/>
  <c r="B895" i="8"/>
  <c r="Y897" i="8"/>
  <c r="Y916" i="8" s="1"/>
  <c r="Y893" i="8" s="1"/>
  <c r="Y894" i="8" s="1"/>
  <c r="C934" i="8" s="1"/>
  <c r="C937" i="8" s="1"/>
  <c r="Y505" i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789" i="6" l="1"/>
  <c r="X790" i="6" s="1"/>
  <c r="C836" i="6"/>
  <c r="C852" i="6" s="1"/>
  <c r="C831" i="6" s="1"/>
  <c r="C832" i="6" s="1"/>
  <c r="Y827" i="6" s="1"/>
  <c r="Y830" i="6" s="1"/>
  <c r="B836" i="6"/>
  <c r="B559" i="1"/>
  <c r="C559" i="1"/>
  <c r="C571" i="1" s="1"/>
  <c r="C555" i="1" s="1"/>
  <c r="Y949" i="7"/>
  <c r="Y968" i="7" s="1"/>
  <c r="Y945" i="7" s="1"/>
  <c r="B947" i="7"/>
  <c r="Y946" i="7"/>
  <c r="X947" i="7" s="1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X506" i="1"/>
  <c r="Y1045" i="11"/>
  <c r="Y836" i="6" l="1"/>
  <c r="Y852" i="6" s="1"/>
  <c r="Y831" i="6" s="1"/>
  <c r="Y832" i="6" s="1"/>
  <c r="X833" i="6" s="1"/>
  <c r="B834" i="6"/>
  <c r="X836" i="6"/>
  <c r="C556" i="1"/>
  <c r="B557" i="1" s="1"/>
  <c r="C995" i="7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B922" i="5"/>
  <c r="C1094" i="11"/>
  <c r="C1113" i="11" s="1"/>
  <c r="C1089" i="11" s="1"/>
  <c r="C1090" i="11" s="1"/>
  <c r="X1046" i="11"/>
  <c r="B1094" i="11"/>
  <c r="X559" i="1" l="1"/>
  <c r="C873" i="6"/>
  <c r="C876" i="6" s="1"/>
  <c r="C881" i="6"/>
  <c r="C900" i="6" s="1"/>
  <c r="C877" i="6" s="1"/>
  <c r="Y551" i="1"/>
  <c r="Y554" i="1" s="1"/>
  <c r="Y559" i="1"/>
  <c r="Y571" i="1" s="1"/>
  <c r="Y555" i="1" s="1"/>
  <c r="B993" i="7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Y1094" i="11"/>
  <c r="Y1113" i="11" s="1"/>
  <c r="Y1089" i="11" s="1"/>
  <c r="B1092" i="11"/>
  <c r="Y1085" i="11"/>
  <c r="Y1088" i="11" s="1"/>
  <c r="X1094" i="11"/>
  <c r="C878" i="6" l="1"/>
  <c r="Y556" i="1"/>
  <c r="C586" i="1" s="1"/>
  <c r="C589" i="1" s="1"/>
  <c r="Y922" i="5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B879" i="6"/>
  <c r="X881" i="6"/>
  <c r="Y881" i="6"/>
  <c r="Y900" i="6" s="1"/>
  <c r="Y877" i="6" s="1"/>
  <c r="Y873" i="6"/>
  <c r="Y876" i="6" s="1"/>
  <c r="Y1090" i="11"/>
  <c r="X1091" i="11" s="1"/>
  <c r="C595" i="1" l="1"/>
  <c r="C612" i="1" s="1"/>
  <c r="C590" i="1" s="1"/>
  <c r="C591" i="1" s="1"/>
  <c r="X595" i="1" s="1"/>
  <c r="X557" i="1"/>
  <c r="B595" i="1"/>
  <c r="Y916" i="5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l="1"/>
  <c r="X925" i="6" s="1"/>
  <c r="C1024" i="8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 l="1"/>
  <c r="Y1028" i="8"/>
  <c r="Y1044" i="8" s="1"/>
  <c r="Y1023" i="8" s="1"/>
  <c r="Y1019" i="8"/>
  <c r="Y1022" i="8" s="1"/>
  <c r="Y916" i="6"/>
  <c r="Y919" i="6" s="1"/>
  <c r="Y925" i="6"/>
  <c r="Y941" i="6" s="1"/>
  <c r="Y920" i="6" s="1"/>
  <c r="Y873" i="2"/>
  <c r="Y892" i="2" s="1"/>
  <c r="Y869" i="2" s="1"/>
  <c r="Y870" i="2" s="1"/>
  <c r="X871" i="2" s="1"/>
  <c r="B873" i="2"/>
  <c r="X873" i="2"/>
  <c r="C910" i="2"/>
  <c r="C913" i="2" s="1"/>
  <c r="Y960" i="5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1024" i="8" l="1"/>
  <c r="X1025" i="8" s="1"/>
  <c r="Y921" i="6"/>
  <c r="X922" i="6" s="1"/>
  <c r="X961" i="5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966" i="6" l="1"/>
  <c r="C985" i="6" s="1"/>
  <c r="C962" i="6" s="1"/>
  <c r="C963" i="6" s="1"/>
  <c r="C1003" i="5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Y637" i="1"/>
  <c r="X1007" i="5" l="1"/>
  <c r="B1005" i="5"/>
  <c r="Y958" i="6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C1003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Y1005" i="2" s="1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X896" i="1"/>
  <c r="B246" i="3"/>
  <c r="Y248" i="3"/>
  <c r="Y267" i="3" s="1"/>
  <c r="Y243" i="3" s="1"/>
  <c r="X248" i="3"/>
  <c r="Y242" i="3"/>
  <c r="C940" i="1" l="1"/>
  <c r="B942" i="1" s="1"/>
  <c r="Y244" i="3"/>
  <c r="C294" i="3" s="1"/>
  <c r="C313" i="3" s="1"/>
  <c r="C290" i="3" s="1"/>
  <c r="Y944" i="1" l="1"/>
  <c r="Y960" i="1" s="1"/>
  <c r="Y939" i="1" s="1"/>
  <c r="X944" i="1"/>
  <c r="Y935" i="1"/>
  <c r="Y938" i="1" s="1"/>
  <c r="C286" i="3"/>
  <c r="C289" i="3" s="1"/>
  <c r="C291" i="3" s="1"/>
  <c r="X294" i="3" s="1"/>
  <c r="X245" i="3"/>
  <c r="Y940" i="1" l="1"/>
  <c r="C980" i="1" s="1"/>
  <c r="C983" i="1" s="1"/>
  <c r="B292" i="3"/>
  <c r="Y294" i="3"/>
  <c r="Y313" i="3" s="1"/>
  <c r="Y290" i="3" s="1"/>
  <c r="Y286" i="3"/>
  <c r="Y289" i="3" s="1"/>
  <c r="C988" i="1" l="1"/>
  <c r="C1007" i="1" s="1"/>
  <c r="C984" i="1" s="1"/>
  <c r="C985" i="1" s="1"/>
  <c r="B986" i="1" s="1"/>
  <c r="X941" i="1"/>
  <c r="Y291" i="3"/>
  <c r="C331" i="3" s="1"/>
  <c r="C334" i="3" s="1"/>
  <c r="Y980" i="1" l="1"/>
  <c r="Y983" i="1" s="1"/>
  <c r="X988" i="1"/>
  <c r="Y988" i="1"/>
  <c r="Y1007" i="1" s="1"/>
  <c r="Y984" i="1" s="1"/>
  <c r="X292" i="3"/>
  <c r="C340" i="3"/>
  <c r="C359" i="3" s="1"/>
  <c r="C335" i="3" s="1"/>
  <c r="C336" i="3" s="1"/>
  <c r="B340" i="3"/>
  <c r="Y985" i="1" l="1"/>
  <c r="X986" i="1" s="1"/>
  <c r="B1034" i="1"/>
  <c r="B338" i="3"/>
  <c r="Y340" i="3"/>
  <c r="Y354" i="3" s="1"/>
  <c r="Y335" i="3" s="1"/>
  <c r="X340" i="3"/>
  <c r="Y331" i="3"/>
  <c r="C1025" i="1" l="1"/>
  <c r="C1028" i="1" s="1"/>
  <c r="C1034" i="1"/>
  <c r="C1053" i="1" s="1"/>
  <c r="C1029" i="1" s="1"/>
  <c r="Y334" i="3"/>
  <c r="Y336" i="3" s="1"/>
  <c r="C387" i="3" s="1"/>
  <c r="C400" i="3" s="1"/>
  <c r="C383" i="3" s="1"/>
  <c r="C1030" i="1" l="1"/>
  <c r="B1032" i="1" s="1"/>
  <c r="X337" i="3"/>
  <c r="C379" i="3"/>
  <c r="C382" i="3" s="1"/>
  <c r="C384" i="3" s="1"/>
  <c r="Y1025" i="1" l="1"/>
  <c r="Y1028" i="1" s="1"/>
  <c r="X1034" i="1"/>
  <c r="Y1034" i="1"/>
  <c r="Y1053" i="1" s="1"/>
  <c r="Y1029" i="1" s="1"/>
  <c r="X387" i="3"/>
  <c r="Y387" i="3"/>
  <c r="Y400" i="3" s="1"/>
  <c r="Y383" i="3" s="1"/>
  <c r="C418" i="3"/>
  <c r="C421" i="3" s="1"/>
  <c r="B385" i="3"/>
  <c r="Y379" i="3"/>
  <c r="Y382" i="3" s="1"/>
  <c r="Y1030" i="1" l="1"/>
  <c r="X1031" i="1" s="1"/>
  <c r="Y384" i="3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l="1"/>
  <c r="C898" i="3" s="1"/>
  <c r="C901" i="3" s="1"/>
  <c r="X858" i="3" l="1"/>
  <c r="C906" i="3"/>
  <c r="C925" i="3" s="1"/>
  <c r="C902" i="3" s="1"/>
  <c r="C903" i="3" s="1"/>
  <c r="B904" i="3" l="1"/>
  <c r="C943" i="3"/>
  <c r="C946" i="3" s="1"/>
  <c r="Y906" i="3"/>
  <c r="Y925" i="3" s="1"/>
  <c r="Y902" i="3" s="1"/>
  <c r="X906" i="3"/>
  <c r="Y898" i="3"/>
  <c r="Y901" i="3" s="1"/>
  <c r="Y903" i="3" s="1"/>
  <c r="C952" i="3" s="1"/>
  <c r="C971" i="3" s="1"/>
  <c r="C947" i="3" s="1"/>
  <c r="C948" i="3" l="1"/>
  <c r="B950" i="3" s="1"/>
  <c r="Y952" i="3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Y916" i="4" l="1"/>
  <c r="Y919" i="4" s="1"/>
  <c r="Y925" i="4"/>
  <c r="Y940" i="4" s="1"/>
  <c r="Y920" i="4" s="1"/>
  <c r="B923" i="4"/>
  <c r="Y921" i="4" l="1"/>
  <c r="C960" i="4" s="1"/>
  <c r="C963" i="4" s="1"/>
  <c r="C968" i="4" l="1"/>
  <c r="C987" i="4" s="1"/>
  <c r="C964" i="4" s="1"/>
  <c r="C965" i="4" s="1"/>
  <c r="B966" i="4" s="1"/>
  <c r="X922" i="4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C647" i="9"/>
  <c r="C661" i="9" s="1"/>
  <c r="C643" i="9" s="1"/>
  <c r="Y594" i="9"/>
  <c r="Y596" i="9" s="1"/>
  <c r="X1014" i="4" l="1"/>
  <c r="B1012" i="4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 l="1"/>
  <c r="Y777" i="9" s="1"/>
  <c r="X778" i="9" s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<sst xmlns="http://schemas.openxmlformats.org/spreadsheetml/2006/main" count="33278" uniqueCount="1581">
  <si>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</si>
  <si>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</si>
  <si>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</si>
  <si>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</si>
  <si>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</si>
  <si>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</si>
  <si>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</si>
  <si>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</si>
  <si>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</si>
  <si>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</si>
  <si>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</si>
  <si>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</si>
  <si>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</si>
  <si>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</si>
  <si>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</si>
  <si>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</si>
  <si>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</si>
  <si>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</si>
  <si>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</si>
  <si>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</si>
  <si>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</si>
  <si>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</si>
  <si>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</si>
  <si>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</si>
  <si>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</si>
  <si>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</si>
  <si>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</si>
  <si>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</si>
  <si>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</si>
  <si>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</si>
  <si>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</si>
  <si>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</si>
  <si>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</si>
  <si>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</si>
  <si>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</si>
  <si>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FACTURA 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</si>
  <si>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</si>
  <si>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</si>
  <si>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</si>
  <si>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</si>
  <si>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</si>
  <si>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</si>
  <si>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</si>
  <si>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</si>
  <si>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</si>
  <si>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</si>
  <si>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</si>
  <si>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</si>
  <si>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</si>
  <si>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</si>
  <si>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</si>
  <si>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</si>
  <si>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</si>
  <si>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</si>
  <si>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</si>
  <si>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</si>
  <si>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</si>
  <si>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</si>
  <si>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</si>
  <si>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</si>
  <si>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</si>
  <si>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</si>
  <si>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</si>
  <si>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</si>
  <si>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</si>
  <si>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</si>
  <si>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</si>
  <si>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</si>
  <si>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</si>
  <si>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</si>
  <si>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</si>
  <si>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</si>
  <si>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</si>
  <si>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</si>
  <si>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</si>
  <si>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</si>
  <si>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</si>
  <si>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</si>
  <si>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</si>
  <si>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</si>
  <si>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nestle</t>
  </si>
  <si>
    <t>rosado</t>
  </si>
  <si>
    <t>Nestle</t>
  </si>
  <si>
    <t xml:space="preserve">Nestle </t>
  </si>
  <si>
    <t>Rosado</t>
  </si>
  <si>
    <t>Duran</t>
  </si>
  <si>
    <t>Portoviejo</t>
  </si>
  <si>
    <t>GUAYAQUIL</t>
  </si>
  <si>
    <t>PORTOVIEJO</t>
  </si>
  <si>
    <t>MACHALA</t>
  </si>
  <si>
    <t>MANTA</t>
  </si>
  <si>
    <t>PCS 1771</t>
  </si>
  <si>
    <t>GY conjelad</t>
  </si>
  <si>
    <t xml:space="preserve">Santa Elena </t>
  </si>
  <si>
    <t>Manta</t>
  </si>
  <si>
    <t xml:space="preserve">ADELANTO </t>
  </si>
  <si>
    <t xml:space="preserve">plasticos </t>
  </si>
  <si>
    <t>GBP 3078</t>
  </si>
  <si>
    <t>GBN 8358</t>
  </si>
  <si>
    <t>PAB 2383</t>
  </si>
  <si>
    <t>GIR 0872</t>
  </si>
  <si>
    <t xml:space="preserve">rastreo SALDOS A PAGAR   </t>
  </si>
  <si>
    <t>PAGADO</t>
  </si>
  <si>
    <t xml:space="preserve">Para completar letra de carro </t>
  </si>
  <si>
    <t xml:space="preserve">JENNY MEDINA </t>
  </si>
  <si>
    <t>PZQ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</si>
  <si>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</si>
  <si>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</si>
  <si>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</si>
  <si>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</si>
  <si>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</si>
  <si>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</si>
  <si>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</si>
  <si>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>PCS</t>
  </si>
  <si>
    <t>FRANKLIN ABRIL</t>
  </si>
  <si>
    <t>Agripac</t>
  </si>
  <si>
    <t>tuti</t>
  </si>
  <si>
    <t>tia</t>
  </si>
  <si>
    <t>TIA</t>
  </si>
  <si>
    <t>FELMOVA</t>
  </si>
  <si>
    <t>Montecristi</t>
  </si>
  <si>
    <t>Pagado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</si>
  <si>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</si>
  <si>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</si>
  <si>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</si>
  <si>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</si>
  <si>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</si>
  <si>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</si>
  <si>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</si>
  <si>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</si>
  <si>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</si>
  <si>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</si>
  <si>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</si>
  <si>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</si>
  <si>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</si>
  <si>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PAB</t>
  </si>
  <si>
    <t>GBP</t>
  </si>
  <si>
    <t>cola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</si>
  <si>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</si>
  <si>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</si>
  <si>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</si>
  <si>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</si>
  <si>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</si>
  <si>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</si>
  <si>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</si>
  <si>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</si>
  <si>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</si>
  <si>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</si>
  <si>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</si>
  <si>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</si>
  <si>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</si>
  <si>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</si>
  <si>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</si>
  <si>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</si>
  <si>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</si>
  <si>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</si>
  <si>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</si>
  <si>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</si>
  <si>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</si>
  <si>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</si>
  <si>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</si>
  <si>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Ivan Pitiur </t>
  </si>
  <si>
    <t>POS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</si>
  <si>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</si>
  <si>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</si>
  <si>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</si>
  <si>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</si>
  <si>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</si>
  <si>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</si>
  <si>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</si>
  <si>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</si>
  <si>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</si>
  <si>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</si>
  <si>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</si>
  <si>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>JULIO ZAMORA</t>
  </si>
  <si>
    <t>Paraiso</t>
  </si>
  <si>
    <t>Guayaquil</t>
  </si>
  <si>
    <t xml:space="preserve">PAGO IVAN </t>
  </si>
  <si>
    <t xml:space="preserve">ADELANTO COMPELTAR LETRA </t>
  </si>
  <si>
    <t>yupi</t>
  </si>
  <si>
    <t>Janeth Changoluisa</t>
  </si>
  <si>
    <t>Marcelo Zapata</t>
  </si>
  <si>
    <t>SEMBRA</t>
  </si>
  <si>
    <t>GLL</t>
  </si>
  <si>
    <t>Ecuaquimica</t>
  </si>
  <si>
    <t>manta</t>
  </si>
  <si>
    <t xml:space="preserve">adelanto </t>
  </si>
  <si>
    <t>unilever</t>
  </si>
  <si>
    <t>quala</t>
  </si>
  <si>
    <t>Quala</t>
  </si>
  <si>
    <t xml:space="preserve">Jaime Abril </t>
  </si>
  <si>
    <t xml:space="preserve">MILTON ABRIL </t>
  </si>
  <si>
    <t xml:space="preserve">cobro letra franklin </t>
  </si>
  <si>
    <t xml:space="preserve">JARAMILLO MARCELO </t>
  </si>
  <si>
    <t>HOLTRANS</t>
  </si>
  <si>
    <t>DURAN</t>
  </si>
  <si>
    <t xml:space="preserve">yobel </t>
  </si>
  <si>
    <t>yobel</t>
  </si>
  <si>
    <t xml:space="preserve">tarjeta juan abril </t>
  </si>
  <si>
    <t>adelanto de multa</t>
  </si>
  <si>
    <t>material</t>
  </si>
  <si>
    <t>GBN</t>
  </si>
  <si>
    <t xml:space="preserve">RASTREO ICCSE  enero 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</si>
  <si>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</si>
  <si>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</si>
  <si>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</si>
  <si>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</si>
  <si>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</si>
  <si>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</si>
  <si>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</si>
  <si>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</si>
  <si>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</si>
  <si>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</si>
  <si>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</si>
  <si>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</si>
  <si>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</si>
  <si>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</si>
  <si>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</si>
  <si>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</si>
  <si>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</si>
  <si>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</si>
  <si>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</si>
  <si>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</si>
  <si>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</si>
  <si>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</si>
  <si>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</si>
  <si>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</si>
  <si>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</si>
  <si>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</si>
  <si>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</si>
  <si>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</si>
  <si>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</si>
  <si>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</si>
  <si>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</si>
  <si>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</si>
  <si>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</si>
  <si>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</si>
  <si>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</si>
  <si>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</si>
  <si>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</si>
  <si>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</si>
  <si>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</si>
  <si>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</si>
  <si>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</si>
  <si>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</si>
  <si>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</si>
  <si>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</si>
  <si>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</si>
  <si>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</si>
  <si>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</si>
  <si>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</si>
  <si>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</si>
  <si>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</si>
  <si>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</si>
  <si>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</si>
  <si>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</si>
  <si>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</si>
  <si>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</si>
  <si>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</si>
  <si>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</si>
  <si>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</si>
  <si>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</si>
  <si>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</si>
  <si>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</si>
  <si>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</si>
  <si>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</si>
  <si>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</si>
  <si>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</si>
  <si>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</si>
  <si>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JAIME OLM ABRIL 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</si>
  <si>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</si>
  <si>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</si>
  <si>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</si>
  <si>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</si>
  <si>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</si>
  <si>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</si>
  <si>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</si>
  <si>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</si>
  <si>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</si>
  <si>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</si>
  <si>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</si>
  <si>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</si>
  <si>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</si>
  <si>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</si>
  <si>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</si>
  <si>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</si>
  <si>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</si>
  <si>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</si>
  <si>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</si>
  <si>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</si>
  <si>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</si>
  <si>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</si>
  <si>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</si>
  <si>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</si>
  <si>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</si>
  <si>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</si>
  <si>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</si>
  <si>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IGLESIA DONA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</si>
  <si>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</si>
  <si>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</si>
  <si>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</si>
  <si>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</si>
  <si>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</si>
  <si>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</si>
  <si>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</si>
  <si>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</si>
  <si>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</si>
  <si>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</si>
  <si>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</si>
  <si>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</si>
  <si>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</si>
  <si>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</si>
  <si>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</si>
  <si>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</si>
  <si>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</si>
  <si>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</si>
  <si>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</si>
  <si>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</si>
  <si>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</si>
  <si>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</si>
  <si>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</si>
  <si>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</si>
  <si>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</si>
  <si>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</si>
  <si>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</si>
  <si>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</si>
  <si>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</si>
  <si>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</si>
  <si>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</si>
  <si>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</si>
  <si>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</si>
  <si>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ADELANTO WILIAN </t>
  </si>
  <si>
    <t>cordovilla</t>
  </si>
  <si>
    <t>Adelanto mensual Alferdo</t>
  </si>
  <si>
    <t xml:space="preserve">Jaime abril descuento de factura </t>
  </si>
  <si>
    <t>Villaquiran</t>
  </si>
  <si>
    <t>Santa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</si>
  <si>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</si>
  <si>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</si>
  <si>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</si>
  <si>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</si>
  <si>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</si>
  <si>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</si>
  <si>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</si>
  <si>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</si>
  <si>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</si>
  <si>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</si>
  <si>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</si>
  <si>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</si>
  <si>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</si>
  <si>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</si>
  <si>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</si>
  <si>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</si>
  <si>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</si>
  <si>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</si>
  <si>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</si>
  <si>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</si>
  <si>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</si>
  <si>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</si>
  <si>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</si>
  <si>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</si>
  <si>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</si>
  <si>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</si>
  <si>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</si>
  <si>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</si>
  <si>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</si>
  <si>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</si>
  <si>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</si>
  <si>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</si>
  <si>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</si>
  <si>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</si>
  <si>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</si>
  <si>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</si>
  <si>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</si>
  <si>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</si>
  <si>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</si>
  <si>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</si>
  <si>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</si>
  <si>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</si>
  <si>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</si>
  <si>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</si>
  <si>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</si>
  <si>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</si>
  <si>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</si>
  <si>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</si>
  <si>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</si>
  <si>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</si>
  <si>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</si>
  <si>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</si>
  <si>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</si>
  <si>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</si>
  <si>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</si>
  <si>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</si>
  <si>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</si>
  <si>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</si>
  <si>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</si>
  <si>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</si>
  <si>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</si>
  <si>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</si>
  <si>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</si>
  <si>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</si>
  <si>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</si>
  <si>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</si>
  <si>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</si>
  <si>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</si>
  <si>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</si>
  <si>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viaje a quito GBP 3078</t>
  </si>
  <si>
    <t>PAGO ADELANTO</t>
  </si>
  <si>
    <t>adelanto estiva PAB 2383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</si>
  <si>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</si>
  <si>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</si>
  <si>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</si>
  <si>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</si>
  <si>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</si>
  <si>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</si>
  <si>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</si>
  <si>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</si>
  <si>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</si>
  <si>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</si>
  <si>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</si>
  <si>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</si>
  <si>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</si>
  <si>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</si>
  <si>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</si>
  <si>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</si>
  <si>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</si>
  <si>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</si>
  <si>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</si>
  <si>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</si>
  <si>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</si>
  <si>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</si>
  <si>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</si>
  <si>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</si>
  <si>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</si>
  <si>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</si>
  <si>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</si>
  <si>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</si>
  <si>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</si>
  <si>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</si>
  <si>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</si>
  <si>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</si>
  <si>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</si>
  <si>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</si>
  <si>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</si>
  <si>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</si>
  <si>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</si>
  <si>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</si>
  <si>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</si>
  <si>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</si>
  <si>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</si>
  <si>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</si>
  <si>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</si>
  <si>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</si>
  <si>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</si>
  <si>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</si>
  <si>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</si>
  <si>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</si>
  <si>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</si>
  <si>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</si>
  <si>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</si>
  <si>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</si>
  <si>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</si>
  <si>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</si>
  <si>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</si>
  <si>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</si>
  <si>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</si>
  <si>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</si>
  <si>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</si>
  <si>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</si>
  <si>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</si>
  <si>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</si>
  <si>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</si>
  <si>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</si>
  <si>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</si>
  <si>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</si>
  <si>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</si>
  <si>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</si>
  <si>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</si>
  <si>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</si>
  <si>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</si>
  <si>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</si>
  <si>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</si>
  <si>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</si>
  <si>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</si>
  <si>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</si>
  <si>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</si>
  <si>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</si>
  <si>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</si>
  <si>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</si>
  <si>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</si>
  <si>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</si>
  <si>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</si>
  <si>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</si>
  <si>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</si>
  <si>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</si>
  <si>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</si>
  <si>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</si>
  <si>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</si>
  <si>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</si>
  <si>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</si>
  <si>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</si>
  <si>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</si>
  <si>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</si>
  <si>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</si>
  <si>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</si>
  <si>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</si>
  <si>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</si>
  <si>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</si>
  <si>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</si>
  <si>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</si>
  <si>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</si>
  <si>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</si>
  <si>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</si>
  <si>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</si>
  <si>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</si>
  <si>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</si>
  <si>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</si>
  <si>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</si>
  <si>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</si>
  <si>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</si>
  <si>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</si>
  <si>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</si>
  <si>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</si>
  <si>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</si>
  <si>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</si>
  <si>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</si>
  <si>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</si>
  <si>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</si>
  <si>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</si>
  <si>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</si>
  <si>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</si>
  <si>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</si>
  <si>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</si>
  <si>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</si>
  <si>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</si>
  <si>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</si>
  <si>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</si>
  <si>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</si>
  <si>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</si>
  <si>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</si>
  <si>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</si>
  <si>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</si>
  <si>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</si>
  <si>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</si>
  <si>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</si>
  <si>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</si>
  <si>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</si>
  <si>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</si>
  <si>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</si>
  <si>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</si>
  <si>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</si>
  <si>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</si>
  <si>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</si>
  <si>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</si>
  <si>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</si>
  <si>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</si>
  <si>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</si>
  <si>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</si>
  <si>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</si>
  <si>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</si>
  <si>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</si>
  <si>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</si>
  <si>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</si>
  <si>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</si>
  <si>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</si>
  <si>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</si>
  <si>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</si>
  <si>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</si>
  <si>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</si>
  <si>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</si>
  <si>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</si>
  <si>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</si>
  <si>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</si>
  <si>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</si>
  <si>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</si>
  <si>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</si>
  <si>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</si>
  <si>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</si>
  <si>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</si>
  <si>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</si>
  <si>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</si>
  <si>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</si>
  <si>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</si>
  <si>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</si>
  <si>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</si>
  <si>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</si>
  <si>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</si>
  <si>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</si>
  <si>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</si>
  <si>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</si>
  <si>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</si>
  <si>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</si>
  <si>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</si>
  <si>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</si>
  <si>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</si>
  <si>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</si>
  <si>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</si>
  <si>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</si>
  <si>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</si>
  <si>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</si>
  <si>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</si>
  <si>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</si>
  <si>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</si>
  <si>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</si>
  <si>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</si>
  <si>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</si>
  <si>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</si>
  <si>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</si>
  <si>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</si>
  <si>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</si>
  <si>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</si>
  <si>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</si>
  <si>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</si>
  <si>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</si>
  <si>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</si>
  <si>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</si>
  <si>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</si>
  <si>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</si>
  <si>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</si>
  <si>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</si>
  <si>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</si>
  <si>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</si>
  <si>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</si>
  <si>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</si>
  <si>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</si>
  <si>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</si>
  <si>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</si>
  <si>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</si>
  <si>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</si>
  <si>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</si>
  <si>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</si>
  <si>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</si>
  <si>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</si>
  <si>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</si>
  <si>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</si>
  <si>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</si>
  <si>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</si>
  <si>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</si>
  <si>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</si>
  <si>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</si>
  <si>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</si>
  <si>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</si>
  <si>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</si>
  <si>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</si>
  <si>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</si>
  <si>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</si>
  <si>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</si>
  <si>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</si>
  <si>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</si>
  <si>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</si>
  <si>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</si>
  <si>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</si>
  <si>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</si>
  <si>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</si>
  <si>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</si>
  <si>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</si>
  <si>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</si>
  <si>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</si>
  <si>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</si>
  <si>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</si>
  <si>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</si>
  <si>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</si>
  <si>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</si>
  <si>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</si>
  <si>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</si>
  <si>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</si>
  <si>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</si>
  <si>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</si>
  <si>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</si>
  <si>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</si>
  <si>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</si>
  <si>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</si>
  <si>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</si>
  <si>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</si>
  <si>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</si>
  <si>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</si>
  <si>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</si>
  <si>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</si>
  <si>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</si>
  <si>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</si>
  <si>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</si>
  <si>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</si>
  <si>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</si>
  <si>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</si>
  <si>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</si>
  <si>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</si>
  <si>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</si>
  <si>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</si>
  <si>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</si>
  <si>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</si>
  <si>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</si>
  <si>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</si>
  <si>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</si>
  <si>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</si>
  <si>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</si>
  <si>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</si>
  <si>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</si>
  <si>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</si>
  <si>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</si>
  <si>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</si>
  <si>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</si>
  <si>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</si>
  <si>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</si>
  <si>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</si>
  <si>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</si>
  <si>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</si>
  <si>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</si>
  <si>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</si>
  <si>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</si>
  <si>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</si>
  <si>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</si>
  <si>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</si>
  <si>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</si>
  <si>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</si>
  <si>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</si>
  <si>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</si>
  <si>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</si>
  <si>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</si>
  <si>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</si>
  <si>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</si>
  <si>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</si>
  <si>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</si>
  <si>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</si>
  <si>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</si>
  <si>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</si>
  <si>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</si>
  <si>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</si>
  <si>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</si>
  <si>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</si>
  <si>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</si>
  <si>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</si>
  <si>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</si>
  <si>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</si>
  <si>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</si>
  <si>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</si>
  <si>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</si>
  <si>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</si>
  <si>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</si>
  <si>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</si>
  <si>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</si>
  <si>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</si>
  <si>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</si>
  <si>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</si>
  <si>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</si>
  <si>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</si>
  <si>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</si>
  <si>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</si>
  <si>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</si>
  <si>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</si>
  <si>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</si>
  <si>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</si>
  <si>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</si>
  <si>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</si>
  <si>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</si>
  <si>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</si>
  <si>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</si>
  <si>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</si>
  <si>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</si>
  <si>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</si>
  <si>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</si>
  <si>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</si>
  <si>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</si>
  <si>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</si>
  <si>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</si>
  <si>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</si>
  <si>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</si>
  <si>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</si>
  <si>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</si>
  <si>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</si>
  <si>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</si>
  <si>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</si>
  <si>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</si>
  <si>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</si>
  <si>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</si>
  <si>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</si>
  <si>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</si>
  <si>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</si>
  <si>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</si>
  <si>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</si>
  <si>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</si>
  <si>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</si>
  <si>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</si>
  <si>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</si>
  <si>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</si>
  <si>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</si>
  <si>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</si>
  <si>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</si>
  <si>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</si>
  <si>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</si>
  <si>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</si>
  <si>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</si>
  <si>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</si>
  <si>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</si>
  <si>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</si>
  <si>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</si>
  <si>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</si>
  <si>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</si>
  <si>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</si>
  <si>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</si>
  <si>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</si>
  <si>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</si>
  <si>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</si>
  <si>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</si>
  <si>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</si>
  <si>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</si>
  <si>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</si>
  <si>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</si>
  <si>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</si>
  <si>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</si>
  <si>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</si>
  <si>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</si>
  <si>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</si>
  <si>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</si>
  <si>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</si>
  <si>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</si>
  <si>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</si>
  <si>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</si>
  <si>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</si>
  <si>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</si>
  <si>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</si>
  <si>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</si>
  <si>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</si>
  <si>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</si>
  <si>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</si>
  <si>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</si>
  <si>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</si>
  <si>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</si>
  <si>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</si>
  <si>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</si>
  <si>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</si>
  <si>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</si>
  <si>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</si>
  <si>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</si>
  <si>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</si>
  <si>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</si>
  <si>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</si>
  <si>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</si>
  <si>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</si>
  <si>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</si>
  <si>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</si>
  <si>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</si>
  <si>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</si>
  <si>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</si>
  <si>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</si>
  <si>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</si>
  <si>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</si>
  <si>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</si>
  <si>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</si>
  <si>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</si>
  <si>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</si>
  <si>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</si>
  <si>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</si>
  <si>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</si>
  <si>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</si>
  <si>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</si>
  <si>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</si>
  <si>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</si>
  <si>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</si>
  <si>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</si>
  <si>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</si>
  <si>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</si>
  <si>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</si>
  <si>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</si>
  <si>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</si>
  <si>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</si>
  <si>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</si>
  <si>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</si>
  <si>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</si>
  <si>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</si>
  <si>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</si>
  <si>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</si>
  <si>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</si>
  <si>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</si>
  <si>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</si>
  <si>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</si>
  <si>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</si>
  <si>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</si>
  <si>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</si>
  <si>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</si>
  <si>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</si>
  <si>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</si>
  <si>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</si>
  <si>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</si>
  <si>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</si>
  <si>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</si>
  <si>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</si>
  <si>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</si>
  <si>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</si>
  <si>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</si>
  <si>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</si>
  <si>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</si>
  <si>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</si>
  <si>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</si>
  <si>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</si>
  <si>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</si>
  <si>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</si>
  <si>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</si>
  <si>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</si>
  <si>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</si>
  <si>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</si>
  <si>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</si>
  <si>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</si>
  <si>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</si>
  <si>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</si>
  <si>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</si>
  <si>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</si>
  <si>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</si>
  <si>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</si>
  <si>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</si>
  <si>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</si>
  <si>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</si>
  <si>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</si>
  <si>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</si>
  <si>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</si>
  <si>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</si>
  <si>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</si>
  <si>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</si>
  <si>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</si>
  <si>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</si>
  <si>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</si>
  <si>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</si>
  <si>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</si>
  <si>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</si>
  <si>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</si>
  <si>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</si>
  <si>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</si>
  <si>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</si>
  <si>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</si>
  <si>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</si>
  <si>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</si>
  <si>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</si>
  <si>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</si>
  <si>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</si>
  <si>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</si>
  <si>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</si>
  <si>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</si>
  <si>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</si>
  <si>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</si>
  <si>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</si>
  <si>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</si>
  <si>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</si>
  <si>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</si>
  <si>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</si>
  <si>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</si>
  <si>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</si>
  <si>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</si>
  <si>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</si>
  <si>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</si>
  <si>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</si>
  <si>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</si>
  <si>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</si>
  <si>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</si>
  <si>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</si>
  <si>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</si>
  <si>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</si>
  <si>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</si>
  <si>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</si>
  <si>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</si>
  <si>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</si>
  <si>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</si>
  <si>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</si>
  <si>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</si>
  <si>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</si>
  <si>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</si>
  <si>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</si>
  <si>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</si>
  <si>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</si>
  <si>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</si>
  <si>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</si>
  <si>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</si>
  <si>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</si>
  <si>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</si>
  <si>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</si>
  <si>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</si>
  <si>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</si>
  <si>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</si>
  <si>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</si>
  <si>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</si>
  <si>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</si>
  <si>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</si>
  <si>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</si>
  <si>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</si>
  <si>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</si>
  <si>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</si>
  <si>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</si>
  <si>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</si>
  <si>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</si>
  <si>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</si>
  <si>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</si>
  <si>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</si>
  <si>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</si>
  <si>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</si>
  <si>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</si>
  <si>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</si>
  <si>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</si>
  <si>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</si>
  <si>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</si>
  <si>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</si>
  <si>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</si>
  <si>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</si>
  <si>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</si>
  <si>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</si>
  <si>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</si>
  <si>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</si>
  <si>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</si>
  <si>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</si>
  <si>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</si>
  <si>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</si>
  <si>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</si>
  <si>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</si>
  <si>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</si>
  <si>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</si>
  <si>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</si>
  <si>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</si>
  <si>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</si>
  <si>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</si>
  <si>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</si>
  <si>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</si>
  <si>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</si>
  <si>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</si>
  <si>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</si>
  <si>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</si>
  <si>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</si>
  <si>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</si>
  <si>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</si>
  <si>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</si>
  <si>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</si>
  <si>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</si>
  <si>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</si>
  <si>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</si>
  <si>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</si>
  <si>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</si>
  <si>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</si>
  <si>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</si>
  <si>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</si>
  <si>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</si>
  <si>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RIZOBACTER</t>
  </si>
  <si>
    <t>NOMINA</t>
  </si>
  <si>
    <t>KAREN IDROVO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</si>
  <si>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</si>
  <si>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</si>
  <si>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</si>
  <si>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</si>
  <si>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</si>
  <si>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</si>
  <si>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</si>
  <si>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</si>
  <si>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</si>
  <si>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</si>
  <si>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</si>
  <si>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</si>
  <si>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</si>
  <si>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</si>
  <si>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</si>
  <si>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</si>
  <si>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</si>
  <si>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</si>
  <si>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</si>
  <si>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</si>
  <si>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</si>
  <si>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</si>
  <si>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RASTREO CARSYN JULIO</t>
  </si>
  <si>
    <t xml:space="preserve">RASTREO CARSIYN JULIO </t>
  </si>
  <si>
    <t xml:space="preserve">Uilever </t>
  </si>
  <si>
    <t xml:space="preserve">MARCELO ABRIL </t>
  </si>
  <si>
    <t>ADELANTO QUITO</t>
  </si>
  <si>
    <t>ABRILTRANS</t>
  </si>
  <si>
    <t xml:space="preserve">Hularus </t>
  </si>
  <si>
    <t xml:space="preserve">SEMVRA </t>
  </si>
  <si>
    <t>HULARUS</t>
  </si>
  <si>
    <t>ADESGAE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</si>
  <si>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</si>
  <si>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</si>
  <si>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</si>
  <si>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</si>
  <si>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</si>
  <si>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</si>
  <si>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</si>
  <si>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</si>
  <si>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</si>
  <si>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</si>
  <si>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</si>
  <si>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</si>
  <si>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</si>
  <si>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</si>
  <si>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</si>
  <si>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</si>
  <si>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</si>
  <si>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</si>
  <si>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</si>
  <si>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</si>
  <si>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</si>
  <si>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</si>
  <si>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</si>
  <si>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</si>
  <si>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</si>
  <si>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</si>
  <si>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</si>
  <si>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</si>
  <si>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</si>
  <si>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</si>
  <si>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</si>
  <si>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</si>
  <si>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50.14</t>
  </si>
  <si>
    <t>57.14</t>
  </si>
  <si>
    <t>37.51</t>
  </si>
  <si>
    <t>68.57</t>
  </si>
  <si>
    <t>ADELANTO CUENCA NES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</si>
  <si>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</si>
  <si>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</si>
  <si>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</si>
  <si>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</si>
  <si>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</si>
  <si>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</si>
  <si>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</si>
  <si>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</si>
  <si>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</si>
  <si>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</si>
  <si>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</si>
  <si>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</si>
  <si>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 xml:space="preserve">ADELANTO PARA LETRA 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</si>
  <si>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</si>
  <si>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</si>
  <si>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</si>
  <si>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</si>
  <si>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</si>
  <si>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</si>
  <si>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</si>
  <si>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</si>
  <si>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</si>
  <si>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</si>
  <si>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</si>
  <si>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 xml:space="preserve">PAGO DE PLAN </t>
  </si>
  <si>
    <t xml:space="preserve">PAGO TARJETA </t>
  </si>
  <si>
    <t>PAGO TARJETA DE JUAN A</t>
  </si>
  <si>
    <t>Pag Mensual Alfredo Sandoval</t>
  </si>
  <si>
    <t xml:space="preserve">SEPTIEMBRE 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</si>
  <si>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</si>
  <si>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</si>
  <si>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</si>
  <si>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</si>
  <si>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</si>
  <si>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JAIME PAREDES</t>
  </si>
  <si>
    <t>57495350-1</t>
  </si>
  <si>
    <t>CHEQUE</t>
  </si>
  <si>
    <t>001100 -00 0000416</t>
  </si>
  <si>
    <t>….....................................</t>
  </si>
  <si>
    <t>….....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</si>
  <si>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</si>
  <si>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</si>
  <si>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</si>
  <si>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</si>
  <si>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</si>
  <si>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</si>
  <si>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</si>
  <si>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</si>
  <si>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</si>
  <si>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</si>
  <si>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</si>
  <si>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</si>
  <si>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</si>
  <si>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</si>
  <si>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</si>
  <si>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</si>
  <si>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</si>
  <si>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</si>
  <si>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</si>
  <si>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</si>
  <si>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</si>
  <si>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</si>
  <si>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</si>
  <si>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</si>
  <si>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</si>
  <si>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</si>
  <si>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</si>
  <si>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</si>
  <si>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</si>
  <si>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</si>
  <si>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</si>
  <si>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</si>
  <si>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</si>
  <si>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</si>
  <si>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</si>
  <si>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</si>
  <si>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</si>
  <si>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</si>
  <si>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</si>
  <si>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</si>
  <si>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</si>
  <si>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</si>
  <si>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</si>
  <si>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</si>
  <si>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</si>
  <si>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</si>
  <si>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</si>
  <si>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</si>
  <si>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</si>
  <si>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</si>
  <si>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</si>
  <si>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</si>
  <si>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</si>
  <si>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</si>
  <si>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</si>
  <si>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</si>
  <si>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</si>
  <si>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</si>
  <si>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</si>
  <si>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</si>
  <si>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 xml:space="preserve">PAGO SALIDA ANGEL </t>
  </si>
  <si>
    <t xml:space="preserve">SALIDA DE EDUARDO BAYAS </t>
  </si>
  <si>
    <t>adelanto Unilever UIO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</si>
  <si>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</si>
  <si>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</si>
  <si>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</si>
  <si>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</si>
  <si>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</si>
  <si>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</si>
  <si>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</si>
  <si>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</si>
  <si>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</si>
  <si>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</si>
  <si>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MAN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</si>
  <si>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</si>
  <si>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</si>
  <si>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</si>
  <si>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</si>
  <si>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</si>
  <si>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</si>
  <si>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>Ranza Flexn</t>
  </si>
  <si>
    <t>Sur Cliente</t>
  </si>
  <si>
    <t xml:space="preserve">SEGURO LATINA </t>
  </si>
  <si>
    <t>POJ 0800</t>
  </si>
  <si>
    <t>ADELANTO ESTIVA HB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</si>
  <si>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</si>
  <si>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</si>
  <si>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</si>
  <si>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</si>
  <si>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</si>
  <si>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</si>
  <si>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</si>
  <si>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</si>
  <si>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</si>
  <si>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</si>
  <si>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</si>
  <si>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</si>
  <si>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</si>
  <si>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NATHALY MECIAS</t>
  </si>
  <si>
    <t>CREDENCIALES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</si>
  <si>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</si>
  <si>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</si>
  <si>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</si>
  <si>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</si>
  <si>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</si>
  <si>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</si>
  <si>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</si>
  <si>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</si>
  <si>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</si>
  <si>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</si>
  <si>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</si>
  <si>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</si>
  <si>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</si>
  <si>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</si>
  <si>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</si>
  <si>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</si>
  <si>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</si>
  <si>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</si>
  <si>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</si>
  <si>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</si>
  <si>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</si>
  <si>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</si>
  <si>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</si>
  <si>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</si>
  <si>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</si>
  <si>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</si>
  <si>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</si>
  <si>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</si>
  <si>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</si>
  <si>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</si>
  <si>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</si>
  <si>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</si>
  <si>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</si>
  <si>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</si>
  <si>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</si>
  <si>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</si>
  <si>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</si>
  <si>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</si>
  <si>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</si>
  <si>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</si>
  <si>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</si>
  <si>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</si>
  <si>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</si>
  <si>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</si>
  <si>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</si>
  <si>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</si>
  <si>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</si>
  <si>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</si>
  <si>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</si>
  <si>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</si>
  <si>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</si>
  <si>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</si>
  <si>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RASTREO</t>
  </si>
  <si>
    <t>RASTREO OCTUBRE</t>
  </si>
  <si>
    <t>RASTREO CARSINC</t>
  </si>
  <si>
    <t>FAVALLE</t>
  </si>
  <si>
    <t xml:space="preserve">PIDACO GY </t>
  </si>
  <si>
    <t>Parmalat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</si>
  <si>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</si>
  <si>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</si>
  <si>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</si>
  <si>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</si>
  <si>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</si>
  <si>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</si>
  <si>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</si>
  <si>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</si>
  <si>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</si>
  <si>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</si>
  <si>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</si>
  <si>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</si>
  <si>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</si>
  <si>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</si>
  <si>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</si>
  <si>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</si>
  <si>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</si>
  <si>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</si>
  <si>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</si>
  <si>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imbapres</t>
  </si>
  <si>
    <t>adelanto imbapres</t>
  </si>
  <si>
    <t xml:space="preserve">ADELANTO VIAJE </t>
  </si>
  <si>
    <t>SUPERMAXI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</si>
  <si>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</si>
  <si>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</si>
  <si>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</si>
  <si>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</si>
  <si>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</si>
  <si>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</si>
  <si>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</si>
  <si>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</si>
  <si>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</si>
  <si>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</si>
  <si>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</si>
  <si>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</si>
  <si>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</si>
  <si>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</si>
  <si>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</si>
  <si>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</si>
  <si>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>AD</t>
  </si>
  <si>
    <t>ADELANTO PORRAS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</si>
  <si>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</si>
  <si>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</si>
  <si>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</si>
  <si>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</si>
  <si>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</si>
  <si>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</si>
  <si>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</si>
  <si>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</si>
  <si>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</si>
  <si>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</si>
  <si>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</si>
  <si>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</si>
  <si>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</si>
  <si>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</si>
  <si>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</si>
  <si>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</si>
  <si>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</si>
  <si>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</si>
  <si>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</si>
  <si>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</si>
  <si>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</si>
  <si>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</si>
  <si>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 xml:space="preserve">SALIDA E INGRESO AL IESS PAUL-JORDY </t>
  </si>
  <si>
    <t>TRANSRIODAMAS</t>
  </si>
  <si>
    <t>58225299-1</t>
  </si>
  <si>
    <t>58225299-2</t>
  </si>
  <si>
    <t>58225299-3</t>
  </si>
  <si>
    <t>58225299-4</t>
  </si>
  <si>
    <t>1426-1425</t>
  </si>
  <si>
    <t>ELEZABETH SANDOVAL</t>
  </si>
  <si>
    <t xml:space="preserve">NURI ALVARADO </t>
  </si>
  <si>
    <t>ECUACAO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</si>
  <si>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</si>
  <si>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</si>
  <si>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</si>
  <si>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</si>
  <si>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</si>
  <si>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</si>
  <si>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</si>
  <si>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</si>
  <si>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</si>
  <si>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</si>
  <si>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</si>
  <si>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</si>
  <si>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</si>
  <si>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</si>
  <si>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</si>
  <si>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</si>
  <si>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</si>
  <si>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</si>
  <si>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</si>
  <si>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</si>
  <si>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</si>
  <si>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</si>
  <si>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</si>
  <si>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</si>
  <si>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</si>
  <si>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</si>
  <si>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</si>
  <si>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</si>
  <si>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</si>
  <si>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</si>
  <si>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</si>
  <si>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</si>
  <si>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</si>
  <si>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</si>
  <si>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</si>
  <si>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</si>
  <si>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</si>
  <si>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</si>
  <si>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</si>
  <si>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</si>
  <si>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</si>
  <si>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</si>
  <si>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</si>
  <si>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</si>
  <si>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</si>
  <si>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</si>
  <si>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</si>
  <si>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</si>
  <si>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</si>
  <si>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</si>
  <si>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</si>
  <si>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</si>
  <si>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</si>
  <si>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</si>
  <si>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</si>
  <si>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</si>
  <si>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</si>
  <si>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</si>
  <si>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</si>
  <si>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</si>
  <si>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</si>
  <si>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</si>
  <si>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</si>
  <si>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</si>
  <si>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</si>
  <si>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</si>
  <si>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</si>
  <si>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</si>
  <si>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</si>
  <si>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</si>
  <si>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</si>
  <si>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</si>
  <si>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</si>
  <si>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</si>
  <si>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</si>
  <si>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</si>
  <si>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</si>
  <si>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</si>
  <si>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</si>
  <si>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</si>
  <si>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</si>
  <si>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</si>
  <si>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</si>
  <si>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</si>
  <si>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</si>
  <si>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</si>
  <si>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</si>
  <si>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</si>
  <si>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</si>
  <si>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</si>
  <si>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</si>
  <si>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</si>
  <si>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</si>
  <si>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</si>
  <si>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</si>
  <si>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</si>
  <si>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</si>
  <si>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</si>
  <si>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</si>
  <si>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</si>
  <si>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</si>
  <si>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</si>
  <si>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</si>
  <si>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</si>
  <si>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</si>
  <si>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</si>
  <si>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</si>
  <si>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</si>
  <si>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</si>
  <si>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</si>
  <si>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</si>
  <si>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</si>
  <si>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</si>
  <si>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</si>
  <si>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</si>
  <si>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</si>
  <si>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</si>
  <si>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</si>
  <si>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</si>
  <si>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</si>
  <si>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</si>
  <si>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</si>
  <si>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</si>
  <si>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</si>
  <si>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</si>
  <si>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</si>
  <si>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</si>
  <si>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</si>
  <si>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</si>
  <si>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</si>
  <si>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</si>
  <si>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</si>
  <si>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</si>
  <si>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</si>
  <si>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</si>
  <si>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</si>
  <si>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</si>
  <si>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</si>
  <si>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</si>
  <si>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</si>
  <si>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</si>
  <si>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</si>
  <si>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</si>
  <si>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</si>
  <si>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</si>
  <si>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LETRA SINOTRUK</t>
  </si>
  <si>
    <t>GANGA</t>
  </si>
  <si>
    <t>CREDITOS</t>
  </si>
  <si>
    <t xml:space="preserve">PATRICIO SOLA 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</si>
  <si>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</si>
  <si>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</si>
  <si>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</si>
  <si>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</si>
  <si>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</si>
  <si>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</si>
  <si>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</si>
  <si>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</si>
  <si>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</si>
  <si>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</si>
  <si>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</si>
  <si>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</si>
  <si>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</si>
  <si>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</si>
  <si>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</si>
  <si>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</si>
  <si>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</si>
  <si>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</si>
  <si>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</si>
  <si>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</si>
  <si>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</si>
  <si>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</si>
  <si>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</si>
  <si>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</si>
  <si>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</si>
  <si>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</si>
  <si>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</si>
  <si>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</si>
  <si>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</si>
  <si>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</si>
  <si>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</si>
  <si>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</si>
  <si>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LETRA SCANIA</t>
  </si>
  <si>
    <t xml:space="preserve">LETRA MAN </t>
  </si>
  <si>
    <t>ESTIVA FAMI</t>
  </si>
  <si>
    <t>MENSUAL ALFEDO</t>
  </si>
  <si>
    <t>SALDO DEL 2023</t>
  </si>
  <si>
    <t xml:space="preserve">SALDO DEL 2023 </t>
  </si>
  <si>
    <t xml:space="preserve">HULARUS </t>
  </si>
  <si>
    <t>PAD</t>
  </si>
  <si>
    <t xml:space="preserve">DEBITO DE ACCIDENTE </t>
  </si>
  <si>
    <t>SANTO DOMI</t>
  </si>
  <si>
    <t>INTEENO</t>
  </si>
  <si>
    <t>CARLOS ZARSOSA</t>
  </si>
  <si>
    <t>ROSado</t>
  </si>
  <si>
    <t xml:space="preserve">PTO </t>
  </si>
  <si>
    <t>JAN</t>
  </si>
  <si>
    <t xml:space="preserve">ALOAG </t>
  </si>
  <si>
    <t xml:space="preserve">SUPERMAXI </t>
  </si>
  <si>
    <t>GABETAS</t>
  </si>
  <si>
    <t>LOMAS SARG</t>
  </si>
  <si>
    <t xml:space="preserve">CONGELADORES </t>
  </si>
  <si>
    <t xml:space="preserve">MODERNA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</si>
</sst>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0" fontId="12" fillId="0" borderId="0" xfId="0" applyFont="1"/>
    <xf numFmtId="0" fontId="0" fillId="7" borderId="0" xfId="0" applyFill="1"/>
    <xf numFmtId="0" fontId="13" fillId="8" borderId="13" xfId="0" applyFont="1" applyFill="1" applyBorder="1" applyAlignment="1">
      <alignment horizontal="left" vertical="center" wrapText="1"/>
    </xf>
    <xf numFmtId="0" fontId="13" fillId="8" borderId="0" xfId="0" applyFont="1" applyFill="1" applyAlignment="1">
      <alignment vertical="center" wrapText="1"/>
    </xf>
    <xf numFmtId="0" fontId="13" fillId="8" borderId="13" xfId="0" applyFont="1" applyFill="1" applyBorder="1" applyAlignment="1">
      <alignment horizontal="center" vertical="center" wrapText="1"/>
    </xf>
    <xf numFmtId="14" fontId="13" fillId="8" borderId="13" xfId="0" applyNumberFormat="1" applyFont="1" applyFill="1" applyBorder="1" applyAlignment="1">
      <alignment horizontal="center" vertical="center" wrapText="1"/>
    </xf>
    <xf numFmtId="0" fontId="13" fillId="8" borderId="13" xfId="0" applyFont="1" applyFill="1" applyBorder="1" applyAlignment="1">
      <alignment horizontal="right" vertical="center" wrapText="1"/>
    </xf>
    <xf numFmtId="0" fontId="13" fillId="7" borderId="13" xfId="0" applyFont="1" applyFill="1" applyBorder="1" applyAlignment="1">
      <alignment horizontal="left" vertical="center" wrapText="1"/>
    </xf>
    <xf numFmtId="0" fontId="13" fillId="7" borderId="0" xfId="0" applyFont="1" applyFill="1" applyAlignment="1">
      <alignment vertical="center" wrapText="1"/>
    </xf>
    <xf numFmtId="0" fontId="13" fillId="7" borderId="13" xfId="0" applyFont="1" applyFill="1" applyBorder="1" applyAlignment="1">
      <alignment horizontal="center" vertical="center" wrapText="1"/>
    </xf>
    <xf numFmtId="14" fontId="13" fillId="7" borderId="13" xfId="0" applyNumberFormat="1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4" fillId="7" borderId="1" xfId="0" applyFont="1" applyFill="1" applyBorder="1" applyAlignment="1">
      <alignment horizontal="right" vertical="center" wrapText="1"/>
    </xf>
    <xf numFmtId="0" fontId="16" fillId="0" borderId="0" xfId="0" applyFont="1"/>
    <xf numFmtId="0" fontId="17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1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18" fillId="0" borderId="0" xfId="0" applyFont="1"/>
    <xf numFmtId="0" fontId="19" fillId="0" borderId="0" xfId="0" applyFont="1"/>
    <xf numFmtId="17" fontId="18" fillId="0" borderId="0" xfId="0" applyNumberFormat="1" applyFont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166" fontId="18" fillId="0" borderId="0" xfId="2" applyFont="1" applyFill="1" applyBorder="1"/>
    <xf numFmtId="166" fontId="18" fillId="0" borderId="0" xfId="0" applyNumberFormat="1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4" fontId="13" fillId="8" borderId="13" xfId="0" applyNumberFormat="1" applyFont="1" applyFill="1" applyBorder="1" applyAlignment="1">
      <alignment horizontal="right" vertical="center" wrapText="1"/>
    </xf>
    <xf numFmtId="4" fontId="13" fillId="7" borderId="13" xfId="0" applyNumberFormat="1" applyFont="1" applyFill="1" applyBorder="1" applyAlignment="1">
      <alignment horizontal="right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3" fillId="8" borderId="13" xfId="0" applyFont="1" applyFill="1" applyBorder="1" applyAlignment="1">
      <alignment horizontal="left" vertical="center"/>
    </xf>
    <xf numFmtId="0" fontId="13" fillId="7" borderId="13" xfId="0" applyFont="1" applyFill="1" applyBorder="1" applyAlignment="1">
      <alignment horizontal="left" vertical="center"/>
    </xf>
    <xf numFmtId="0" fontId="13" fillId="8" borderId="13" xfId="0" applyFont="1" applyFill="1" applyBorder="1" applyAlignment="1">
      <alignment vertical="center"/>
    </xf>
    <xf numFmtId="4" fontId="13" fillId="8" borderId="13" xfId="0" applyNumberFormat="1" applyFont="1" applyFill="1" applyBorder="1" applyAlignment="1">
      <alignment vertical="center"/>
    </xf>
    <xf numFmtId="14" fontId="13" fillId="8" borderId="13" xfId="0" applyNumberFormat="1" applyFont="1" applyFill="1" applyBorder="1" applyAlignment="1">
      <alignment vertical="center"/>
    </xf>
    <xf numFmtId="0" fontId="13" fillId="7" borderId="13" xfId="0" applyFont="1" applyFill="1" applyBorder="1" applyAlignment="1">
      <alignment vertical="center"/>
    </xf>
    <xf numFmtId="4" fontId="13" fillId="7" borderId="13" xfId="0" applyNumberFormat="1" applyFont="1" applyFill="1" applyBorder="1" applyAlignment="1">
      <alignment vertical="center"/>
    </xf>
    <xf numFmtId="14" fontId="13" fillId="7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2" fillId="0" borderId="0" xfId="0" applyFont="1" applyAlignment="1">
      <alignment horizontal="left"/>
    </xf>
    <xf numFmtId="165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left"/>
    </xf>
    <xf numFmtId="165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4" fillId="8" borderId="13" xfId="0" applyFont="1" applyFill="1" applyBorder="1" applyAlignment="1">
      <alignment horizontal="left" vertical="center" wrapText="1"/>
    </xf>
    <xf numFmtId="0" fontId="24" fillId="8" borderId="0" xfId="0" applyFont="1" applyFill="1" applyAlignment="1">
      <alignment vertical="center" wrapText="1"/>
    </xf>
    <xf numFmtId="14" fontId="24" fillId="8" borderId="13" xfId="0" applyNumberFormat="1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right" vertical="center" wrapText="1"/>
    </xf>
    <xf numFmtId="0" fontId="24" fillId="7" borderId="13" xfId="0" applyFont="1" applyFill="1" applyBorder="1" applyAlignment="1">
      <alignment horizontal="left" vertical="center" wrapText="1"/>
    </xf>
    <xf numFmtId="0" fontId="24" fillId="7" borderId="0" xfId="0" applyFont="1" applyFill="1" applyAlignment="1">
      <alignment vertical="center" wrapText="1"/>
    </xf>
    <xf numFmtId="14" fontId="24" fillId="7" borderId="13" xfId="0" applyNumberFormat="1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right" vertical="center" wrapText="1"/>
    </xf>
    <xf numFmtId="0" fontId="24" fillId="7" borderId="0" xfId="0" applyFont="1" applyFill="1" applyAlignment="1">
      <alignment horizontal="left" vertical="center" wrapText="1"/>
    </xf>
    <xf numFmtId="14" fontId="24" fillId="7" borderId="0" xfId="0" applyNumberFormat="1" applyFont="1" applyFill="1" applyAlignment="1">
      <alignment horizontal="center" vertical="center" wrapText="1"/>
    </xf>
    <xf numFmtId="0" fontId="24" fillId="7" borderId="0" xfId="0" applyFont="1" applyFill="1" applyAlignment="1">
      <alignment horizontal="center" vertical="center" wrapText="1"/>
    </xf>
    <xf numFmtId="0" fontId="24" fillId="7" borderId="0" xfId="0" applyFont="1" applyFill="1" applyAlignment="1">
      <alignment horizontal="right" vertical="center" wrapText="1"/>
    </xf>
    <xf numFmtId="0" fontId="25" fillId="7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6" fillId="0" borderId="16" xfId="0" applyFont="1" applyBorder="1" applyAlignment="1">
      <alignment wrapText="1"/>
    </xf>
    <xf numFmtId="3" fontId="26" fillId="0" borderId="16" xfId="0" applyNumberFormat="1" applyFont="1" applyBorder="1" applyAlignment="1">
      <alignment wrapText="1"/>
    </xf>
    <xf numFmtId="168" fontId="26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6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18" fillId="3" borderId="1" xfId="0" applyNumberFormat="1" applyFont="1" applyFill="1" applyBorder="1"/>
    <xf numFmtId="0" fontId="18" fillId="3" borderId="1" xfId="0" applyFont="1" applyFill="1" applyBorder="1"/>
    <xf numFmtId="44" fontId="18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6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28" fillId="0" borderId="0" xfId="0" applyFont="1"/>
    <xf numFmtId="0" fontId="0" fillId="0" borderId="16" xfId="0" applyBorder="1"/>
    <xf numFmtId="0" fontId="26" fillId="0" borderId="16" xfId="0" applyFont="1" applyBorder="1"/>
    <xf numFmtId="3" fontId="26" fillId="0" borderId="16" xfId="0" applyNumberFormat="1" applyFont="1" applyBorder="1"/>
    <xf numFmtId="21" fontId="26" fillId="0" borderId="16" xfId="0" applyNumberFormat="1" applyFont="1" applyBorder="1"/>
    <xf numFmtId="0" fontId="29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0" fillId="0" borderId="0" xfId="0" applyNumberFormat="1" applyFont="1" applyAlignment="1">
      <alignment horizontal="right" vertical="center" readingOrder="1"/>
    </xf>
    <xf numFmtId="4" fontId="30" fillId="0" borderId="0" xfId="0" applyNumberFormat="1" applyFont="1"/>
    <xf numFmtId="2" fontId="0" fillId="0" borderId="1" xfId="0" applyNumberFormat="1" applyBorder="1"/>
    <xf numFmtId="0" fontId="32" fillId="3" borderId="1" xfId="0" applyFont="1" applyFill="1" applyBorder="1"/>
    <xf numFmtId="0" fontId="33" fillId="3" borderId="1" xfId="0" applyFont="1" applyFill="1" applyBorder="1"/>
    <xf numFmtId="16" fontId="33" fillId="3" borderId="1" xfId="0" applyNumberFormat="1" applyFont="1" applyFill="1" applyBorder="1"/>
    <xf numFmtId="164" fontId="33" fillId="3" borderId="1" xfId="0" applyNumberFormat="1" applyFont="1" applyFill="1" applyBorder="1"/>
    <xf numFmtId="14" fontId="33" fillId="3" borderId="1" xfId="0" applyNumberFormat="1" applyFont="1" applyFill="1" applyBorder="1" applyAlignment="1">
      <alignment vertical="center"/>
    </xf>
    <xf numFmtId="0" fontId="33" fillId="3" borderId="1" xfId="0" applyFont="1" applyFill="1" applyBorder="1" applyAlignment="1">
      <alignment vertical="center"/>
    </xf>
    <xf numFmtId="164" fontId="33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5" fillId="0" borderId="0" xfId="0" applyFont="1"/>
    <xf numFmtId="0" fontId="33" fillId="3" borderId="1" xfId="0" applyFont="1" applyFill="1" applyBorder="1" applyAlignment="1">
      <alignment horizontal="right"/>
    </xf>
    <xf numFmtId="0" fontId="33" fillId="3" borderId="1" xfId="0" applyFont="1" applyFill="1" applyBorder="1" applyAlignment="1">
      <alignment horizontal="right" vertical="center"/>
    </xf>
    <xf numFmtId="0" fontId="32" fillId="3" borderId="1" xfId="0" applyFont="1" applyFill="1" applyBorder="1" applyAlignment="1">
      <alignment horizontal="right"/>
    </xf>
    <xf numFmtId="0" fontId="36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3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3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8" fillId="3" borderId="0" xfId="0" applyFont="1" applyFill="1"/>
    <xf numFmtId="0" fontId="6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1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0" fontId="37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7" fillId="9" borderId="2" xfId="0" applyFont="1" applyFill="1" applyBorder="1" applyAlignment="1">
      <alignment horizontal="center"/>
    </xf>
    <xf numFmtId="0" fontId="27" fillId="9" borderId="4" xfId="0" applyFont="1" applyFill="1" applyBorder="1" applyAlignment="1">
      <alignment horizontal="center"/>
    </xf>
    <xf numFmtId="0" fontId="27" fillId="9" borderId="3" xfId="0" applyFont="1" applyFill="1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1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166" fontId="21" fillId="0" borderId="0" xfId="2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0" fillId="0" borderId="1" xfId="0" applyBorder="1" applyAlignment="1"/>
    <xf numFmtId="16" fontId="0" fillId="0" borderId="1" xfId="0" applyNumberFormat="1" applyBorder="1" applyAlignment="1"/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workbookViewId="0">
      <selection activeCell="C17" sqref="C1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77</v>
      </c>
      <c r="F8" s="222"/>
      <c r="G8" s="222"/>
      <c r="H8" s="222"/>
      <c r="V8" s="17"/>
      <c r="X8" s="23" t="s">
        <v>32</v>
      </c>
      <c r="Y8" s="20">
        <f>IF(B8="PAGADO",0,C13)</f>
        <v>-2144</v>
      </c>
      <c r="AA8" s="222" t="s">
        <v>57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2144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2240.92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-2144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-2240.92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2144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2144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254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2144</v>
      </c>
      <c r="V35" s="17"/>
      <c r="X35" s="15" t="s">
        <v>18</v>
      </c>
      <c r="Y35" s="16">
        <f>SUM(Y16:Y34)</f>
        <v>2240.92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-2240.92</v>
      </c>
      <c r="E53" s="222" t="s">
        <v>57</v>
      </c>
      <c r="F53" s="222"/>
      <c r="G53" s="222"/>
      <c r="H53" s="222"/>
      <c r="V53" s="17"/>
      <c r="X53" s="23" t="s">
        <v>32</v>
      </c>
      <c r="Y53" s="20">
        <f>IF(B53="PAGADO",0,C58)</f>
        <v>-1785.92</v>
      </c>
      <c r="AA53" s="222" t="s">
        <v>77</v>
      </c>
      <c r="AB53" s="222"/>
      <c r="AC53" s="222"/>
      <c r="AD53" s="22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152</v>
      </c>
      <c r="G55" s="3"/>
      <c r="H55" s="5">
        <v>580</v>
      </c>
      <c r="N55" s="25">
        <v>44944</v>
      </c>
      <c r="O55" s="3" t="s">
        <v>172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255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2390.92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1785.92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-1785.92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-1785.92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2240.92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1785.92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2390.92</v>
      </c>
      <c r="D81" t="s">
        <v>22</v>
      </c>
      <c r="E81" t="s">
        <v>21</v>
      </c>
      <c r="V81" s="17"/>
      <c r="X81" s="15" t="s">
        <v>18</v>
      </c>
      <c r="Y81" s="16">
        <f>SUM(Y62:Y80)</f>
        <v>1785.92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300</v>
      </c>
      <c r="C106" s="20">
        <f>IF(X53="PAGADO",0,Y58)</f>
        <v>-1785.92</v>
      </c>
      <c r="E106" s="222" t="s">
        <v>77</v>
      </c>
      <c r="F106" s="222"/>
      <c r="G106" s="222"/>
      <c r="H106" s="222"/>
      <c r="V106" s="17"/>
      <c r="X106" s="23" t="s">
        <v>32</v>
      </c>
      <c r="Y106" s="20">
        <f>IF(B106="PAGADO",0,C111)</f>
        <v>-1785.92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1785.92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1785.92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-1785.92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-1785.92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1785.92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1785.92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1785.92</v>
      </c>
      <c r="V133" s="17"/>
      <c r="X133" s="15" t="s">
        <v>18</v>
      </c>
      <c r="Y133" s="16">
        <f>SUM(Y114:Y132)</f>
        <v>1785.92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-1785.92</v>
      </c>
      <c r="E151" s="222" t="s">
        <v>77</v>
      </c>
      <c r="F151" s="222"/>
      <c r="G151" s="222"/>
      <c r="H151" s="222"/>
      <c r="V151" s="17"/>
      <c r="X151" s="23" t="s">
        <v>32</v>
      </c>
      <c r="Y151" s="20">
        <f>IF(B151="PAGADO",0,C156)</f>
        <v>-1785.92</v>
      </c>
      <c r="AA151" s="222" t="s">
        <v>77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301</v>
      </c>
      <c r="AC153" s="3" t="s">
        <v>302</v>
      </c>
      <c r="AD153" s="5">
        <v>52.92</v>
      </c>
      <c r="AJ153" s="25">
        <v>44974</v>
      </c>
      <c r="AK153" s="3" t="s">
        <v>282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52.92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1785.92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1935.92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-1785.92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-1883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NO PAGAR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NO PAGAR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1785.92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1785.92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1785.92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1935.92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32</v>
      </c>
      <c r="C200" s="20">
        <f>IF(X151="PAGADO",0,Y156)</f>
        <v>-1883</v>
      </c>
      <c r="E200" s="222" t="s">
        <v>77</v>
      </c>
      <c r="F200" s="222"/>
      <c r="G200" s="222"/>
      <c r="H200" s="222"/>
      <c r="V200" s="17"/>
      <c r="X200" s="23" t="s">
        <v>32</v>
      </c>
      <c r="Y200" s="20">
        <f>IF(B200="PAGADO",0,C205)</f>
        <v>-2679.44</v>
      </c>
      <c r="AA200" s="222" t="s">
        <v>77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310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2679.44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2775.39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-2679.44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-2775.39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1883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2679.44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356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2679.44</v>
      </c>
      <c r="V227" s="17"/>
      <c r="X227" s="15" t="s">
        <v>18</v>
      </c>
      <c r="Y227" s="16">
        <f>SUM(Y208:Y226)</f>
        <v>2775.39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32</v>
      </c>
      <c r="C245" s="20">
        <f>IF(X200="PAGADO",0,C205)</f>
        <v>-2679.44</v>
      </c>
      <c r="E245" s="222" t="s">
        <v>20</v>
      </c>
      <c r="F245" s="222"/>
      <c r="G245" s="222"/>
      <c r="H245" s="222"/>
      <c r="V245" s="17"/>
      <c r="X245" s="23" t="s">
        <v>32</v>
      </c>
      <c r="Y245" s="20">
        <f>IF(B245="PAGADO",0,C250)</f>
        <v>-2775.39</v>
      </c>
      <c r="AA245" s="222" t="s">
        <v>20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2775.39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2775.39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-2775.39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-2775.39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NO PAGAR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2775.39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2775.39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2775.39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2775.39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-2775.39</v>
      </c>
      <c r="E292" s="222" t="s">
        <v>498</v>
      </c>
      <c r="F292" s="222"/>
      <c r="G292" s="222"/>
      <c r="H292" s="222"/>
      <c r="V292" s="17"/>
      <c r="X292" s="23" t="s">
        <v>32</v>
      </c>
      <c r="Y292" s="20">
        <f>IF(B292="PAGADO",0,C297)</f>
        <v>-2775.39</v>
      </c>
      <c r="AA292" s="222" t="s">
        <v>77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538</v>
      </c>
      <c r="AC294" s="3"/>
      <c r="AD294" s="5">
        <v>1000</v>
      </c>
      <c r="AJ294" s="25">
        <v>45027</v>
      </c>
      <c r="AK294" s="3" t="s">
        <v>95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2775.39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4871.3399999999992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-2775.39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-3871.3399999999992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2775.39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2775.39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537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2775.39</v>
      </c>
      <c r="V319" s="17"/>
      <c r="X319" s="15" t="s">
        <v>18</v>
      </c>
      <c r="Y319" s="16">
        <f>SUM(Y300:Y318)</f>
        <v>4871.3399999999992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IF(X292="PAGADO",0,C297)</f>
        <v>-2775.39</v>
      </c>
      <c r="E337" s="222" t="s">
        <v>77</v>
      </c>
      <c r="F337" s="222"/>
      <c r="G337" s="222"/>
      <c r="H337" s="222"/>
      <c r="V337" s="17"/>
      <c r="X337" s="23" t="s">
        <v>32</v>
      </c>
      <c r="Y337" s="20">
        <f>IF(B1130="PAGADO",0,C342)</f>
        <v>-3871.3399999999992</v>
      </c>
      <c r="AA337" s="222" t="s">
        <v>57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590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3871.3399999999992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3881.3399999999992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-3871.3399999999992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-3881.3399999999992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NO PAGAR</v>
      </c>
      <c r="Y343" s="223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NO PAGAR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8" t="s">
        <v>590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3871.3399999999992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3871.3399999999992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3871.3399999999992</v>
      </c>
      <c r="D365" t="s">
        <v>22</v>
      </c>
      <c r="E365" t="s">
        <v>21</v>
      </c>
      <c r="V365" s="17"/>
      <c r="X365" s="15" t="s">
        <v>18</v>
      </c>
      <c r="Y365" s="16">
        <f>SUM(Y346:Y364)</f>
        <v>3881.3399999999992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1" t="s">
        <v>28</v>
      </c>
      <c r="I380" s="221"/>
      <c r="J380" s="221"/>
      <c r="V380" s="17"/>
      <c r="AC380" s="224"/>
      <c r="AD380" s="224"/>
      <c r="AE380" s="224"/>
    </row>
    <row r="381" spans="2:31" x14ac:dyDescent="0.25">
      <c r="H381" s="221"/>
      <c r="I381" s="221"/>
      <c r="J381" s="221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-3881.3399999999992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-3927.2499999999991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3927.2499999999991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3927.2499999999991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-3927.2499999999991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-3927.2499999999991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3881.3399999999992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3927.2499999999991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655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3927.2499999999991</v>
      </c>
      <c r="V412" s="17"/>
      <c r="X412" s="15" t="s">
        <v>18</v>
      </c>
      <c r="Y412" s="16">
        <f>SUM(Y393:Y411)</f>
        <v>3927.2499999999991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32</v>
      </c>
      <c r="C430" s="20">
        <f>IF(X385="PAGADO",0,C390)</f>
        <v>-3927.2499999999991</v>
      </c>
      <c r="E430" s="222" t="s">
        <v>739</v>
      </c>
      <c r="F430" s="222"/>
      <c r="G430" s="222"/>
      <c r="H430" s="222"/>
      <c r="V430" s="17"/>
      <c r="X430" s="23" t="s">
        <v>32</v>
      </c>
      <c r="Y430" s="20">
        <f>IF(B1223="PAGADO",0,C435)</f>
        <v>-3927.2499999999991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3927.2499999999991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3927.2499999999991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-3927.2499999999991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-3927.2499999999991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NO PAGAR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3" t="str">
        <f>IF(C435&lt;0,"NO PAGAR","COBRAR'")</f>
        <v>NO PAGAR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3927.2499999999991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3927.2499999999991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3927.2499999999991</v>
      </c>
      <c r="D458" t="s">
        <v>22</v>
      </c>
      <c r="E458" t="s">
        <v>21</v>
      </c>
      <c r="V458" s="17"/>
      <c r="X458" s="15" t="s">
        <v>18</v>
      </c>
      <c r="Y458" s="16">
        <f>SUM(Y439:Y457)</f>
        <v>3927.2499999999991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4" t="s">
        <v>29</v>
      </c>
      <c r="AD476" s="224"/>
      <c r="AE476" s="224"/>
    </row>
    <row r="477" spans="8:31" x14ac:dyDescent="0.25">
      <c r="H477" s="221" t="s">
        <v>28</v>
      </c>
      <c r="I477" s="221"/>
      <c r="J477" s="221"/>
      <c r="V477" s="17"/>
      <c r="AC477" s="224"/>
      <c r="AD477" s="224"/>
      <c r="AE477" s="224"/>
    </row>
    <row r="478" spans="8:31" x14ac:dyDescent="0.25">
      <c r="H478" s="221"/>
      <c r="I478" s="221"/>
      <c r="J478" s="221"/>
      <c r="V478" s="17"/>
      <c r="AC478" s="224"/>
      <c r="AD478" s="224"/>
      <c r="AE478" s="22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63</v>
      </c>
      <c r="V481" s="17"/>
      <c r="X481" s="22" t="s">
        <v>63</v>
      </c>
    </row>
    <row r="482" spans="2:41" ht="23.25" x14ac:dyDescent="0.35">
      <c r="B482" s="23" t="s">
        <v>32</v>
      </c>
      <c r="C482" s="20">
        <f>IF(X430="PAGADO",0,Y435)</f>
        <v>-3927.2499999999991</v>
      </c>
      <c r="E482" s="222" t="s">
        <v>20</v>
      </c>
      <c r="F482" s="222"/>
      <c r="G482" s="222"/>
      <c r="H482" s="222"/>
      <c r="V482" s="17"/>
      <c r="X482" s="23" t="s">
        <v>32</v>
      </c>
      <c r="Y482" s="20">
        <f>IF(B482="PAGADO",0,C487)</f>
        <v>-3927.2499999999991</v>
      </c>
      <c r="AA482" s="222" t="s">
        <v>20</v>
      </c>
      <c r="AB482" s="222"/>
      <c r="AC482" s="222"/>
      <c r="AD482" s="22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3927.2499999999991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3927.2499999999991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-3927.2499999999991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-3927.2499999999991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3927.2499999999991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3927.2499999999991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3927.2499999999991</v>
      </c>
      <c r="V509" s="17"/>
      <c r="X509" s="15" t="s">
        <v>18</v>
      </c>
      <c r="Y509" s="16">
        <f>SUM(Y490:Y508)</f>
        <v>3927.2499999999991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1" t="s">
        <v>30</v>
      </c>
      <c r="I522" s="221"/>
      <c r="J522" s="221"/>
      <c r="V522" s="17"/>
      <c r="AA522" s="221" t="s">
        <v>31</v>
      </c>
      <c r="AB522" s="221"/>
      <c r="AC522" s="221"/>
    </row>
    <row r="523" spans="1:43" x14ac:dyDescent="0.25">
      <c r="H523" s="221"/>
      <c r="I523" s="221"/>
      <c r="J523" s="221"/>
      <c r="V523" s="17"/>
      <c r="AA523" s="221"/>
      <c r="AB523" s="221"/>
      <c r="AC523" s="22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63</v>
      </c>
      <c r="V526" s="17"/>
      <c r="X526" s="22" t="s">
        <v>63</v>
      </c>
    </row>
    <row r="527" spans="1:43" ht="23.25" x14ac:dyDescent="0.35">
      <c r="B527" s="23" t="s">
        <v>32</v>
      </c>
      <c r="C527" s="20">
        <f>IF(X482="PAGADO",0,C487)</f>
        <v>-3927.2499999999991</v>
      </c>
      <c r="E527" s="222" t="s">
        <v>20</v>
      </c>
      <c r="F527" s="222"/>
      <c r="G527" s="222"/>
      <c r="H527" s="222"/>
      <c r="V527" s="17"/>
      <c r="X527" s="23" t="s">
        <v>32</v>
      </c>
      <c r="Y527" s="20">
        <f>IF(B1320="PAGADO",0,C532)</f>
        <v>-3927.2499999999991</v>
      </c>
      <c r="AA527" s="222" t="s">
        <v>20</v>
      </c>
      <c r="AB527" s="222"/>
      <c r="AC527" s="222"/>
      <c r="AD527" s="22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3927.2499999999991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3927.2499999999991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-3927.2499999999991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-3927.2499999999991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3" t="str">
        <f>IF(Y532&lt;0,"NO PAGAR","COBRAR'")</f>
        <v>NO PAGAR</v>
      </c>
      <c r="Y533" s="22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3" t="str">
        <f>IF(C532&lt;0,"NO PAGAR","COBRAR'")</f>
        <v>NO PAGAR</v>
      </c>
      <c r="C534" s="22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3927.2499999999991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3927.2499999999991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3927.2499999999991</v>
      </c>
      <c r="D555" t="s">
        <v>22</v>
      </c>
      <c r="E555" t="s">
        <v>21</v>
      </c>
      <c r="V555" s="17"/>
      <c r="X555" s="15" t="s">
        <v>18</v>
      </c>
      <c r="Y555" s="16">
        <f>SUM(Y536:Y554)</f>
        <v>3927.2499999999991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4" t="s">
        <v>29</v>
      </c>
      <c r="AD575" s="224"/>
      <c r="AE575" s="224"/>
    </row>
    <row r="576" spans="8:31" x14ac:dyDescent="0.25">
      <c r="H576" s="221" t="s">
        <v>28</v>
      </c>
      <c r="I576" s="221"/>
      <c r="J576" s="221"/>
      <c r="V576" s="17"/>
      <c r="AC576" s="224"/>
      <c r="AD576" s="224"/>
      <c r="AE576" s="224"/>
    </row>
    <row r="577" spans="2:41" x14ac:dyDescent="0.25">
      <c r="H577" s="221"/>
      <c r="I577" s="221"/>
      <c r="J577" s="221"/>
      <c r="V577" s="17"/>
      <c r="AC577" s="224"/>
      <c r="AD577" s="224"/>
      <c r="AE577" s="22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64</v>
      </c>
      <c r="V580" s="17"/>
      <c r="X580" s="22" t="s">
        <v>64</v>
      </c>
    </row>
    <row r="581" spans="2:41" ht="23.25" x14ac:dyDescent="0.35">
      <c r="B581" s="23" t="s">
        <v>32</v>
      </c>
      <c r="C581" s="20">
        <f>IF(X527="PAGADO",0,Y532)</f>
        <v>-3927.2499999999991</v>
      </c>
      <c r="E581" s="222" t="s">
        <v>20</v>
      </c>
      <c r="F581" s="222"/>
      <c r="G581" s="222"/>
      <c r="H581" s="222"/>
      <c r="V581" s="17"/>
      <c r="X581" s="23" t="s">
        <v>32</v>
      </c>
      <c r="Y581" s="20">
        <f>IF(B581="PAGADO",0,C586)</f>
        <v>-3927.2499999999991</v>
      </c>
      <c r="AA581" s="222" t="s">
        <v>20</v>
      </c>
      <c r="AB581" s="222"/>
      <c r="AC581" s="222"/>
      <c r="AD581" s="22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3927.2499999999991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3927.2499999999991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-3927.2499999999991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-3927.2499999999991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3927.2499999999991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3927.2499999999991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3927.2499999999991</v>
      </c>
      <c r="V608" s="17"/>
      <c r="X608" s="15" t="s">
        <v>18</v>
      </c>
      <c r="Y608" s="16">
        <f>SUM(Y589:Y607)</f>
        <v>3927.2499999999991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1" t="s">
        <v>30</v>
      </c>
      <c r="I621" s="221"/>
      <c r="J621" s="221"/>
      <c r="V621" s="17"/>
      <c r="AA621" s="221" t="s">
        <v>31</v>
      </c>
      <c r="AB621" s="221"/>
      <c r="AC621" s="221"/>
    </row>
    <row r="622" spans="1:43" x14ac:dyDescent="0.25">
      <c r="H622" s="221"/>
      <c r="I622" s="221"/>
      <c r="J622" s="221"/>
      <c r="V622" s="17"/>
      <c r="AA622" s="221"/>
      <c r="AB622" s="221"/>
      <c r="AC622" s="22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64</v>
      </c>
      <c r="V625" s="17"/>
      <c r="X625" s="22" t="s">
        <v>64</v>
      </c>
    </row>
    <row r="626" spans="2:41" ht="23.25" x14ac:dyDescent="0.35">
      <c r="B626" s="23" t="s">
        <v>32</v>
      </c>
      <c r="C626" s="20">
        <f>IF(X581="PAGADO",0,C586)</f>
        <v>-3927.2499999999991</v>
      </c>
      <c r="E626" s="222" t="s">
        <v>20</v>
      </c>
      <c r="F626" s="222"/>
      <c r="G626" s="222"/>
      <c r="H626" s="222"/>
      <c r="V626" s="17"/>
      <c r="X626" s="23" t="s">
        <v>32</v>
      </c>
      <c r="Y626" s="20">
        <f>IF(B1419="PAGADO",0,C631)</f>
        <v>-3927.2499999999991</v>
      </c>
      <c r="AA626" s="222" t="s">
        <v>20</v>
      </c>
      <c r="AB626" s="222"/>
      <c r="AC626" s="222"/>
      <c r="AD626" s="22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3927.2499999999991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3927.2499999999991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-3927.2499999999991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-3927.2499999999991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3" t="str">
        <f>IF(Y631&lt;0,"NO PAGAR","COBRAR'")</f>
        <v>NO PAGAR</v>
      </c>
      <c r="Y632" s="22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3" t="str">
        <f>IF(C631&lt;0,"NO PAGAR","COBRAR'")</f>
        <v>NO PAGAR</v>
      </c>
      <c r="C633" s="22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3927.2499999999991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3927.2499999999991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3927.2499999999991</v>
      </c>
      <c r="D654" t="s">
        <v>22</v>
      </c>
      <c r="E654" t="s">
        <v>21</v>
      </c>
      <c r="V654" s="17"/>
      <c r="X654" s="15" t="s">
        <v>18</v>
      </c>
      <c r="Y654" s="16">
        <f>SUM(Y635:Y653)</f>
        <v>3927.2499999999991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4" t="s">
        <v>29</v>
      </c>
      <c r="AD668" s="224"/>
      <c r="AE668" s="224"/>
    </row>
    <row r="669" spans="8:31" x14ac:dyDescent="0.25">
      <c r="H669" s="226" t="s">
        <v>28</v>
      </c>
      <c r="I669" s="226"/>
      <c r="J669" s="226"/>
      <c r="V669" s="17"/>
      <c r="AC669" s="224"/>
      <c r="AD669" s="224"/>
      <c r="AE669" s="224"/>
    </row>
    <row r="670" spans="8:31" x14ac:dyDescent="0.25">
      <c r="H670" s="226"/>
      <c r="I670" s="226"/>
      <c r="J670" s="226"/>
      <c r="V670" s="17"/>
      <c r="AC670" s="224"/>
      <c r="AD670" s="224"/>
      <c r="AE670" s="22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65</v>
      </c>
      <c r="V673" s="17"/>
      <c r="X673" s="22" t="s">
        <v>65</v>
      </c>
    </row>
    <row r="674" spans="2:41" ht="23.25" x14ac:dyDescent="0.35">
      <c r="B674" s="23" t="s">
        <v>32</v>
      </c>
      <c r="C674" s="20">
        <f>IF(X626="PAGADO",0,Y631)</f>
        <v>-3927.2499999999991</v>
      </c>
      <c r="E674" s="222" t="s">
        <v>57</v>
      </c>
      <c r="F674" s="222"/>
      <c r="G674" s="222"/>
      <c r="H674" s="222"/>
      <c r="V674" s="17"/>
      <c r="X674" s="23" t="s">
        <v>32</v>
      </c>
      <c r="Y674" s="20">
        <f>IF(B674="PAGADO",0,C679)</f>
        <v>-3947.2499999999991</v>
      </c>
      <c r="AA674" s="222" t="s">
        <v>1043</v>
      </c>
      <c r="AB674" s="222"/>
      <c r="AC674" s="222"/>
      <c r="AD674" s="22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3947.2499999999991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3947.2499999999991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-3947.2499999999991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-3947.2499999999991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3927.2499999999991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3947.2499999999991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3947.2499999999991</v>
      </c>
      <c r="V694" s="17"/>
      <c r="X694" s="15" t="s">
        <v>18</v>
      </c>
      <c r="Y694" s="16">
        <f>SUM(Y682:Y693)</f>
        <v>3947.2499999999991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1" t="s">
        <v>30</v>
      </c>
      <c r="I707" s="221"/>
      <c r="J707" s="221"/>
      <c r="V707" s="17"/>
      <c r="AA707" s="221" t="s">
        <v>31</v>
      </c>
      <c r="AB707" s="221"/>
      <c r="AC707" s="221"/>
    </row>
    <row r="708" spans="1:43" x14ac:dyDescent="0.25">
      <c r="H708" s="221"/>
      <c r="I708" s="221"/>
      <c r="J708" s="221"/>
      <c r="V708" s="17"/>
      <c r="AA708" s="221"/>
      <c r="AB708" s="221"/>
      <c r="AC708" s="22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65</v>
      </c>
      <c r="V711" s="17"/>
      <c r="X711" s="22" t="s">
        <v>65</v>
      </c>
    </row>
    <row r="712" spans="1:43" ht="23.25" x14ac:dyDescent="0.35">
      <c r="B712" s="23" t="s">
        <v>32</v>
      </c>
      <c r="C712" s="20">
        <f>IF(X674="PAGADO",0,C679)</f>
        <v>-3947.2499999999991</v>
      </c>
      <c r="E712" s="222" t="s">
        <v>57</v>
      </c>
      <c r="F712" s="222"/>
      <c r="G712" s="222"/>
      <c r="H712" s="222"/>
      <c r="V712" s="17"/>
      <c r="X712" s="23" t="s">
        <v>32</v>
      </c>
      <c r="Y712" s="20">
        <f>IF(B1512="PAGADO",0,C717)</f>
        <v>-3947.2499999999991</v>
      </c>
      <c r="AA712" s="222" t="s">
        <v>57</v>
      </c>
      <c r="AB712" s="222"/>
      <c r="AC712" s="222"/>
      <c r="AD712" s="22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3947.2499999999991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3947.2499999999991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-3947.2499999999991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-3947.2499999999991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3" t="str">
        <f>IF(Y717&lt;0,"NO PAGAR","COBRAR'")</f>
        <v>NO PAGAR</v>
      </c>
      <c r="Y718" s="22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3" t="str">
        <f>IF(C717&lt;0,"NO PAGAR","COBRAR'")</f>
        <v>NO PAGAR</v>
      </c>
      <c r="C719" s="22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3947.2499999999991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3947.2499999999991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3947.2499999999991</v>
      </c>
      <c r="D740" t="s">
        <v>22</v>
      </c>
      <c r="E740" t="s">
        <v>21</v>
      </c>
      <c r="V740" s="17"/>
      <c r="X740" s="15" t="s">
        <v>18</v>
      </c>
      <c r="Y740" s="16">
        <f>SUM(Y721:Y739)</f>
        <v>3947.2499999999991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4" t="s">
        <v>29</v>
      </c>
      <c r="AD754" s="224"/>
      <c r="AE754" s="224"/>
    </row>
    <row r="755" spans="2:41" x14ac:dyDescent="0.25">
      <c r="H755" s="221" t="s">
        <v>28</v>
      </c>
      <c r="I755" s="221"/>
      <c r="J755" s="221"/>
      <c r="V755" s="17"/>
      <c r="AC755" s="224"/>
      <c r="AD755" s="224"/>
      <c r="AE755" s="224"/>
    </row>
    <row r="756" spans="2:41" x14ac:dyDescent="0.25">
      <c r="H756" s="221"/>
      <c r="I756" s="221"/>
      <c r="J756" s="221"/>
      <c r="V756" s="17"/>
      <c r="AC756" s="224"/>
      <c r="AD756" s="224"/>
      <c r="AE756" s="22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66</v>
      </c>
      <c r="V759" s="17"/>
      <c r="X759" s="22" t="s">
        <v>66</v>
      </c>
    </row>
    <row r="760" spans="2:41" ht="23.25" x14ac:dyDescent="0.35">
      <c r="B760" s="23" t="s">
        <v>32</v>
      </c>
      <c r="C760" s="20">
        <f>IF(X712="PAGADO",0,Y717)</f>
        <v>-3947.2499999999991</v>
      </c>
      <c r="E760" s="222" t="s">
        <v>57</v>
      </c>
      <c r="F760" s="222"/>
      <c r="G760" s="222"/>
      <c r="H760" s="222"/>
      <c r="V760" s="17"/>
      <c r="X760" s="23" t="s">
        <v>32</v>
      </c>
      <c r="Y760" s="20">
        <f>IF(B760="PAGADO",0,C765)</f>
        <v>-3967.2499999999991</v>
      </c>
      <c r="AA760" s="222" t="s">
        <v>20</v>
      </c>
      <c r="AB760" s="222"/>
      <c r="AC760" s="222"/>
      <c r="AD760" s="22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3967.2499999999991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3967.2499999999991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-3967.2499999999991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-3967.2499999999991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3947.2499999999991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3967.2499999999991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3967.2499999999991</v>
      </c>
      <c r="V787" s="17"/>
      <c r="X787" s="15" t="s">
        <v>18</v>
      </c>
      <c r="Y787" s="16">
        <f>SUM(Y768:Y786)</f>
        <v>3967.2499999999991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1" t="s">
        <v>30</v>
      </c>
      <c r="I800" s="221"/>
      <c r="J800" s="221"/>
      <c r="V800" s="17"/>
      <c r="AA800" s="221" t="s">
        <v>31</v>
      </c>
      <c r="AB800" s="221"/>
      <c r="AC800" s="221"/>
    </row>
    <row r="801" spans="2:41" x14ac:dyDescent="0.25">
      <c r="H801" s="221"/>
      <c r="I801" s="221"/>
      <c r="J801" s="221"/>
      <c r="V801" s="17"/>
      <c r="AA801" s="221"/>
      <c r="AB801" s="221"/>
      <c r="AC801" s="22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66</v>
      </c>
      <c r="V804" s="17"/>
      <c r="X804" s="22" t="s">
        <v>66</v>
      </c>
    </row>
    <row r="805" spans="2:41" ht="23.25" x14ac:dyDescent="0.35">
      <c r="B805" s="23" t="s">
        <v>32</v>
      </c>
      <c r="C805" s="20">
        <f>IF(X760="PAGADO",0,C765)</f>
        <v>-3967.2499999999991</v>
      </c>
      <c r="E805" s="222" t="s">
        <v>20</v>
      </c>
      <c r="F805" s="222"/>
      <c r="G805" s="222"/>
      <c r="H805" s="222"/>
      <c r="V805" s="17"/>
      <c r="X805" s="23" t="s">
        <v>32</v>
      </c>
      <c r="Y805" s="20">
        <f>IF(B1605="PAGADO",0,C810)</f>
        <v>-3967.2499999999991</v>
      </c>
      <c r="AA805" s="222" t="s">
        <v>20</v>
      </c>
      <c r="AB805" s="222"/>
      <c r="AC805" s="222"/>
      <c r="AD805" s="22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3967.2499999999991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3967.2499999999991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-3967.2499999999991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-3967.2499999999991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3" t="str">
        <f>IF(Y810&lt;0,"NO PAGAR","COBRAR'")</f>
        <v>NO PAGAR</v>
      </c>
      <c r="Y811" s="22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3" t="str">
        <f>IF(C810&lt;0,"NO PAGAR","COBRAR'")</f>
        <v>NO PAGAR</v>
      </c>
      <c r="C812" s="22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3967.2499999999991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3967.2499999999991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3967.2499999999991</v>
      </c>
      <c r="D833" t="s">
        <v>22</v>
      </c>
      <c r="E833" t="s">
        <v>21</v>
      </c>
      <c r="V833" s="17"/>
      <c r="X833" s="15" t="s">
        <v>18</v>
      </c>
      <c r="Y833" s="16">
        <f>SUM(Y814:Y832)</f>
        <v>3967.2499999999991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4" t="s">
        <v>29</v>
      </c>
      <c r="AD847" s="224"/>
      <c r="AE847" s="224"/>
    </row>
    <row r="848" spans="2:31" x14ac:dyDescent="0.25">
      <c r="H848" s="221" t="s">
        <v>28</v>
      </c>
      <c r="I848" s="221"/>
      <c r="J848" s="221"/>
      <c r="V848" s="17"/>
      <c r="AC848" s="224"/>
      <c r="AD848" s="224"/>
      <c r="AE848" s="224"/>
    </row>
    <row r="849" spans="2:41" x14ac:dyDescent="0.25">
      <c r="H849" s="221"/>
      <c r="I849" s="221"/>
      <c r="J849" s="221"/>
      <c r="V849" s="17"/>
      <c r="AC849" s="224"/>
      <c r="AD849" s="224"/>
      <c r="AE849" s="22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67</v>
      </c>
      <c r="V852" s="17"/>
      <c r="X852" s="22" t="s">
        <v>67</v>
      </c>
    </row>
    <row r="853" spans="2:41" ht="23.25" x14ac:dyDescent="0.35">
      <c r="B853" s="23" t="s">
        <v>32</v>
      </c>
      <c r="C853" s="20">
        <f>IF(X805="PAGADO",0,Y810)</f>
        <v>-3967.2499999999991</v>
      </c>
      <c r="E853" s="222" t="s">
        <v>20</v>
      </c>
      <c r="F853" s="222"/>
      <c r="G853" s="222"/>
      <c r="H853" s="222"/>
      <c r="V853" s="17"/>
      <c r="X853" s="23" t="s">
        <v>32</v>
      </c>
      <c r="Y853" s="20">
        <f>IF(B853="PAGADO",0,C858)</f>
        <v>-3987.2499999999991</v>
      </c>
      <c r="AA853" s="222" t="s">
        <v>20</v>
      </c>
      <c r="AB853" s="222"/>
      <c r="AC853" s="222"/>
      <c r="AD853" s="22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3987.2499999999991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3987.2499999999991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-3987.2499999999991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-3987.2499999999991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3967.2499999999991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3987.2499999999991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3987.2499999999991</v>
      </c>
      <c r="V880" s="17"/>
      <c r="X880" s="15" t="s">
        <v>18</v>
      </c>
      <c r="Y880" s="16">
        <f>SUM(Y861:Y879)</f>
        <v>3987.2499999999991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1" t="s">
        <v>30</v>
      </c>
      <c r="I893" s="221"/>
      <c r="J893" s="221"/>
      <c r="V893" s="17"/>
      <c r="AA893" s="221" t="s">
        <v>31</v>
      </c>
      <c r="AB893" s="221"/>
      <c r="AC893" s="221"/>
    </row>
    <row r="894" spans="1:43" x14ac:dyDescent="0.25">
      <c r="H894" s="221"/>
      <c r="I894" s="221"/>
      <c r="J894" s="221"/>
      <c r="V894" s="17"/>
      <c r="AA894" s="221"/>
      <c r="AB894" s="221"/>
      <c r="AC894" s="22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67</v>
      </c>
      <c r="V897" s="17"/>
      <c r="X897" s="22" t="s">
        <v>67</v>
      </c>
    </row>
    <row r="898" spans="2:41" ht="23.25" x14ac:dyDescent="0.35">
      <c r="B898" s="23" t="s">
        <v>32</v>
      </c>
      <c r="C898" s="20">
        <f>IF(X853="PAGADO",0,C858)</f>
        <v>-3987.2499999999991</v>
      </c>
      <c r="E898" s="222" t="s">
        <v>20</v>
      </c>
      <c r="F898" s="222"/>
      <c r="G898" s="222"/>
      <c r="H898" s="222"/>
      <c r="V898" s="17"/>
      <c r="X898" s="23" t="s">
        <v>32</v>
      </c>
      <c r="Y898" s="20">
        <f>IF(B1698="PAGADO",0,C903)</f>
        <v>-3987.2499999999991</v>
      </c>
      <c r="AA898" s="222" t="s">
        <v>20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3987.2499999999991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3987.2499999999991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-3987.2499999999991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-3987.2499999999991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3" t="str">
        <f>IF(Y903&lt;0,"NO PAGAR","COBRAR'")</f>
        <v>NO PAGAR</v>
      </c>
      <c r="Y904" s="22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3" t="str">
        <f>IF(C903&lt;0,"NO PAGAR","COBRAR'")</f>
        <v>NO PAGAR</v>
      </c>
      <c r="C905" s="22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3987.2499999999991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3987.2499999999991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3987.2499999999991</v>
      </c>
      <c r="D926" t="s">
        <v>22</v>
      </c>
      <c r="E926" t="s">
        <v>21</v>
      </c>
      <c r="V926" s="17"/>
      <c r="X926" s="15" t="s">
        <v>18</v>
      </c>
      <c r="Y926" s="16">
        <f>SUM(Y907:Y925)</f>
        <v>3987.2499999999991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4" t="s">
        <v>29</v>
      </c>
      <c r="AD941" s="224"/>
      <c r="AE941" s="224"/>
    </row>
    <row r="942" spans="8:31" x14ac:dyDescent="0.25">
      <c r="H942" s="221" t="s">
        <v>28</v>
      </c>
      <c r="I942" s="221"/>
      <c r="J942" s="221"/>
      <c r="V942" s="17"/>
      <c r="AC942" s="224"/>
      <c r="AD942" s="224"/>
      <c r="AE942" s="224"/>
    </row>
    <row r="943" spans="8:31" x14ac:dyDescent="0.25">
      <c r="H943" s="221"/>
      <c r="I943" s="221"/>
      <c r="J943" s="221"/>
      <c r="V943" s="17"/>
      <c r="AC943" s="224"/>
      <c r="AD943" s="224"/>
      <c r="AE943" s="22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68</v>
      </c>
      <c r="V946" s="17"/>
      <c r="X946" s="22" t="s">
        <v>68</v>
      </c>
    </row>
    <row r="947" spans="2:41" ht="23.25" x14ac:dyDescent="0.35">
      <c r="B947" s="23" t="s">
        <v>32</v>
      </c>
      <c r="C947" s="20">
        <f>IF(X898="PAGADO",0,Y903)</f>
        <v>-3987.2499999999991</v>
      </c>
      <c r="E947" s="222" t="s">
        <v>20</v>
      </c>
      <c r="F947" s="222"/>
      <c r="G947" s="222"/>
      <c r="H947" s="222"/>
      <c r="V947" s="17"/>
      <c r="X947" s="23" t="s">
        <v>32</v>
      </c>
      <c r="Y947" s="20">
        <f>IF(B947="PAGADO",0,C952)</f>
        <v>-4007.2499999999991</v>
      </c>
      <c r="AA947" s="222" t="s">
        <v>20</v>
      </c>
      <c r="AB947" s="222"/>
      <c r="AC947" s="222"/>
      <c r="AD947" s="22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4007.2499999999991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4007.2499999999991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-4007.2499999999991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-4007.2499999999991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3987.2499999999991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4007.2499999999991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4007.2499999999991</v>
      </c>
      <c r="V974" s="17"/>
      <c r="X974" s="15" t="s">
        <v>18</v>
      </c>
      <c r="Y974" s="16">
        <f>SUM(Y955:Y973)</f>
        <v>4007.2499999999991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1" t="s">
        <v>30</v>
      </c>
      <c r="I987" s="221"/>
      <c r="J987" s="221"/>
      <c r="V987" s="17"/>
      <c r="AA987" s="221" t="s">
        <v>31</v>
      </c>
      <c r="AB987" s="221"/>
      <c r="AC987" s="221"/>
    </row>
    <row r="988" spans="1:43" x14ac:dyDescent="0.25">
      <c r="H988" s="221"/>
      <c r="I988" s="221"/>
      <c r="J988" s="221"/>
      <c r="V988" s="17"/>
      <c r="AA988" s="221"/>
      <c r="AB988" s="221"/>
      <c r="AC988" s="22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70</v>
      </c>
      <c r="V991" s="17"/>
      <c r="X991" s="22" t="s">
        <v>68</v>
      </c>
    </row>
    <row r="992" spans="1:43" ht="23.25" x14ac:dyDescent="0.35">
      <c r="B992" s="23" t="s">
        <v>32</v>
      </c>
      <c r="C992" s="20">
        <f>IF(X947="PAGADO",0,C952)</f>
        <v>-4007.2499999999991</v>
      </c>
      <c r="E992" s="222" t="s">
        <v>20</v>
      </c>
      <c r="F992" s="222"/>
      <c r="G992" s="222"/>
      <c r="H992" s="222"/>
      <c r="V992" s="17"/>
      <c r="X992" s="23" t="s">
        <v>32</v>
      </c>
      <c r="Y992" s="20">
        <f>IF(B1792="PAGADO",0,C997)</f>
        <v>-4007.2499999999991</v>
      </c>
      <c r="AA992" s="222" t="s">
        <v>20</v>
      </c>
      <c r="AB992" s="222"/>
      <c r="AC992" s="222"/>
      <c r="AD992" s="22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4007.2499999999991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4007.2499999999991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-4007.2499999999991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-4007.2499999999991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3" t="str">
        <f>IF(Y997&lt;0,"NO PAGAR","COBRAR'")</f>
        <v>NO PAGAR</v>
      </c>
      <c r="Y998" s="22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3" t="str">
        <f>IF(C997&lt;0,"NO PAGAR","COBRAR'")</f>
        <v>NO PAGAR</v>
      </c>
      <c r="C999" s="22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4007.2499999999991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4007.2499999999991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4007.2499999999991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4007.2499999999991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4" t="s">
        <v>29</v>
      </c>
      <c r="AD1034" s="224"/>
      <c r="AE1034" s="224"/>
    </row>
    <row r="1035" spans="2:31" x14ac:dyDescent="0.25">
      <c r="H1035" s="221" t="s">
        <v>28</v>
      </c>
      <c r="I1035" s="221"/>
      <c r="J1035" s="221"/>
      <c r="V1035" s="17"/>
      <c r="AC1035" s="224"/>
      <c r="AD1035" s="224"/>
      <c r="AE1035" s="224"/>
    </row>
    <row r="1036" spans="2:31" x14ac:dyDescent="0.25">
      <c r="H1036" s="221"/>
      <c r="I1036" s="221"/>
      <c r="J1036" s="221"/>
      <c r="V1036" s="17"/>
      <c r="AC1036" s="224"/>
      <c r="AD1036" s="224"/>
      <c r="AE1036" s="22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69</v>
      </c>
      <c r="V1039" s="17"/>
      <c r="X1039" s="22" t="s">
        <v>71</v>
      </c>
    </row>
    <row r="1040" spans="2:31" ht="23.25" x14ac:dyDescent="0.35">
      <c r="B1040" s="23" t="s">
        <v>32</v>
      </c>
      <c r="C1040" s="20">
        <f>IF(X992="PAGADO",0,Y997)</f>
        <v>-4007.2499999999991</v>
      </c>
      <c r="E1040" s="222" t="s">
        <v>20</v>
      </c>
      <c r="F1040" s="222"/>
      <c r="G1040" s="222"/>
      <c r="H1040" s="222"/>
      <c r="V1040" s="17"/>
      <c r="X1040" s="23" t="s">
        <v>32</v>
      </c>
      <c r="Y1040" s="20">
        <f>IF(B1040="PAGADO",0,C1045)</f>
        <v>-4027.2499999999991</v>
      </c>
      <c r="AA1040" s="222" t="s">
        <v>20</v>
      </c>
      <c r="AB1040" s="222"/>
      <c r="AC1040" s="222"/>
      <c r="AD1040" s="22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4027.2499999999991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4027.2499999999991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-4027.2499999999991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-4027.2499999999991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4007.2499999999991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4027.2499999999991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4027.2499999999991</v>
      </c>
      <c r="V1067" s="17"/>
      <c r="X1067" s="15" t="s">
        <v>18</v>
      </c>
      <c r="Y1067" s="16">
        <f>SUM(Y1048:Y1066)</f>
        <v>4027.2499999999991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1" t="s">
        <v>30</v>
      </c>
      <c r="I1080" s="221"/>
      <c r="J1080" s="221"/>
      <c r="V1080" s="17"/>
      <c r="AA1080" s="221" t="s">
        <v>31</v>
      </c>
      <c r="AB1080" s="221"/>
      <c r="AC1080" s="221"/>
    </row>
    <row r="1081" spans="1:43" x14ac:dyDescent="0.25">
      <c r="H1081" s="221"/>
      <c r="I1081" s="221"/>
      <c r="J1081" s="221"/>
      <c r="V1081" s="17"/>
      <c r="AA1081" s="221"/>
      <c r="AB1081" s="221"/>
      <c r="AC1081" s="22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69</v>
      </c>
      <c r="V1084" s="17"/>
      <c r="X1084" s="22" t="s">
        <v>69</v>
      </c>
    </row>
    <row r="1085" spans="1:43" ht="23.25" x14ac:dyDescent="0.35">
      <c r="B1085" s="23" t="s">
        <v>32</v>
      </c>
      <c r="C1085" s="20">
        <f>IF(X1040="PAGADO",0,C1045)</f>
        <v>-4027.2499999999991</v>
      </c>
      <c r="E1085" s="222" t="s">
        <v>20</v>
      </c>
      <c r="F1085" s="222"/>
      <c r="G1085" s="222"/>
      <c r="H1085" s="222"/>
      <c r="V1085" s="17"/>
      <c r="X1085" s="23" t="s">
        <v>32</v>
      </c>
      <c r="Y1085" s="20">
        <f>IF(B1885="PAGADO",0,C1090)</f>
        <v>-4027.2499999999991</v>
      </c>
      <c r="AA1085" s="222" t="s">
        <v>20</v>
      </c>
      <c r="AB1085" s="222"/>
      <c r="AC1085" s="222"/>
      <c r="AD1085" s="22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4027.2499999999991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4027.2499999999991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-4027.2499999999991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-4027.2499999999991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3" t="str">
        <f>IF(Y1090&lt;0,"NO PAGAR","COBRAR'")</f>
        <v>NO PAGAR</v>
      </c>
      <c r="Y1091" s="22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3" t="str">
        <f>IF(C1090&lt;0,"NO PAGAR","COBRAR'")</f>
        <v>NO PAGAR</v>
      </c>
      <c r="C1092" s="22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4027.2499999999991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4027.2499999999991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4027.2499999999991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4027.2499999999991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zoomScale="89" zoomScaleNormal="89" workbookViewId="0">
      <selection activeCell="E17" sqref="E17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22" t="s">
        <v>20</v>
      </c>
      <c r="F8" s="222"/>
      <c r="G8" s="222"/>
      <c r="H8" s="222"/>
      <c r="V8" s="17"/>
      <c r="X8" s="23" t="s">
        <v>78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1795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1094</v>
      </c>
      <c r="G10" s="3" t="s">
        <v>1566</v>
      </c>
      <c r="H10" s="5">
        <v>140</v>
      </c>
      <c r="I10" t="s">
        <v>162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1795</v>
      </c>
      <c r="E11" s="4">
        <v>45630</v>
      </c>
      <c r="F11" s="3" t="s">
        <v>1094</v>
      </c>
      <c r="G11" s="3" t="s">
        <v>159</v>
      </c>
      <c r="H11" s="5">
        <v>575</v>
      </c>
      <c r="I11" t="s">
        <v>162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1859.12</v>
      </c>
      <c r="E12" s="4">
        <v>45637</v>
      </c>
      <c r="F12" s="3" t="s">
        <v>325</v>
      </c>
      <c r="G12" s="3" t="s">
        <v>156</v>
      </c>
      <c r="H12" s="5">
        <v>150</v>
      </c>
      <c r="I12" t="s">
        <v>162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64.119999999999891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-64.119999999999891</v>
      </c>
      <c r="E13" s="4">
        <v>45639</v>
      </c>
      <c r="F13" s="3" t="s">
        <v>325</v>
      </c>
      <c r="G13" s="3" t="s">
        <v>118</v>
      </c>
      <c r="H13" s="5">
        <v>210</v>
      </c>
      <c r="I13" t="s">
        <v>162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-64.119999999999891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>
        <v>45631</v>
      </c>
      <c r="F14" s="3" t="s">
        <v>155</v>
      </c>
      <c r="G14" s="3" t="s">
        <v>118</v>
      </c>
      <c r="H14" s="5">
        <v>200</v>
      </c>
      <c r="I14" t="s">
        <v>162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>
        <v>45634</v>
      </c>
      <c r="F15" s="3" t="s">
        <v>155</v>
      </c>
      <c r="G15" s="3" t="s">
        <v>118</v>
      </c>
      <c r="H15" s="5">
        <v>200</v>
      </c>
      <c r="I15" t="s">
        <v>201</v>
      </c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1859.12</v>
      </c>
      <c r="E16" s="4">
        <v>45632</v>
      </c>
      <c r="F16" s="3" t="s">
        <v>1579</v>
      </c>
      <c r="G16" s="3" t="s">
        <v>1077</v>
      </c>
      <c r="H16" s="5">
        <v>320</v>
      </c>
      <c r="I16" t="s">
        <v>162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64.119999999999891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143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1795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1859.12</v>
      </c>
      <c r="V35" s="17"/>
      <c r="X35" s="15" t="s">
        <v>18</v>
      </c>
      <c r="Y35" s="16">
        <f>SUM(Y16:Y34)</f>
        <v>64.119999999999891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64.119999999999891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64.119999999999891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-64.119999999999891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-64.119999999999891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64.119999999999891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64.119999999999891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170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171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167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64.119999999999891</v>
      </c>
      <c r="D81" t="s">
        <v>22</v>
      </c>
      <c r="E81" t="s">
        <v>21</v>
      </c>
      <c r="V81" s="17"/>
      <c r="X81" s="15" t="s">
        <v>18</v>
      </c>
      <c r="Y81" s="16">
        <f>SUM(Y62:Y80)</f>
        <v>64.119999999999891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102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64.119999999999891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64.119999999999891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-64.119999999999891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-64.119999999999891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64.119999999999891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64.119999999999891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64.119999999999891</v>
      </c>
      <c r="V133" s="17"/>
      <c r="X133" s="15" t="s">
        <v>18</v>
      </c>
      <c r="Y133" s="16">
        <f>SUM(Y114:Y132)</f>
        <v>64.119999999999891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-64.119999999999891</v>
      </c>
      <c r="E151" s="222" t="s">
        <v>20</v>
      </c>
      <c r="F151" s="222"/>
      <c r="G151" s="222"/>
      <c r="H151" s="222"/>
      <c r="V151" s="17"/>
      <c r="X151" s="23" t="s">
        <v>72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64.119999999999891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64.119999999999891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-64.119999999999891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-64.119999999999891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NO PAGAR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NO PAGAR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64.119999999999891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64.119999999999891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263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64.119999999999891</v>
      </c>
      <c r="D170" t="s">
        <v>22</v>
      </c>
      <c r="E170" t="s">
        <v>21</v>
      </c>
      <c r="V170" s="17"/>
      <c r="X170" s="15" t="s">
        <v>18</v>
      </c>
      <c r="Y170" s="16">
        <f>SUM(Y160:Y169)</f>
        <v>64.119999999999891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102</v>
      </c>
      <c r="C191" s="20">
        <f>IF(X151="PAGADO",0,Y156)</f>
        <v>-64.119999999999891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64.119999999999891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64.119999999999891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-64.119999999999891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-64.119999999999891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NO PAGAR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64.119999999999891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ADELANTADO</v>
      </c>
      <c r="Y199" s="10">
        <f>IF(C196&lt;=0,C196*-1)</f>
        <v>64.119999999999891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356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384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64.119999999999891</v>
      </c>
      <c r="V218" s="17"/>
      <c r="X218" s="15" t="s">
        <v>18</v>
      </c>
      <c r="Y218" s="16">
        <f>SUM(Y199:Y217)</f>
        <v>64.119999999999891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-64.119999999999891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-64.119999999999891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64.119999999999891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64.119999999999891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-64.119999999999891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-64.119999999999891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NO PAGAR</v>
      </c>
      <c r="Y242" s="22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NO PAGAR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64.119999999999891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64.119999999999891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450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504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64.119999999999891</v>
      </c>
      <c r="D264" t="s">
        <v>22</v>
      </c>
      <c r="E264" t="s">
        <v>21</v>
      </c>
      <c r="V264" s="17"/>
      <c r="X264" s="15" t="s">
        <v>18</v>
      </c>
      <c r="Y264" s="16">
        <f>SUM(Y245:Y263)</f>
        <v>64.119999999999891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-64.119999999999891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157</v>
      </c>
      <c r="G285" s="3" t="s">
        <v>111</v>
      </c>
      <c r="H285" s="5">
        <v>200</v>
      </c>
      <c r="I285" t="s">
        <v>183</v>
      </c>
      <c r="N285" s="25">
        <v>45013</v>
      </c>
      <c r="O285" s="3" t="s">
        <v>464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115</v>
      </c>
      <c r="AC285" s="3" t="s">
        <v>133</v>
      </c>
      <c r="AD285" s="5">
        <v>170</v>
      </c>
      <c r="AE285" t="s">
        <v>162</v>
      </c>
      <c r="AJ285" s="25">
        <v>45022</v>
      </c>
      <c r="AK285" s="3" t="s">
        <v>501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218</v>
      </c>
      <c r="G286" s="3" t="s">
        <v>111</v>
      </c>
      <c r="H286" s="5">
        <v>169.8</v>
      </c>
      <c r="I286" t="s">
        <v>201</v>
      </c>
      <c r="N286" s="25">
        <v>45013</v>
      </c>
      <c r="O286" s="3" t="s">
        <v>465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115</v>
      </c>
      <c r="AC286" s="3" t="s">
        <v>84</v>
      </c>
      <c r="AD286" s="5">
        <v>170</v>
      </c>
      <c r="AE286" t="s">
        <v>183</v>
      </c>
      <c r="AJ286" s="25">
        <v>45028</v>
      </c>
      <c r="AK286" s="3" t="s">
        <v>516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1075.4199999999998</v>
      </c>
      <c r="E287" s="4">
        <v>44980</v>
      </c>
      <c r="F287" s="3" t="s">
        <v>218</v>
      </c>
      <c r="G287" s="3" t="s">
        <v>473</v>
      </c>
      <c r="H287" s="5">
        <v>143.77000000000001</v>
      </c>
      <c r="I287" t="s">
        <v>201</v>
      </c>
      <c r="N287" s="25">
        <v>45016</v>
      </c>
      <c r="O287" s="3" t="s">
        <v>491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83</v>
      </c>
      <c r="AC287" s="3" t="s">
        <v>84</v>
      </c>
      <c r="AD287" s="5">
        <v>150</v>
      </c>
      <c r="AE287" t="s">
        <v>183</v>
      </c>
      <c r="AJ287" s="25">
        <v>45029</v>
      </c>
      <c r="AK287" s="3" t="s">
        <v>532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1051.57</v>
      </c>
      <c r="E288" s="4">
        <v>44981</v>
      </c>
      <c r="F288" s="3" t="s">
        <v>218</v>
      </c>
      <c r="G288" s="3" t="s">
        <v>81</v>
      </c>
      <c r="H288" s="5">
        <v>145.54</v>
      </c>
      <c r="I288" t="s">
        <v>201</v>
      </c>
      <c r="N288" s="25">
        <v>45020</v>
      </c>
      <c r="O288" s="3" t="s">
        <v>491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>
        <v>44983</v>
      </c>
      <c r="F289" s="3" t="s">
        <v>218</v>
      </c>
      <c r="G289" s="3" t="s">
        <v>81</v>
      </c>
      <c r="H289" s="5">
        <v>172.88</v>
      </c>
      <c r="I289" t="s">
        <v>201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>
        <v>44974</v>
      </c>
      <c r="F290" s="3" t="s">
        <v>488</v>
      </c>
      <c r="G290" s="3" t="s">
        <v>81</v>
      </c>
      <c r="H290" s="5">
        <v>120</v>
      </c>
      <c r="I290" t="s">
        <v>183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64.119999999999891</v>
      </c>
      <c r="E291" s="4">
        <v>44960</v>
      </c>
      <c r="F291" s="3" t="s">
        <v>139</v>
      </c>
      <c r="G291" s="3" t="s">
        <v>81</v>
      </c>
      <c r="H291" s="5">
        <v>210</v>
      </c>
      <c r="I291" t="s">
        <v>162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494</v>
      </c>
      <c r="G292" s="3" t="s">
        <v>81</v>
      </c>
      <c r="H292" s="5">
        <v>150</v>
      </c>
      <c r="I292" t="s">
        <v>183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83</v>
      </c>
      <c r="G293" s="3" t="s">
        <v>81</v>
      </c>
      <c r="H293" s="5">
        <v>150</v>
      </c>
      <c r="I293" t="s">
        <v>162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83</v>
      </c>
      <c r="G294" s="3" t="s">
        <v>109</v>
      </c>
      <c r="H294" s="5">
        <v>150</v>
      </c>
      <c r="I294" t="s">
        <v>162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83</v>
      </c>
      <c r="G295" s="3" t="s">
        <v>81</v>
      </c>
      <c r="H295" s="5">
        <v>150</v>
      </c>
      <c r="I295" t="s">
        <v>183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83</v>
      </c>
      <c r="G296" s="3" t="s">
        <v>81</v>
      </c>
      <c r="H296" s="5">
        <v>150</v>
      </c>
      <c r="I296" t="s">
        <v>162</v>
      </c>
      <c r="N296" s="3"/>
      <c r="O296" s="3"/>
      <c r="P296" s="3"/>
      <c r="Q296" s="3"/>
      <c r="R296" s="18"/>
      <c r="S296" s="3"/>
      <c r="V296" s="17"/>
      <c r="X296" s="11" t="s">
        <v>523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83</v>
      </c>
      <c r="G297" s="3" t="s">
        <v>81</v>
      </c>
      <c r="H297" s="5">
        <v>175</v>
      </c>
      <c r="I297" t="s">
        <v>162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469</v>
      </c>
      <c r="C298" s="10">
        <v>141.30000000000001</v>
      </c>
      <c r="E298" s="4">
        <v>45022</v>
      </c>
      <c r="F298" s="3" t="s">
        <v>508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505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1075.4199999999998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-2064.36</v>
      </c>
      <c r="E328" s="222" t="s">
        <v>20</v>
      </c>
      <c r="F328" s="222"/>
      <c r="G328" s="222"/>
      <c r="H328" s="222"/>
      <c r="V328" s="17"/>
      <c r="X328" s="23" t="s">
        <v>32</v>
      </c>
      <c r="Y328" s="20">
        <f>IF(B1070="PAGADO",0,C333)</f>
        <v>-412.94000000000005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131</v>
      </c>
      <c r="AH329" s="77" t="s">
        <v>602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399</v>
      </c>
      <c r="G330" s="3" t="s">
        <v>86</v>
      </c>
      <c r="H330" s="5">
        <v>285</v>
      </c>
      <c r="I330" t="s">
        <v>539</v>
      </c>
      <c r="N330" s="25">
        <v>45036</v>
      </c>
      <c r="O330" s="3" t="s">
        <v>186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184</v>
      </c>
      <c r="AC330" s="3" t="s">
        <v>259</v>
      </c>
      <c r="AD330" s="5">
        <v>350</v>
      </c>
      <c r="AE330" s="3" t="s">
        <v>375</v>
      </c>
      <c r="AJ330" s="25">
        <v>45040</v>
      </c>
      <c r="AK330" s="3" t="s">
        <v>570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399</v>
      </c>
      <c r="G331" s="3" t="s">
        <v>402</v>
      </c>
      <c r="H331" s="5">
        <v>345</v>
      </c>
      <c r="I331" t="s">
        <v>539</v>
      </c>
      <c r="N331" s="25">
        <v>45036</v>
      </c>
      <c r="O331" s="3" t="s">
        <v>557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184</v>
      </c>
      <c r="AC331" s="3" t="s">
        <v>259</v>
      </c>
      <c r="AD331" s="5">
        <v>350</v>
      </c>
      <c r="AE331" s="3" t="s">
        <v>375</v>
      </c>
      <c r="AJ331" s="25">
        <v>45040</v>
      </c>
      <c r="AK331" s="3" t="s">
        <v>581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399</v>
      </c>
      <c r="G332" s="3" t="s">
        <v>405</v>
      </c>
      <c r="H332" s="5">
        <v>330</v>
      </c>
      <c r="I332" t="s">
        <v>201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251</v>
      </c>
      <c r="AC332" s="3" t="s">
        <v>573</v>
      </c>
      <c r="AD332" s="5">
        <v>150</v>
      </c>
      <c r="AE332" s="3" t="s">
        <v>377</v>
      </c>
      <c r="AJ332" s="25">
        <v>45043</v>
      </c>
      <c r="AK332" s="3" t="s">
        <v>600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115</v>
      </c>
      <c r="G333" s="3" t="s">
        <v>81</v>
      </c>
      <c r="H333" s="5">
        <v>170</v>
      </c>
      <c r="I333" t="s">
        <v>539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585</v>
      </c>
      <c r="AC333" s="3" t="s">
        <v>586</v>
      </c>
      <c r="AD333" s="5">
        <v>120</v>
      </c>
      <c r="AE333" s="3" t="s">
        <v>377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115</v>
      </c>
      <c r="G334" s="3" t="s">
        <v>109</v>
      </c>
      <c r="H334" s="5">
        <v>170</v>
      </c>
      <c r="I334" t="s">
        <v>539</v>
      </c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NO PAGAR</v>
      </c>
      <c r="Y334" s="223"/>
      <c r="AA334" s="4">
        <v>44987</v>
      </c>
      <c r="AB334" s="3" t="s">
        <v>115</v>
      </c>
      <c r="AC334" s="3" t="s">
        <v>573</v>
      </c>
      <c r="AD334" s="5">
        <v>170</v>
      </c>
      <c r="AE334" s="3" t="s">
        <v>378</v>
      </c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NO PAGAR</v>
      </c>
      <c r="C335" s="223"/>
      <c r="E335" s="4">
        <v>44980</v>
      </c>
      <c r="F335" s="3" t="s">
        <v>115</v>
      </c>
      <c r="G335" s="3" t="s">
        <v>81</v>
      </c>
      <c r="H335" s="5">
        <v>170</v>
      </c>
      <c r="I335" t="s">
        <v>539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>
        <v>45008</v>
      </c>
      <c r="F336" s="3" t="s">
        <v>157</v>
      </c>
      <c r="G336" s="3" t="s">
        <v>120</v>
      </c>
      <c r="H336" s="5">
        <v>330</v>
      </c>
      <c r="I336" t="s">
        <v>201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157</v>
      </c>
      <c r="G337" s="3" t="s">
        <v>81</v>
      </c>
      <c r="H337" s="5">
        <v>170</v>
      </c>
      <c r="I337" t="s">
        <v>162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157</v>
      </c>
      <c r="G338" s="3" t="s">
        <v>296</v>
      </c>
      <c r="H338" s="5">
        <v>220</v>
      </c>
      <c r="I338" t="s">
        <v>201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157</v>
      </c>
      <c r="G339" s="3" t="s">
        <v>109</v>
      </c>
      <c r="H339" s="5">
        <v>180</v>
      </c>
      <c r="I339" t="s">
        <v>201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163</v>
      </c>
      <c r="G340" s="3" t="s">
        <v>81</v>
      </c>
      <c r="H340" s="5">
        <v>145.54</v>
      </c>
      <c r="I340" t="s">
        <v>201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163</v>
      </c>
      <c r="G341" s="3" t="s">
        <v>81</v>
      </c>
      <c r="H341" s="5">
        <v>145.54</v>
      </c>
      <c r="I341" t="s">
        <v>201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163</v>
      </c>
      <c r="G342" s="3" t="s">
        <v>276</v>
      </c>
      <c r="H342" s="47">
        <v>143.57</v>
      </c>
      <c r="I342" t="s">
        <v>201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564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569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591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AA373" s="100"/>
      <c r="AB373" s="100"/>
      <c r="AC373" s="233" t="s">
        <v>29</v>
      </c>
      <c r="AD373" s="233"/>
      <c r="AE373" s="233"/>
    </row>
    <row r="374" spans="2:41" x14ac:dyDescent="0.25">
      <c r="V374" s="17"/>
      <c r="AA374" s="100"/>
      <c r="AB374" s="100"/>
      <c r="AC374" s="233"/>
      <c r="AD374" s="233"/>
      <c r="AE374" s="233"/>
    </row>
    <row r="375" spans="2:41" ht="23.25" x14ac:dyDescent="0.35">
      <c r="B375" s="22" t="s">
        <v>61</v>
      </c>
      <c r="V375" s="17"/>
      <c r="X375" s="22" t="s">
        <v>61</v>
      </c>
      <c r="AA375" s="100"/>
      <c r="AB375" s="100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2" t="s">
        <v>20</v>
      </c>
      <c r="F376" s="222"/>
      <c r="G376" s="222"/>
      <c r="H376" s="222"/>
      <c r="V376" s="17"/>
      <c r="X376" s="23" t="s">
        <v>32</v>
      </c>
      <c r="Y376" s="20">
        <f>IF(B376="PAGADO",0,C381)</f>
        <v>-1561.12</v>
      </c>
      <c r="AA376" s="222" t="s">
        <v>20</v>
      </c>
      <c r="AB376" s="222"/>
      <c r="AC376" s="222"/>
      <c r="AD376" s="22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4" t="s">
        <v>665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82</v>
      </c>
      <c r="G378" s="3" t="s">
        <v>84</v>
      </c>
      <c r="H378" s="5">
        <v>200</v>
      </c>
      <c r="I378" t="s">
        <v>162</v>
      </c>
      <c r="N378" s="25">
        <v>45048</v>
      </c>
      <c r="O378" s="3" t="s">
        <v>413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115</v>
      </c>
      <c r="AC378" s="3" t="s">
        <v>107</v>
      </c>
      <c r="AD378" s="83">
        <v>170</v>
      </c>
      <c r="AE378" s="3" t="s">
        <v>162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82</v>
      </c>
      <c r="G379" s="3" t="s">
        <v>84</v>
      </c>
      <c r="H379" s="5">
        <v>200</v>
      </c>
      <c r="I379" t="s">
        <v>162</v>
      </c>
      <c r="N379" s="25">
        <v>45050</v>
      </c>
      <c r="O379" s="3" t="s">
        <v>243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621</v>
      </c>
      <c r="AC379" s="3" t="s">
        <v>156</v>
      </c>
      <c r="AD379" s="83" t="s">
        <v>622</v>
      </c>
      <c r="AE379" s="3" t="s">
        <v>201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82</v>
      </c>
      <c r="G380" s="3" t="s">
        <v>84</v>
      </c>
      <c r="H380" s="5">
        <v>200</v>
      </c>
      <c r="I380" t="s">
        <v>162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621</v>
      </c>
      <c r="AC380" s="3" t="s">
        <v>156</v>
      </c>
      <c r="AD380" s="83" t="s">
        <v>622</v>
      </c>
      <c r="AE380" s="3" t="s">
        <v>201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82</v>
      </c>
      <c r="G381" s="3" t="s">
        <v>84</v>
      </c>
      <c r="H381" s="5">
        <v>200</v>
      </c>
      <c r="I381" t="s">
        <v>162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621</v>
      </c>
      <c r="AC381" s="3" t="s">
        <v>156</v>
      </c>
      <c r="AD381" s="83" t="s">
        <v>622</v>
      </c>
      <c r="AE381" s="3" t="s">
        <v>201</v>
      </c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NO PAGAR</v>
      </c>
      <c r="C382" s="225"/>
      <c r="E382" s="4">
        <v>45027</v>
      </c>
      <c r="F382" s="3" t="s">
        <v>82</v>
      </c>
      <c r="G382" s="3" t="s">
        <v>109</v>
      </c>
      <c r="H382" s="5">
        <v>150</v>
      </c>
      <c r="I382" t="s">
        <v>162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625</v>
      </c>
      <c r="AC382" s="3" t="s">
        <v>445</v>
      </c>
      <c r="AD382" s="83">
        <v>630</v>
      </c>
      <c r="AE382" s="3" t="s">
        <v>162</v>
      </c>
      <c r="AJ382" s="3"/>
      <c r="AK382" s="3"/>
      <c r="AL382" s="3"/>
      <c r="AM382" s="3"/>
      <c r="AN382" s="18"/>
      <c r="AO382" s="3"/>
    </row>
    <row r="383" spans="2:41" x14ac:dyDescent="0.25">
      <c r="B383" s="216" t="s">
        <v>9</v>
      </c>
      <c r="C383" s="217"/>
      <c r="E383" s="4">
        <v>45028</v>
      </c>
      <c r="F383" s="3" t="s">
        <v>82</v>
      </c>
      <c r="G383" s="3" t="s">
        <v>84</v>
      </c>
      <c r="H383" s="5">
        <v>200</v>
      </c>
      <c r="I383" t="s">
        <v>162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157</v>
      </c>
      <c r="AC383" s="3" t="s">
        <v>156</v>
      </c>
      <c r="AD383" s="83">
        <v>170</v>
      </c>
      <c r="AE383" s="3" t="s">
        <v>162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82</v>
      </c>
      <c r="G384" s="3" t="s">
        <v>84</v>
      </c>
      <c r="H384" s="5">
        <v>200</v>
      </c>
      <c r="I384" t="s">
        <v>162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157</v>
      </c>
      <c r="AC384" s="3" t="s">
        <v>111</v>
      </c>
      <c r="AD384" s="83">
        <v>200</v>
      </c>
      <c r="AE384" s="3" t="s">
        <v>162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82</v>
      </c>
      <c r="G385" s="3" t="s">
        <v>84</v>
      </c>
      <c r="H385" s="5">
        <v>200</v>
      </c>
      <c r="I385" t="s">
        <v>162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3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3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3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655</v>
      </c>
      <c r="Y389" s="10">
        <v>95.36</v>
      </c>
      <c r="AA389" s="4"/>
      <c r="AB389" s="3"/>
      <c r="AC389" s="3"/>
      <c r="AD389" s="83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3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3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55" t="s">
        <v>373</v>
      </c>
      <c r="AJ397" s="94">
        <v>39775</v>
      </c>
      <c r="AK397" s="57" t="s">
        <v>377</v>
      </c>
      <c r="AL397" s="58">
        <v>45042</v>
      </c>
      <c r="AM397" s="55">
        <v>1718998683</v>
      </c>
      <c r="AN397" s="55" t="s">
        <v>639</v>
      </c>
      <c r="AO397" s="57" t="s">
        <v>379</v>
      </c>
      <c r="AP397" s="55">
        <v>43805</v>
      </c>
      <c r="AQ397" s="59">
        <v>84.001000000000005</v>
      </c>
      <c r="AR397" s="59">
        <v>147</v>
      </c>
      <c r="AS397" s="56"/>
      <c r="AT397" s="55" t="s">
        <v>456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0" t="s">
        <v>373</v>
      </c>
      <c r="AJ398" s="95">
        <v>24616</v>
      </c>
      <c r="AK398" s="62" t="s">
        <v>375</v>
      </c>
      <c r="AL398" s="63">
        <v>45042</v>
      </c>
      <c r="AM398" s="60">
        <v>1716325822</v>
      </c>
      <c r="AN398" s="60" t="s">
        <v>20</v>
      </c>
      <c r="AO398" s="62" t="s">
        <v>379</v>
      </c>
      <c r="AP398" s="60">
        <v>9999</v>
      </c>
      <c r="AQ398" s="64">
        <v>72.569000000000003</v>
      </c>
      <c r="AR398" s="64">
        <v>127</v>
      </c>
      <c r="AS398" s="61"/>
      <c r="AT398" s="60" t="s">
        <v>456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0" t="s">
        <v>30</v>
      </c>
      <c r="I411" s="70"/>
      <c r="J411" s="70"/>
      <c r="V411" s="17"/>
      <c r="AA411" s="221" t="s">
        <v>31</v>
      </c>
      <c r="AB411" s="221"/>
      <c r="AC411" s="221"/>
    </row>
    <row r="412" spans="1:43" ht="15" customHeight="1" x14ac:dyDescent="0.4">
      <c r="H412" s="70"/>
      <c r="I412" s="70"/>
      <c r="J412" s="70"/>
      <c r="V412" s="17"/>
      <c r="AA412" s="221"/>
      <c r="AB412" s="221"/>
      <c r="AC412" s="22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61</v>
      </c>
      <c r="V415" s="17"/>
      <c r="X415" s="22" t="s">
        <v>61</v>
      </c>
    </row>
    <row r="416" spans="1:43" ht="23.25" x14ac:dyDescent="0.35">
      <c r="B416" s="23" t="s">
        <v>78</v>
      </c>
      <c r="C416" s="20">
        <f>IF(X376="PAGADO",0,Y381)</f>
        <v>-890.47999999999956</v>
      </c>
      <c r="E416" s="222" t="s">
        <v>20</v>
      </c>
      <c r="F416" s="222"/>
      <c r="G416" s="222"/>
      <c r="H416" s="222"/>
      <c r="V416" s="17"/>
      <c r="X416" s="23" t="s">
        <v>32</v>
      </c>
      <c r="Y416" s="20">
        <f>IF(B416="PAGADO",0,C421)</f>
        <v>0</v>
      </c>
      <c r="AA416" s="222" t="s">
        <v>20</v>
      </c>
      <c r="AB416" s="222"/>
      <c r="AC416" s="222"/>
      <c r="AD416" s="22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669</v>
      </c>
      <c r="G418" s="3" t="s">
        <v>670</v>
      </c>
      <c r="H418" s="5">
        <v>100</v>
      </c>
      <c r="I418" t="s">
        <v>674</v>
      </c>
      <c r="N418" s="25">
        <v>45063</v>
      </c>
      <c r="O418" s="3" t="s">
        <v>690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323</v>
      </c>
      <c r="AC418" s="3" t="s">
        <v>81</v>
      </c>
      <c r="AD418" s="5">
        <v>194.06</v>
      </c>
      <c r="AE418" t="s">
        <v>201</v>
      </c>
      <c r="AJ418" s="25">
        <v>45064</v>
      </c>
      <c r="AK418" s="3" t="s">
        <v>716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106</v>
      </c>
      <c r="G419" s="3" t="s">
        <v>120</v>
      </c>
      <c r="H419" s="5">
        <v>380</v>
      </c>
      <c r="I419" t="s">
        <v>201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323</v>
      </c>
      <c r="AC419" s="3" t="s">
        <v>81</v>
      </c>
      <c r="AD419" s="5">
        <v>145.54</v>
      </c>
      <c r="AE419" t="s">
        <v>201</v>
      </c>
      <c r="AJ419" s="25">
        <v>45064</v>
      </c>
      <c r="AK419" s="3" t="s">
        <v>721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106</v>
      </c>
      <c r="G420" s="3" t="s">
        <v>544</v>
      </c>
      <c r="H420" s="5">
        <v>170</v>
      </c>
      <c r="I420" t="s">
        <v>201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323</v>
      </c>
      <c r="AC420" s="3" t="s">
        <v>81</v>
      </c>
      <c r="AD420" s="5">
        <v>145.54</v>
      </c>
      <c r="AE420" t="s">
        <v>201</v>
      </c>
      <c r="AJ420" s="25">
        <v>45068</v>
      </c>
      <c r="AK420" s="3" t="s">
        <v>740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257</v>
      </c>
      <c r="G421" s="3" t="s">
        <v>405</v>
      </c>
      <c r="H421" s="5">
        <v>330</v>
      </c>
      <c r="I421" t="s">
        <v>201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323</v>
      </c>
      <c r="AC421" s="3" t="s">
        <v>711</v>
      </c>
      <c r="AD421" s="5">
        <v>169.8</v>
      </c>
      <c r="AE421" t="s">
        <v>201</v>
      </c>
      <c r="AJ421" s="25">
        <v>45008</v>
      </c>
      <c r="AK421" s="3" t="s">
        <v>746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82</v>
      </c>
      <c r="G422" s="3" t="s">
        <v>84</v>
      </c>
      <c r="H422" s="5">
        <v>150</v>
      </c>
      <c r="I422" t="s">
        <v>674</v>
      </c>
      <c r="N422" s="3"/>
      <c r="O422" s="3"/>
      <c r="P422" s="3"/>
      <c r="Q422" s="3"/>
      <c r="R422" s="18"/>
      <c r="S422" s="3"/>
      <c r="V422" s="17"/>
      <c r="X422" s="223" t="str">
        <f>IF(Y421&lt;0,"NO PAGAR","COBRAR'")</f>
        <v>NO PAGAR</v>
      </c>
      <c r="Y422" s="223"/>
      <c r="AA422" s="4">
        <v>45022</v>
      </c>
      <c r="AB422" s="3" t="s">
        <v>115</v>
      </c>
      <c r="AC422" s="3" t="s">
        <v>120</v>
      </c>
      <c r="AD422" s="5">
        <v>380</v>
      </c>
      <c r="AE422" t="s">
        <v>162</v>
      </c>
      <c r="AJ422" s="3">
        <v>23</v>
      </c>
      <c r="AK422" s="3" t="s">
        <v>750</v>
      </c>
      <c r="AL422" s="3"/>
      <c r="AM422" s="3"/>
      <c r="AN422" s="18">
        <v>2200</v>
      </c>
      <c r="AO422" s="3"/>
    </row>
    <row r="423" spans="2:41" ht="23.25" x14ac:dyDescent="0.35">
      <c r="B423" s="223" t="str">
        <f>IF(C421&lt;0,"NO PAGAR","COBRAR'")</f>
        <v>COBRAR'</v>
      </c>
      <c r="C423" s="223"/>
      <c r="E423" s="4" t="s">
        <v>700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707</v>
      </c>
      <c r="AC423" s="3"/>
      <c r="AD423" s="5">
        <v>100</v>
      </c>
      <c r="AE423" t="s">
        <v>201</v>
      </c>
      <c r="AJ423" s="25">
        <v>45008</v>
      </c>
      <c r="AK423" s="3" t="s">
        <v>752</v>
      </c>
      <c r="AL423" s="3"/>
      <c r="AM423" s="3"/>
      <c r="AN423" s="18">
        <v>40</v>
      </c>
      <c r="AO423" s="3"/>
    </row>
    <row r="424" spans="2:41" x14ac:dyDescent="0.25">
      <c r="B424" s="216" t="s">
        <v>9</v>
      </c>
      <c r="C424" s="217"/>
      <c r="E424" s="4"/>
      <c r="F424" s="3" t="s">
        <v>705</v>
      </c>
      <c r="G424" s="3" t="s">
        <v>278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150</v>
      </c>
      <c r="AC424" s="3" t="s">
        <v>109</v>
      </c>
      <c r="AD424" s="5">
        <v>180</v>
      </c>
      <c r="AE424" t="s">
        <v>162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139</v>
      </c>
      <c r="G425" s="3" t="s">
        <v>84</v>
      </c>
      <c r="H425" s="5">
        <v>210</v>
      </c>
      <c r="I425" t="s">
        <v>201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150</v>
      </c>
      <c r="AC425" s="3" t="s">
        <v>81</v>
      </c>
      <c r="AD425" s="5">
        <v>170</v>
      </c>
      <c r="AE425" t="s">
        <v>162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150</v>
      </c>
      <c r="AC426" s="3" t="s">
        <v>81</v>
      </c>
      <c r="AD426" s="5">
        <v>170</v>
      </c>
      <c r="AE426" t="s">
        <v>162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150</v>
      </c>
      <c r="AC427" s="3" t="s">
        <v>120</v>
      </c>
      <c r="AD427" s="5">
        <v>330</v>
      </c>
      <c r="AE427" t="s">
        <v>162</v>
      </c>
      <c r="AJ427" s="112" t="s">
        <v>722</v>
      </c>
      <c r="AK427" s="112" t="s">
        <v>377</v>
      </c>
      <c r="AL427" s="112" t="s">
        <v>379</v>
      </c>
      <c r="AM427" s="113">
        <v>169.55</v>
      </c>
      <c r="AN427" s="114">
        <v>96.887</v>
      </c>
      <c r="AO427" s="114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150</v>
      </c>
      <c r="AC428" s="3" t="s">
        <v>81</v>
      </c>
      <c r="AD428" s="5">
        <v>170</v>
      </c>
      <c r="AE428" t="s">
        <v>162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707</v>
      </c>
      <c r="AC429" s="3"/>
      <c r="AD429" s="5">
        <v>100</v>
      </c>
      <c r="AE429" t="s">
        <v>201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735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812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0" t="s">
        <v>28</v>
      </c>
      <c r="I457" s="70"/>
      <c r="J457" s="70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0"/>
      <c r="I458" s="70"/>
      <c r="J458" s="70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63</v>
      </c>
      <c r="V461" s="17"/>
      <c r="X461" s="22" t="s">
        <v>63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2" t="s">
        <v>20</v>
      </c>
      <c r="F462" s="222"/>
      <c r="G462" s="222"/>
      <c r="H462" s="222"/>
      <c r="V462" s="17"/>
      <c r="X462" s="23" t="s">
        <v>32</v>
      </c>
      <c r="Y462" s="20">
        <f>IF(B462="PAGADO",0,C467)</f>
        <v>-526.89999999999986</v>
      </c>
      <c r="AA462" s="222" t="s">
        <v>20</v>
      </c>
      <c r="AB462" s="222"/>
      <c r="AC462" s="222"/>
      <c r="AD462" s="22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218</v>
      </c>
      <c r="G464" s="3" t="s">
        <v>84</v>
      </c>
      <c r="H464" s="5">
        <v>145.54</v>
      </c>
      <c r="I464" t="s">
        <v>201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446</v>
      </c>
      <c r="AC464" s="3" t="s">
        <v>111</v>
      </c>
      <c r="AD464" s="5">
        <v>165</v>
      </c>
      <c r="AE464" t="s">
        <v>201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218</v>
      </c>
      <c r="G465" s="3" t="s">
        <v>335</v>
      </c>
      <c r="H465" s="5">
        <v>114.07</v>
      </c>
      <c r="I465" t="s">
        <v>201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776</v>
      </c>
      <c r="AC465" s="3" t="s">
        <v>259</v>
      </c>
      <c r="AD465" s="5">
        <v>320</v>
      </c>
      <c r="AE465" t="s">
        <v>201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218</v>
      </c>
      <c r="G466" s="3" t="s">
        <v>111</v>
      </c>
      <c r="H466" s="5">
        <v>169.8</v>
      </c>
      <c r="I466" t="s">
        <v>201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778</v>
      </c>
      <c r="AC466" s="3" t="s">
        <v>85</v>
      </c>
      <c r="AD466" s="5">
        <v>220</v>
      </c>
      <c r="AE466" t="s">
        <v>162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218</v>
      </c>
      <c r="G467" s="3" t="s">
        <v>84</v>
      </c>
      <c r="H467" s="5">
        <v>145.54</v>
      </c>
      <c r="I467" t="s">
        <v>201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5" t="str">
        <f>IF(C467&lt;0,"NO PAGAR","COBRAR")</f>
        <v>NO PAGAR</v>
      </c>
      <c r="C468" s="225"/>
      <c r="E468" s="4">
        <v>45045</v>
      </c>
      <c r="F468" s="3" t="s">
        <v>218</v>
      </c>
      <c r="G468" s="3" t="s">
        <v>84</v>
      </c>
      <c r="H468" s="5">
        <v>145.54</v>
      </c>
      <c r="I468" t="s">
        <v>201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6" t="s">
        <v>9</v>
      </c>
      <c r="C469" s="217"/>
      <c r="E469" s="4">
        <v>45052</v>
      </c>
      <c r="F469" s="3" t="s">
        <v>157</v>
      </c>
      <c r="G469" s="3" t="s">
        <v>84</v>
      </c>
      <c r="H469" s="5">
        <v>170</v>
      </c>
      <c r="I469" t="s">
        <v>162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4" t="s">
        <v>788</v>
      </c>
      <c r="AK473" s="124" t="s">
        <v>789</v>
      </c>
      <c r="AL473" s="124" t="s">
        <v>790</v>
      </c>
      <c r="AM473" s="124" t="s">
        <v>791</v>
      </c>
      <c r="AN473" s="124" t="s">
        <v>792</v>
      </c>
      <c r="AO473" s="124" t="s">
        <v>793</v>
      </c>
      <c r="AP473" s="124" t="s">
        <v>794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0" t="s">
        <v>375</v>
      </c>
      <c r="AK474" s="121">
        <v>45062.454733799997</v>
      </c>
      <c r="AL474" s="120" t="s">
        <v>379</v>
      </c>
      <c r="AM474" s="122">
        <v>100.20099999999999</v>
      </c>
      <c r="AN474" s="122">
        <v>175.35</v>
      </c>
      <c r="AO474" s="122">
        <v>830213</v>
      </c>
      <c r="AP474" s="123" t="s">
        <v>452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780</v>
      </c>
      <c r="Y475" s="10">
        <v>95.57</v>
      </c>
      <c r="AA475" s="4"/>
      <c r="AB475" s="3"/>
      <c r="AC475" s="3"/>
      <c r="AD475" s="5"/>
      <c r="AJ475" s="120" t="s">
        <v>375</v>
      </c>
      <c r="AK475" s="121">
        <v>45072.772534720003</v>
      </c>
      <c r="AL475" s="120" t="s">
        <v>379</v>
      </c>
      <c r="AM475" s="122">
        <v>46.335999999999999</v>
      </c>
      <c r="AN475" s="122">
        <v>81.09</v>
      </c>
      <c r="AO475" s="122">
        <v>834023</v>
      </c>
      <c r="AP475" s="123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0" t="s">
        <v>377</v>
      </c>
      <c r="AK476" s="121">
        <v>45063.730879629999</v>
      </c>
      <c r="AL476" s="120" t="s">
        <v>379</v>
      </c>
      <c r="AM476" s="122">
        <v>91.64</v>
      </c>
      <c r="AN476" s="122">
        <v>160.37</v>
      </c>
      <c r="AO476" s="122">
        <v>7129</v>
      </c>
      <c r="AP476" s="123" t="s">
        <v>642</v>
      </c>
    </row>
    <row r="477" spans="2:42" x14ac:dyDescent="0.25">
      <c r="B477" s="11" t="s">
        <v>763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0" t="s">
        <v>377</v>
      </c>
      <c r="AK477" s="121">
        <v>45064.852511570003</v>
      </c>
      <c r="AL477" s="120" t="s">
        <v>379</v>
      </c>
      <c r="AM477" s="122">
        <v>48.576999999999998</v>
      </c>
      <c r="AN477" s="122">
        <v>85.01</v>
      </c>
      <c r="AO477" s="122">
        <v>999</v>
      </c>
      <c r="AP477" s="123" t="s">
        <v>802</v>
      </c>
    </row>
    <row r="478" spans="2:42" x14ac:dyDescent="0.25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809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0" t="s">
        <v>803</v>
      </c>
      <c r="AK478" s="121">
        <v>45071.553888889997</v>
      </c>
      <c r="AL478" s="120" t="s">
        <v>379</v>
      </c>
      <c r="AM478" s="122">
        <v>94.703000000000003</v>
      </c>
      <c r="AN478" s="122">
        <v>165.73</v>
      </c>
      <c r="AO478" s="122">
        <v>0</v>
      </c>
      <c r="AP478" s="125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0"/>
      <c r="AK479" s="121"/>
      <c r="AL479" s="120"/>
      <c r="AM479" s="122"/>
      <c r="AN479" s="126">
        <f>SUM(AN474:AN478)</f>
        <v>667.55</v>
      </c>
      <c r="AO479" s="122"/>
    </row>
    <row r="480" spans="2:42" x14ac:dyDescent="0.25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0"/>
      <c r="AK480" s="121"/>
      <c r="AL480" s="120"/>
      <c r="AM480" s="122"/>
      <c r="AN480" s="122"/>
      <c r="AO480" s="122"/>
    </row>
    <row r="481" spans="1:43" x14ac:dyDescent="0.25">
      <c r="B481" s="12"/>
      <c r="C481" s="10"/>
      <c r="V481" s="17"/>
      <c r="X481" s="12"/>
      <c r="Y481" s="10"/>
      <c r="AJ481" s="120"/>
      <c r="AK481" s="121"/>
      <c r="AL481" s="120"/>
      <c r="AM481" s="122"/>
      <c r="AN481" s="122"/>
      <c r="AO481" s="122"/>
    </row>
    <row r="482" spans="1:43" x14ac:dyDescent="0.25">
      <c r="B482" s="12"/>
      <c r="C482" s="10"/>
      <c r="V482" s="17"/>
      <c r="X482" s="12"/>
      <c r="Y482" s="10"/>
      <c r="AJ482" s="120"/>
      <c r="AK482" s="121"/>
      <c r="AL482" s="120"/>
      <c r="AM482" s="122"/>
      <c r="AN482" s="122"/>
      <c r="AO482" s="122"/>
    </row>
    <row r="483" spans="1:43" x14ac:dyDescent="0.25">
      <c r="B483" s="11"/>
      <c r="C483" s="10"/>
      <c r="V483" s="17"/>
      <c r="X483" s="11"/>
      <c r="Y483" s="10"/>
      <c r="AJ483" s="120"/>
      <c r="AK483" s="121"/>
      <c r="AL483" s="120"/>
      <c r="AM483" s="122"/>
      <c r="AN483" s="122"/>
      <c r="AO483" s="122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0"/>
      <c r="I497" s="70"/>
      <c r="J497" s="70"/>
      <c r="V497" s="17"/>
      <c r="AA497" s="221" t="s">
        <v>31</v>
      </c>
      <c r="AB497" s="221"/>
      <c r="AC497" s="221"/>
    </row>
    <row r="498" spans="2:41" ht="15" customHeight="1" x14ac:dyDescent="0.4">
      <c r="E498" s="221"/>
      <c r="F498" s="221"/>
      <c r="H498" s="70"/>
      <c r="I498" s="70"/>
      <c r="J498" s="70"/>
      <c r="V498" s="17"/>
      <c r="AA498" s="221"/>
      <c r="AB498" s="221"/>
      <c r="AC498" s="221"/>
    </row>
    <row r="499" spans="2:41" ht="26.25" x14ac:dyDescent="0.4">
      <c r="B499" s="24" t="s">
        <v>63</v>
      </c>
      <c r="E499" s="221" t="s">
        <v>30</v>
      </c>
      <c r="F499" s="221"/>
      <c r="V499" s="17"/>
      <c r="X499" s="22" t="s">
        <v>63</v>
      </c>
    </row>
    <row r="500" spans="2:41" ht="23.25" x14ac:dyDescent="0.35">
      <c r="B500" s="23" t="s">
        <v>78</v>
      </c>
      <c r="C500" s="20">
        <f>IF(X462="PAGADO",0,Y467)</f>
        <v>-3085.0199999999995</v>
      </c>
      <c r="E500" s="222" t="s">
        <v>20</v>
      </c>
      <c r="F500" s="222"/>
      <c r="G500" s="222"/>
      <c r="H500" s="222"/>
      <c r="V500" s="17"/>
      <c r="X500" s="23" t="s">
        <v>32</v>
      </c>
      <c r="Y500" s="20">
        <f>IF(B500="PAGADO",0,C505)</f>
        <v>0</v>
      </c>
      <c r="AA500" s="222" t="s">
        <v>20</v>
      </c>
      <c r="AB500" s="222"/>
      <c r="AC500" s="222"/>
      <c r="AD500" s="22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150</v>
      </c>
      <c r="G502" s="3" t="s">
        <v>819</v>
      </c>
      <c r="H502" s="5">
        <v>180</v>
      </c>
      <c r="I502" t="s">
        <v>162</v>
      </c>
      <c r="N502" s="25">
        <v>45089</v>
      </c>
      <c r="O502" s="3" t="s">
        <v>827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778</v>
      </c>
      <c r="AC502" s="3" t="s">
        <v>779</v>
      </c>
      <c r="AD502" s="5">
        <v>220</v>
      </c>
      <c r="AE502" t="s">
        <v>162</v>
      </c>
      <c r="AJ502" s="25">
        <v>45103</v>
      </c>
      <c r="AK502" s="3" t="s">
        <v>413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304</v>
      </c>
      <c r="G503" s="3" t="s">
        <v>156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779</v>
      </c>
      <c r="AC503" s="3" t="s">
        <v>778</v>
      </c>
      <c r="AD503" s="5">
        <v>170</v>
      </c>
      <c r="AE503" t="s">
        <v>162</v>
      </c>
      <c r="AJ503" s="25">
        <v>45106</v>
      </c>
      <c r="AK503" s="3" t="s">
        <v>898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218</v>
      </c>
      <c r="G504" s="3" t="s">
        <v>335</v>
      </c>
      <c r="H504" s="5">
        <v>133.87</v>
      </c>
      <c r="I504" t="s">
        <v>201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869</v>
      </c>
      <c r="AC504" s="3"/>
      <c r="AD504" s="5">
        <v>115</v>
      </c>
      <c r="AE504" t="s">
        <v>162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838</v>
      </c>
      <c r="G505" s="3"/>
      <c r="H505" s="5">
        <v>109.64</v>
      </c>
      <c r="I505" t="s">
        <v>201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218</v>
      </c>
      <c r="AC505" s="3" t="s">
        <v>335</v>
      </c>
      <c r="AD505" s="5">
        <v>133.87</v>
      </c>
      <c r="AE505" t="s">
        <v>201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839</v>
      </c>
      <c r="G506" s="3"/>
      <c r="H506" s="5">
        <v>109.64</v>
      </c>
      <c r="I506" t="s">
        <v>201</v>
      </c>
      <c r="N506" s="3"/>
      <c r="O506" s="3"/>
      <c r="P506" s="3"/>
      <c r="Q506" s="3"/>
      <c r="R506" s="18"/>
      <c r="S506" s="3"/>
      <c r="V506" s="17"/>
      <c r="X506" s="223" t="str">
        <f>IF(Y505&lt;0,"NO PAGAR","COBRAR'")</f>
        <v>COBRAR'</v>
      </c>
      <c r="Y506" s="223"/>
      <c r="AA506" s="4">
        <v>45076</v>
      </c>
      <c r="AB506" s="3" t="s">
        <v>884</v>
      </c>
      <c r="AC506" s="3" t="s">
        <v>163</v>
      </c>
      <c r="AD506" s="5">
        <v>43.66</v>
      </c>
      <c r="AE506" t="s">
        <v>201</v>
      </c>
      <c r="AJ506" s="3"/>
      <c r="AK506" s="3"/>
      <c r="AL506" s="3"/>
      <c r="AM506" s="3"/>
      <c r="AN506" s="18"/>
      <c r="AO506" s="3"/>
    </row>
    <row r="507" spans="2:41" ht="23.25" x14ac:dyDescent="0.35">
      <c r="B507" s="223" t="str">
        <f>IF(C505&lt;0,"NO PAGAR","COBRAR'")</f>
        <v>COBRAR'</v>
      </c>
      <c r="C507" s="223"/>
      <c r="E507" s="4">
        <v>44877</v>
      </c>
      <c r="F507" s="3" t="s">
        <v>831</v>
      </c>
      <c r="G507" s="3"/>
      <c r="H507" s="5">
        <v>95</v>
      </c>
      <c r="I507" t="s">
        <v>162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106</v>
      </c>
      <c r="AC507" s="3" t="s">
        <v>81</v>
      </c>
      <c r="AD507" s="5">
        <v>170</v>
      </c>
      <c r="AE507" t="s">
        <v>201</v>
      </c>
      <c r="AJ507" s="3"/>
      <c r="AK507" s="3"/>
      <c r="AL507" s="3"/>
      <c r="AM507" s="3"/>
      <c r="AN507" s="18"/>
      <c r="AO507" s="3"/>
    </row>
    <row r="508" spans="2:41" x14ac:dyDescent="0.25">
      <c r="B508" s="216" t="s">
        <v>9</v>
      </c>
      <c r="C508" s="217"/>
      <c r="E508" s="4">
        <v>45242</v>
      </c>
      <c r="F508" s="3" t="s">
        <v>831</v>
      </c>
      <c r="G508" s="3"/>
      <c r="H508" s="5">
        <v>95</v>
      </c>
      <c r="I508" t="s">
        <v>162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106</v>
      </c>
      <c r="AC508" s="3" t="s">
        <v>116</v>
      </c>
      <c r="AD508" s="5">
        <v>170</v>
      </c>
      <c r="AE508" t="s">
        <v>201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106</v>
      </c>
      <c r="G509" s="3" t="s">
        <v>156</v>
      </c>
      <c r="H509" s="5">
        <v>170</v>
      </c>
      <c r="I509" t="s">
        <v>201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157</v>
      </c>
      <c r="AC509" s="3" t="s">
        <v>81</v>
      </c>
      <c r="AD509" s="5">
        <v>170</v>
      </c>
      <c r="AE509" t="s">
        <v>201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106</v>
      </c>
      <c r="G510" s="3" t="s">
        <v>120</v>
      </c>
      <c r="H510" s="5">
        <v>380</v>
      </c>
      <c r="I510" t="s">
        <v>201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157</v>
      </c>
      <c r="AC510" s="3" t="s">
        <v>111</v>
      </c>
      <c r="AD510" s="5">
        <v>200</v>
      </c>
      <c r="AE510" t="s">
        <v>162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218</v>
      </c>
      <c r="G511" s="3" t="s">
        <v>555</v>
      </c>
      <c r="H511" s="5">
        <v>160</v>
      </c>
      <c r="I511" t="s">
        <v>201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157</v>
      </c>
      <c r="AC511" s="3" t="s">
        <v>81</v>
      </c>
      <c r="AD511" s="5">
        <v>170</v>
      </c>
      <c r="AE511" t="s">
        <v>201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218</v>
      </c>
      <c r="G512" s="3" t="s">
        <v>189</v>
      </c>
      <c r="H512" s="5">
        <v>145.54</v>
      </c>
      <c r="I512" t="s">
        <v>201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157</v>
      </c>
      <c r="AC512" s="3" t="s">
        <v>120</v>
      </c>
      <c r="AD512" s="5">
        <v>330</v>
      </c>
      <c r="AE512" t="s">
        <v>201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189</v>
      </c>
      <c r="G513" s="3" t="s">
        <v>163</v>
      </c>
      <c r="H513" s="5">
        <v>145.54</v>
      </c>
      <c r="I513" t="s">
        <v>201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157</v>
      </c>
      <c r="AC513" s="3" t="s">
        <v>116</v>
      </c>
      <c r="AD513" s="5">
        <v>180</v>
      </c>
      <c r="AE513" t="s">
        <v>201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218</v>
      </c>
      <c r="G514" s="3" t="s">
        <v>837</v>
      </c>
      <c r="H514" s="5">
        <v>133.87</v>
      </c>
      <c r="I514" t="s">
        <v>201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897</v>
      </c>
      <c r="AC514" s="3"/>
      <c r="AD514" s="5">
        <v>100</v>
      </c>
      <c r="AE514" t="s">
        <v>201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218</v>
      </c>
      <c r="G515" s="3" t="s">
        <v>335</v>
      </c>
      <c r="H515" s="5">
        <v>133.87</v>
      </c>
      <c r="I515" t="s">
        <v>201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897</v>
      </c>
      <c r="AC515" s="3"/>
      <c r="AD515" s="5">
        <v>100</v>
      </c>
      <c r="AE515" t="s">
        <v>201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851</v>
      </c>
      <c r="C516" s="10">
        <v>97.33</v>
      </c>
      <c r="E516" s="25">
        <v>45065</v>
      </c>
      <c r="F516" s="3" t="s">
        <v>840</v>
      </c>
      <c r="G516" s="3"/>
      <c r="H516" s="5">
        <v>194.06</v>
      </c>
      <c r="I516" t="s">
        <v>201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4">
        <v>45089</v>
      </c>
      <c r="F517" s="143" t="s">
        <v>843</v>
      </c>
      <c r="G517" s="143"/>
      <c r="H517" s="18">
        <v>100</v>
      </c>
      <c r="I517" t="s">
        <v>201</v>
      </c>
      <c r="N517" s="3"/>
      <c r="O517" s="3"/>
      <c r="P517" s="3"/>
      <c r="Q517" s="3"/>
      <c r="R517" s="18"/>
      <c r="S517" s="3"/>
      <c r="V517" s="17"/>
      <c r="X517" s="11" t="s">
        <v>874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257</v>
      </c>
      <c r="G518" s="3" t="s">
        <v>846</v>
      </c>
      <c r="H518" s="18">
        <v>285</v>
      </c>
      <c r="I518" t="s">
        <v>201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257</v>
      </c>
      <c r="G519" s="3" t="s">
        <v>405</v>
      </c>
      <c r="H519" s="18">
        <v>330</v>
      </c>
      <c r="I519" t="s">
        <v>201</v>
      </c>
      <c r="V519" s="17"/>
      <c r="X519" s="12"/>
      <c r="Y519" s="10"/>
      <c r="AJ519" s="146">
        <v>20230608</v>
      </c>
      <c r="AK519" s="146" t="s">
        <v>377</v>
      </c>
      <c r="AL519" s="146" t="s">
        <v>870</v>
      </c>
      <c r="AM519" s="146" t="s">
        <v>379</v>
      </c>
      <c r="AN519" s="148">
        <v>152.41</v>
      </c>
      <c r="AO519" s="147">
        <v>87089</v>
      </c>
      <c r="AP519" s="146">
        <v>3996</v>
      </c>
    </row>
    <row r="520" spans="2:42" x14ac:dyDescent="0.25">
      <c r="B520" s="12"/>
      <c r="C520" s="10"/>
      <c r="E520" s="25">
        <v>45064</v>
      </c>
      <c r="F520" s="3" t="s">
        <v>257</v>
      </c>
      <c r="G520" s="3" t="s">
        <v>846</v>
      </c>
      <c r="H520" s="18">
        <v>285</v>
      </c>
      <c r="I520" t="s">
        <v>201</v>
      </c>
      <c r="V520" s="17"/>
      <c r="X520" s="12"/>
      <c r="Y520" s="10"/>
    </row>
    <row r="521" spans="2:42" x14ac:dyDescent="0.25">
      <c r="B521" s="12"/>
      <c r="C521" s="10"/>
      <c r="E521" s="48">
        <v>45064</v>
      </c>
      <c r="F521" s="3" t="s">
        <v>257</v>
      </c>
      <c r="G521" s="3" t="s">
        <v>846</v>
      </c>
      <c r="H521" s="18">
        <v>285</v>
      </c>
      <c r="I521" t="s">
        <v>162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0" t="s">
        <v>852</v>
      </c>
      <c r="F524" s="231"/>
      <c r="G524" s="232"/>
      <c r="H524" s="145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4" t="s">
        <v>29</v>
      </c>
      <c r="AD545" s="224"/>
      <c r="AE545" s="224"/>
    </row>
    <row r="546" spans="2:41" ht="21.75" customHeight="1" x14ac:dyDescent="0.4">
      <c r="H546" s="70" t="s">
        <v>28</v>
      </c>
      <c r="I546" s="70"/>
      <c r="J546" s="70"/>
      <c r="V546" s="17"/>
      <c r="AC546" s="224"/>
      <c r="AD546" s="224"/>
      <c r="AE546" s="224"/>
    </row>
    <row r="547" spans="2:41" ht="15" customHeight="1" x14ac:dyDescent="0.4">
      <c r="H547" s="70"/>
      <c r="I547" s="70"/>
      <c r="J547" s="70"/>
      <c r="V547" s="17"/>
      <c r="AC547" s="224"/>
      <c r="AD547" s="224"/>
      <c r="AE547" s="22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64</v>
      </c>
      <c r="V550" s="17"/>
      <c r="X550" s="22" t="s">
        <v>64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2" t="s">
        <v>20</v>
      </c>
      <c r="F551" s="222"/>
      <c r="G551" s="222"/>
      <c r="H551" s="222"/>
      <c r="V551" s="17"/>
      <c r="X551" s="23" t="s">
        <v>32</v>
      </c>
      <c r="Y551" s="20">
        <f>IF(B551="PAGADO",0,C556)</f>
        <v>-153.00000000000023</v>
      </c>
      <c r="AA551" s="222" t="s">
        <v>20</v>
      </c>
      <c r="AB551" s="222"/>
      <c r="AC551" s="222"/>
      <c r="AD551" s="22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83</v>
      </c>
      <c r="G553" s="3" t="s">
        <v>84</v>
      </c>
      <c r="H553" s="5">
        <v>200</v>
      </c>
      <c r="I553" t="s">
        <v>162</v>
      </c>
      <c r="N553" s="25">
        <v>45111</v>
      </c>
      <c r="O553" s="3" t="s">
        <v>930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157</v>
      </c>
      <c r="AC553" s="3" t="s">
        <v>84</v>
      </c>
      <c r="AD553" s="5">
        <v>170</v>
      </c>
      <c r="AE553" t="s">
        <v>201</v>
      </c>
      <c r="AJ553" s="25">
        <v>45119</v>
      </c>
      <c r="AK553" s="3" t="s">
        <v>956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83</v>
      </c>
      <c r="G554" s="3" t="s">
        <v>109</v>
      </c>
      <c r="H554" s="5">
        <v>140</v>
      </c>
      <c r="I554" t="s">
        <v>162</v>
      </c>
      <c r="N554" s="25">
        <v>45112</v>
      </c>
      <c r="O554" s="3" t="s">
        <v>932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157</v>
      </c>
      <c r="AC554" s="3" t="s">
        <v>84</v>
      </c>
      <c r="AD554" s="5">
        <v>170</v>
      </c>
      <c r="AE554" t="s">
        <v>201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83</v>
      </c>
      <c r="G555" s="3" t="s">
        <v>84</v>
      </c>
      <c r="H555" s="5">
        <v>150</v>
      </c>
      <c r="I555" t="s">
        <v>162</v>
      </c>
      <c r="N555" s="25">
        <v>45112</v>
      </c>
      <c r="O555" s="3" t="s">
        <v>933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157</v>
      </c>
      <c r="AC555" s="3" t="s">
        <v>109</v>
      </c>
      <c r="AD555" s="5">
        <v>180</v>
      </c>
      <c r="AE555" t="s">
        <v>201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949</v>
      </c>
      <c r="AC556" s="3" t="s">
        <v>84</v>
      </c>
      <c r="AD556" s="5">
        <v>75</v>
      </c>
      <c r="AE556" t="s">
        <v>201</v>
      </c>
      <c r="AJ556" s="3"/>
      <c r="AK556" s="3"/>
      <c r="AL556" s="3"/>
      <c r="AM556" s="3"/>
      <c r="AN556" s="18"/>
      <c r="AO556" s="3"/>
    </row>
    <row r="557" spans="2:41" ht="26.25" x14ac:dyDescent="0.4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949</v>
      </c>
      <c r="AC557" s="3" t="s">
        <v>84</v>
      </c>
      <c r="AD557" s="5">
        <v>75</v>
      </c>
      <c r="AE557" t="s">
        <v>201</v>
      </c>
      <c r="AJ557" s="3"/>
      <c r="AK557" s="3"/>
      <c r="AL557" s="3"/>
      <c r="AM557" s="3"/>
      <c r="AN557" s="18"/>
      <c r="AO557" s="3"/>
    </row>
    <row r="558" spans="2:41" x14ac:dyDescent="0.25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949</v>
      </c>
      <c r="AC558" s="3" t="s">
        <v>84</v>
      </c>
      <c r="AD558" s="5">
        <v>75</v>
      </c>
      <c r="AE558" t="s">
        <v>201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954</v>
      </c>
      <c r="AC559" s="3" t="s">
        <v>176</v>
      </c>
      <c r="AD559" s="5">
        <v>130</v>
      </c>
      <c r="AE559" t="s">
        <v>201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957</v>
      </c>
      <c r="AC560" s="3" t="s">
        <v>84</v>
      </c>
      <c r="AD560" s="5">
        <v>145.54</v>
      </c>
      <c r="AE560" t="s">
        <v>201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957</v>
      </c>
      <c r="AC561" s="3" t="s">
        <v>84</v>
      </c>
      <c r="AD561" s="5">
        <v>145.54</v>
      </c>
      <c r="AE561" t="s">
        <v>201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957</v>
      </c>
      <c r="AC562" s="3" t="s">
        <v>335</v>
      </c>
      <c r="AD562" s="5">
        <v>133.87</v>
      </c>
      <c r="AE562" t="s">
        <v>201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957</v>
      </c>
      <c r="AC563" s="3" t="s">
        <v>958</v>
      </c>
      <c r="AD563" s="5">
        <v>145.54</v>
      </c>
      <c r="AE563" t="s">
        <v>201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922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920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46">
        <v>20230627</v>
      </c>
      <c r="O570" s="146" t="s">
        <v>377</v>
      </c>
      <c r="P570" s="146" t="s">
        <v>379</v>
      </c>
      <c r="Q570" s="148">
        <v>180</v>
      </c>
      <c r="R570" s="146">
        <v>102.858</v>
      </c>
      <c r="S570" s="146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0" t="s">
        <v>30</v>
      </c>
      <c r="I584" s="70"/>
      <c r="J584" s="70"/>
      <c r="V584" s="17"/>
      <c r="AA584" s="221" t="s">
        <v>31</v>
      </c>
      <c r="AB584" s="221"/>
      <c r="AC584" s="221"/>
    </row>
    <row r="585" spans="1:43" ht="23.25" x14ac:dyDescent="0.35">
      <c r="B585" s="24" t="s">
        <v>64</v>
      </c>
      <c r="V585" s="17"/>
      <c r="X585" s="22" t="s">
        <v>64</v>
      </c>
    </row>
    <row r="586" spans="1:43" ht="23.25" x14ac:dyDescent="0.35">
      <c r="B586" s="23" t="s">
        <v>78</v>
      </c>
      <c r="C586" s="20">
        <f>IF(X551="PAGADO",0,Y556)</f>
        <v>1152.4899999999996</v>
      </c>
      <c r="E586" s="222" t="s">
        <v>20</v>
      </c>
      <c r="F586" s="222"/>
      <c r="G586" s="222"/>
      <c r="H586" s="222"/>
      <c r="V586" s="17"/>
      <c r="X586" s="23" t="s">
        <v>32</v>
      </c>
      <c r="Y586" s="20">
        <f>IF(B586="PAGADO",0,C591)</f>
        <v>0</v>
      </c>
      <c r="AA586" s="222" t="s">
        <v>20</v>
      </c>
      <c r="AB586" s="222"/>
      <c r="AC586" s="222"/>
      <c r="AD586" s="22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106</v>
      </c>
      <c r="G588" s="3" t="s">
        <v>84</v>
      </c>
      <c r="H588" s="5">
        <v>170</v>
      </c>
      <c r="I588" t="s">
        <v>162</v>
      </c>
      <c r="N588" s="25">
        <v>45124</v>
      </c>
      <c r="O588" s="3" t="s">
        <v>186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218</v>
      </c>
      <c r="AC588" s="3" t="s">
        <v>335</v>
      </c>
      <c r="AD588" s="5">
        <v>133.87</v>
      </c>
      <c r="AE588" t="s">
        <v>201</v>
      </c>
      <c r="AJ588" s="25">
        <v>45134</v>
      </c>
      <c r="AK588" s="3" t="s">
        <v>994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106</v>
      </c>
      <c r="G589" s="3" t="s">
        <v>111</v>
      </c>
      <c r="H589" s="5">
        <v>190</v>
      </c>
      <c r="I589" t="s">
        <v>201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218</v>
      </c>
      <c r="AC589" s="3" t="s">
        <v>335</v>
      </c>
      <c r="AD589" s="5">
        <v>133.87</v>
      </c>
      <c r="AE589" t="s">
        <v>201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106</v>
      </c>
      <c r="G590" s="3" t="s">
        <v>84</v>
      </c>
      <c r="H590" s="5">
        <v>170</v>
      </c>
      <c r="I590" t="s">
        <v>162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541</v>
      </c>
      <c r="AC590" s="3" t="s">
        <v>975</v>
      </c>
      <c r="AD590" s="5">
        <v>330</v>
      </c>
      <c r="AE590" t="s">
        <v>162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106</v>
      </c>
      <c r="G591" s="3" t="s">
        <v>111</v>
      </c>
      <c r="H591" s="5">
        <v>190</v>
      </c>
      <c r="I591" t="s">
        <v>201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709</v>
      </c>
      <c r="AC591" s="3" t="s">
        <v>81</v>
      </c>
      <c r="AD591" s="5">
        <v>140</v>
      </c>
      <c r="AE591" t="s">
        <v>162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106</v>
      </c>
      <c r="G592" s="3" t="s">
        <v>111</v>
      </c>
      <c r="H592" s="5">
        <v>190</v>
      </c>
      <c r="I592" t="s">
        <v>201</v>
      </c>
      <c r="N592" s="3"/>
      <c r="O592" s="3"/>
      <c r="P592" s="3"/>
      <c r="Q592" s="3"/>
      <c r="R592" s="18"/>
      <c r="S592" s="3"/>
      <c r="V592" s="17"/>
      <c r="X592" s="223" t="str">
        <f>IF(Y591&lt;0,"NO PAGAR","COBRAR'")</f>
        <v>COBRAR'</v>
      </c>
      <c r="Y592" s="223"/>
      <c r="AA592" s="4">
        <v>45076</v>
      </c>
      <c r="AB592" s="3" t="s">
        <v>709</v>
      </c>
      <c r="AC592" s="3" t="s">
        <v>81</v>
      </c>
      <c r="AD592" s="5">
        <v>140</v>
      </c>
      <c r="AE592" t="s">
        <v>162</v>
      </c>
      <c r="AJ592" s="3"/>
      <c r="AK592" s="3"/>
      <c r="AL592" s="3"/>
      <c r="AM592" s="3"/>
      <c r="AN592" s="18"/>
      <c r="AO592" s="3"/>
    </row>
    <row r="593" spans="2:41" ht="23.25" x14ac:dyDescent="0.35">
      <c r="B593" s="223" t="str">
        <f>IF(C591&lt;0,"NO PAGAR","COBRAR'")</f>
        <v>COBRAR'</v>
      </c>
      <c r="C593" s="223"/>
      <c r="E593" s="4">
        <v>45071</v>
      </c>
      <c r="F593" s="3" t="s">
        <v>106</v>
      </c>
      <c r="G593" s="3" t="s">
        <v>84</v>
      </c>
      <c r="H593" s="5">
        <v>170</v>
      </c>
      <c r="I593" t="s">
        <v>201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6" t="s">
        <v>9</v>
      </c>
      <c r="C594" s="217"/>
      <c r="E594" s="4">
        <v>45072</v>
      </c>
      <c r="F594" s="3" t="s">
        <v>106</v>
      </c>
      <c r="G594" s="3" t="s">
        <v>111</v>
      </c>
      <c r="H594" s="5">
        <v>190</v>
      </c>
      <c r="I594" t="s">
        <v>201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106</v>
      </c>
      <c r="G595" s="3" t="s">
        <v>84</v>
      </c>
      <c r="H595" s="5">
        <v>170</v>
      </c>
      <c r="I595" t="s">
        <v>201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82</v>
      </c>
      <c r="G596" s="3" t="s">
        <v>84</v>
      </c>
      <c r="H596" s="5">
        <v>200</v>
      </c>
      <c r="I596" t="s">
        <v>201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82</v>
      </c>
      <c r="G597" s="3" t="s">
        <v>84</v>
      </c>
      <c r="H597" s="5">
        <v>200</v>
      </c>
      <c r="I597" t="s">
        <v>201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970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969</v>
      </c>
      <c r="O606" s="164">
        <v>0.2747337962962963</v>
      </c>
      <c r="P606">
        <v>20230705</v>
      </c>
      <c r="Q606" t="s">
        <v>375</v>
      </c>
      <c r="R606" t="s">
        <v>870</v>
      </c>
      <c r="S606" t="s">
        <v>379</v>
      </c>
      <c r="T606" s="160">
        <v>100.04</v>
      </c>
      <c r="U606" s="160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969</v>
      </c>
      <c r="O607" s="164">
        <v>0.29673611111111114</v>
      </c>
      <c r="P607">
        <v>20230711</v>
      </c>
      <c r="Q607" t="s">
        <v>375</v>
      </c>
      <c r="R607" t="s">
        <v>870</v>
      </c>
      <c r="S607" t="s">
        <v>379</v>
      </c>
      <c r="T607" s="160">
        <v>200.01</v>
      </c>
      <c r="U607" s="160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969</v>
      </c>
      <c r="O608" s="164">
        <v>0.50458333333333327</v>
      </c>
      <c r="P608">
        <v>20230713</v>
      </c>
      <c r="Q608" t="s">
        <v>377</v>
      </c>
      <c r="R608" t="s">
        <v>870</v>
      </c>
      <c r="S608" t="s">
        <v>379</v>
      </c>
      <c r="T608" s="160">
        <v>56</v>
      </c>
      <c r="U608" s="160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969</v>
      </c>
      <c r="O609" s="164">
        <v>0.51598379629629632</v>
      </c>
      <c r="P609">
        <v>20230713</v>
      </c>
      <c r="Q609" t="s">
        <v>377</v>
      </c>
      <c r="R609" t="s">
        <v>870</v>
      </c>
      <c r="S609" t="s">
        <v>379</v>
      </c>
      <c r="T609" s="160">
        <v>50</v>
      </c>
      <c r="U609" s="160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0"/>
      <c r="O610" s="160"/>
      <c r="P610" s="160"/>
      <c r="Q610" s="160"/>
      <c r="R610" s="160"/>
      <c r="S610" s="160"/>
      <c r="T610" s="166">
        <f>SUM(T606:T609)</f>
        <v>406.05</v>
      </c>
      <c r="U610" s="160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4" t="s">
        <v>29</v>
      </c>
      <c r="AD626" s="224"/>
      <c r="AE626" s="224"/>
    </row>
    <row r="627" spans="2:41" ht="27" customHeight="1" x14ac:dyDescent="0.4">
      <c r="H627" s="70" t="s">
        <v>28</v>
      </c>
      <c r="I627" s="70"/>
      <c r="J627" s="70"/>
      <c r="V627" s="17"/>
      <c r="AC627" s="224"/>
      <c r="AD627" s="224"/>
      <c r="AE627" s="224"/>
    </row>
    <row r="628" spans="2:41" ht="15" customHeight="1" x14ac:dyDescent="0.4">
      <c r="H628" s="70"/>
      <c r="I628" s="70"/>
      <c r="J628" s="70"/>
      <c r="V628" s="17"/>
      <c r="AC628" s="224"/>
      <c r="AD628" s="224"/>
      <c r="AE628" s="22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65</v>
      </c>
      <c r="V631" s="17"/>
      <c r="X631" s="22" t="s">
        <v>65</v>
      </c>
    </row>
    <row r="632" spans="2:41" ht="23.25" x14ac:dyDescent="0.35">
      <c r="B632" s="23" t="s">
        <v>102</v>
      </c>
      <c r="C632" s="20">
        <f>IF(X586="PAGADO",0,Y591)</f>
        <v>727.74</v>
      </c>
      <c r="E632" s="222" t="s">
        <v>20</v>
      </c>
      <c r="F632" s="222"/>
      <c r="G632" s="222"/>
      <c r="H632" s="222"/>
      <c r="V632" s="17"/>
      <c r="X632" s="23" t="s">
        <v>32</v>
      </c>
      <c r="Y632" s="20">
        <f>IF(B632="PAGADO",0,C637)</f>
        <v>0</v>
      </c>
      <c r="AA632" s="222" t="s">
        <v>20</v>
      </c>
      <c r="AB632" s="222"/>
      <c r="AC632" s="222"/>
      <c r="AD632" s="22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157</v>
      </c>
      <c r="G634" s="3" t="s">
        <v>109</v>
      </c>
      <c r="H634" s="5">
        <v>180</v>
      </c>
      <c r="I634" t="s">
        <v>201</v>
      </c>
      <c r="N634" s="25">
        <v>45135</v>
      </c>
      <c r="O634" s="3" t="s">
        <v>690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1045</v>
      </c>
      <c r="AC634" s="3" t="s">
        <v>621</v>
      </c>
      <c r="AD634" s="5">
        <v>97.03</v>
      </c>
      <c r="AE634" t="s">
        <v>201</v>
      </c>
      <c r="AJ634" s="25">
        <v>45145</v>
      </c>
      <c r="AK634" s="3" t="s">
        <v>1048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157</v>
      </c>
      <c r="G635" s="3" t="s">
        <v>120</v>
      </c>
      <c r="H635" s="5">
        <v>330</v>
      </c>
      <c r="I635" t="s">
        <v>162</v>
      </c>
      <c r="N635" s="25">
        <v>45140</v>
      </c>
      <c r="O635" s="3" t="s">
        <v>1009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1045</v>
      </c>
      <c r="AC635" s="3" t="s">
        <v>621</v>
      </c>
      <c r="AD635" s="5">
        <v>97.03</v>
      </c>
      <c r="AE635" t="s">
        <v>201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157</v>
      </c>
      <c r="G636" s="3" t="s">
        <v>111</v>
      </c>
      <c r="H636" s="5">
        <v>200</v>
      </c>
      <c r="I636" t="s">
        <v>201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396</v>
      </c>
      <c r="AC636" s="3" t="s">
        <v>81</v>
      </c>
      <c r="AD636" s="5">
        <v>375</v>
      </c>
      <c r="AE636" t="s">
        <v>201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157</v>
      </c>
      <c r="G637" s="3" t="s">
        <v>84</v>
      </c>
      <c r="H637" s="5">
        <v>170</v>
      </c>
      <c r="I637" t="s">
        <v>201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157</v>
      </c>
      <c r="AC637" s="3" t="s">
        <v>120</v>
      </c>
      <c r="AD637" s="5">
        <v>330</v>
      </c>
      <c r="AE637" t="s">
        <v>162</v>
      </c>
      <c r="AJ637" s="3"/>
      <c r="AK637" s="3"/>
      <c r="AL637" s="3"/>
      <c r="AM637" s="3"/>
      <c r="AN637" s="18"/>
      <c r="AO637" s="3"/>
    </row>
    <row r="638" spans="2:41" ht="26.25" x14ac:dyDescent="0.4">
      <c r="B638" s="225" t="str">
        <f>IF(C637&lt;0,"NO PAGAR","COBRAR")</f>
        <v>COBRAR</v>
      </c>
      <c r="C638" s="225"/>
      <c r="E638" s="4">
        <v>45138</v>
      </c>
      <c r="F638" s="3" t="s">
        <v>1000</v>
      </c>
      <c r="G638" s="3"/>
      <c r="H638" s="5">
        <v>100</v>
      </c>
      <c r="I638" t="s">
        <v>326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6" t="s">
        <v>9</v>
      </c>
      <c r="C639" s="217"/>
      <c r="E639" s="4">
        <v>45113</v>
      </c>
      <c r="F639" s="3" t="s">
        <v>296</v>
      </c>
      <c r="G639" s="3" t="s">
        <v>85</v>
      </c>
      <c r="H639" s="5">
        <v>180</v>
      </c>
      <c r="I639" t="s">
        <v>201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325</v>
      </c>
      <c r="G640" s="3" t="s">
        <v>84</v>
      </c>
      <c r="H640" s="5">
        <v>150</v>
      </c>
      <c r="I640" t="s">
        <v>201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325</v>
      </c>
      <c r="G641" s="3" t="s">
        <v>120</v>
      </c>
      <c r="H641" s="5">
        <v>600</v>
      </c>
      <c r="I641" t="s">
        <v>162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325</v>
      </c>
      <c r="G642" s="3" t="s">
        <v>109</v>
      </c>
      <c r="H642" s="5">
        <v>150</v>
      </c>
      <c r="I642" t="s">
        <v>201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325</v>
      </c>
      <c r="G643" s="3" t="s">
        <v>84</v>
      </c>
      <c r="H643" s="5">
        <v>200</v>
      </c>
      <c r="I643" t="s">
        <v>201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115</v>
      </c>
      <c r="G644" s="3" t="s">
        <v>109</v>
      </c>
      <c r="H644" s="5">
        <v>170</v>
      </c>
      <c r="I644" t="s">
        <v>162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1024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1051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1025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 x14ac:dyDescent="0.25">
      <c r="B651" s="12"/>
      <c r="C651" s="10"/>
      <c r="N651" s="120" t="s">
        <v>375</v>
      </c>
      <c r="O651" s="121">
        <v>45134.360706020001</v>
      </c>
      <c r="P651" s="120" t="s">
        <v>379</v>
      </c>
      <c r="Q651" s="122">
        <v>156.97300000000001</v>
      </c>
      <c r="R651" s="122">
        <v>274.7</v>
      </c>
      <c r="S651" s="123" t="s">
        <v>20</v>
      </c>
      <c r="V651" s="17"/>
      <c r="X651" s="12"/>
      <c r="Y651" s="10"/>
    </row>
    <row r="652" spans="2:41" x14ac:dyDescent="0.25">
      <c r="B652" s="12"/>
      <c r="C652" s="10"/>
      <c r="N652" s="120" t="s">
        <v>377</v>
      </c>
      <c r="O652" s="121">
        <v>45134.456435189997</v>
      </c>
      <c r="P652" s="120" t="s">
        <v>379</v>
      </c>
      <c r="Q652" s="122">
        <v>85.149000000000001</v>
      </c>
      <c r="R652" s="122">
        <v>149.01</v>
      </c>
      <c r="S652" s="123" t="s">
        <v>1015</v>
      </c>
      <c r="V652" s="17"/>
      <c r="X652" s="12"/>
      <c r="Y652" s="10"/>
    </row>
    <row r="653" spans="2:41" x14ac:dyDescent="0.25">
      <c r="B653" s="12"/>
      <c r="C653" s="10"/>
      <c r="E653" s="14"/>
      <c r="R653" s="170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0" t="s">
        <v>30</v>
      </c>
      <c r="I667" s="70"/>
      <c r="J667" s="70"/>
      <c r="V667" s="17"/>
      <c r="AA667" s="221" t="s">
        <v>31</v>
      </c>
      <c r="AB667" s="221"/>
      <c r="AC667" s="221"/>
    </row>
    <row r="668" spans="1:43" ht="15" customHeight="1" x14ac:dyDescent="0.4">
      <c r="H668" s="70"/>
      <c r="I668" s="70"/>
      <c r="J668" s="70"/>
      <c r="V668" s="17"/>
      <c r="AA668" s="221"/>
      <c r="AB668" s="221"/>
      <c r="AC668" s="22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65</v>
      </c>
      <c r="V671" s="17"/>
      <c r="X671" s="22" t="s">
        <v>65</v>
      </c>
    </row>
    <row r="672" spans="1:43" ht="23.25" x14ac:dyDescent="0.35">
      <c r="B672" s="23" t="s">
        <v>78</v>
      </c>
      <c r="C672" s="20">
        <f>IF(X632="PAGADO",0,Y637)</f>
        <v>703.53</v>
      </c>
      <c r="E672" s="222" t="s">
        <v>1064</v>
      </c>
      <c r="F672" s="222"/>
      <c r="G672" s="222"/>
      <c r="H672" s="222"/>
      <c r="V672" s="17"/>
      <c r="X672" s="23" t="s">
        <v>32</v>
      </c>
      <c r="Y672" s="20">
        <f>IF(B672="PAGADO",0,C677)</f>
        <v>0</v>
      </c>
      <c r="AA672" s="222" t="s">
        <v>20</v>
      </c>
      <c r="AB672" s="222"/>
      <c r="AC672" s="222"/>
      <c r="AD672" s="22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1063</v>
      </c>
      <c r="G674" s="3" t="s">
        <v>220</v>
      </c>
      <c r="H674" s="5">
        <v>133.87</v>
      </c>
      <c r="I674" t="s">
        <v>201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1097</v>
      </c>
      <c r="AC674" s="3" t="s">
        <v>1098</v>
      </c>
      <c r="AD674" s="5">
        <v>160</v>
      </c>
      <c r="AE674" t="s">
        <v>162</v>
      </c>
      <c r="AJ674" s="25">
        <v>45159</v>
      </c>
      <c r="AK674" s="3" t="s">
        <v>1093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346</v>
      </c>
      <c r="G675" s="3" t="s">
        <v>1067</v>
      </c>
      <c r="H675" s="5">
        <v>160</v>
      </c>
      <c r="I675" t="s">
        <v>201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1097</v>
      </c>
      <c r="AC675" s="3" t="s">
        <v>1098</v>
      </c>
      <c r="AD675" s="5">
        <v>160</v>
      </c>
      <c r="AE675" t="s">
        <v>201</v>
      </c>
      <c r="AJ675" s="25">
        <v>45161</v>
      </c>
      <c r="AK675" s="3" t="s">
        <v>95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257</v>
      </c>
      <c r="G676" s="3" t="s">
        <v>1078</v>
      </c>
      <c r="H676" s="5">
        <v>330</v>
      </c>
      <c r="I676" t="s">
        <v>674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221</v>
      </c>
      <c r="AC676" s="3" t="s">
        <v>156</v>
      </c>
      <c r="AD676" s="5">
        <v>150</v>
      </c>
      <c r="AE676" t="s">
        <v>201</v>
      </c>
      <c r="AJ676" s="25">
        <v>45161</v>
      </c>
      <c r="AK676" s="3" t="s">
        <v>1107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221</v>
      </c>
      <c r="G677" s="3" t="s">
        <v>156</v>
      </c>
      <c r="H677" s="5">
        <v>200</v>
      </c>
      <c r="I677" t="s">
        <v>201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221</v>
      </c>
      <c r="AC677" s="3" t="s">
        <v>156</v>
      </c>
      <c r="AD677" s="5">
        <v>150</v>
      </c>
      <c r="AE677" t="s">
        <v>201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1084</v>
      </c>
      <c r="G678" s="3" t="s">
        <v>156</v>
      </c>
      <c r="H678" s="5">
        <v>130</v>
      </c>
      <c r="I678" t="s">
        <v>201</v>
      </c>
      <c r="N678" s="3"/>
      <c r="O678" s="3"/>
      <c r="P678" s="3"/>
      <c r="Q678" s="3"/>
      <c r="R678" s="18"/>
      <c r="S678" s="3"/>
      <c r="V678" s="17"/>
      <c r="X678" s="223" t="str">
        <f>IF(Y677&lt;0,"NO PAGAR","COBRAR'")</f>
        <v>NO PAGAR</v>
      </c>
      <c r="Y678" s="223"/>
      <c r="AA678" s="4">
        <v>45159</v>
      </c>
      <c r="AB678" s="3" t="s">
        <v>1111</v>
      </c>
      <c r="AC678" s="3"/>
      <c r="AD678" s="5">
        <v>90</v>
      </c>
      <c r="AE678" t="s">
        <v>201</v>
      </c>
      <c r="AJ678" s="3"/>
      <c r="AK678" s="3"/>
      <c r="AL678" s="3"/>
      <c r="AM678" s="3"/>
      <c r="AN678" s="18"/>
      <c r="AO678" s="3"/>
    </row>
    <row r="679" spans="2:41" ht="23.25" x14ac:dyDescent="0.35">
      <c r="B679" s="223" t="str">
        <f>IF(C677&lt;0,"NO PAGAR","COBRAR'")</f>
        <v>COBRAR'</v>
      </c>
      <c r="C679" s="22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1112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77">
        <v>0.68635416666666671</v>
      </c>
      <c r="AK691" s="175">
        <v>20230804</v>
      </c>
      <c r="AL691" s="175" t="s">
        <v>375</v>
      </c>
      <c r="AM691" s="175" t="s">
        <v>379</v>
      </c>
      <c r="AN691" s="175">
        <v>183</v>
      </c>
      <c r="AO691" s="176">
        <v>104571</v>
      </c>
      <c r="AP691" s="175">
        <v>0</v>
      </c>
      <c r="AQ691" s="174"/>
    </row>
    <row r="692" spans="2:43" ht="15.75" thickBot="1" x14ac:dyDescent="0.3">
      <c r="B692" s="12"/>
      <c r="C692" s="10"/>
      <c r="V692" s="17"/>
      <c r="X692" s="12"/>
      <c r="Y692" s="10"/>
      <c r="AJ692" s="177">
        <v>0.72018518518518515</v>
      </c>
      <c r="AK692" s="175">
        <v>20230807</v>
      </c>
      <c r="AL692" s="175" t="s">
        <v>377</v>
      </c>
      <c r="AM692" s="175" t="s">
        <v>379</v>
      </c>
      <c r="AN692" s="175">
        <v>172</v>
      </c>
      <c r="AO692" s="176">
        <v>98283</v>
      </c>
      <c r="AP692" s="175">
        <v>99999999</v>
      </c>
      <c r="AQ692" s="174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77">
        <v>0.75373842592592588</v>
      </c>
      <c r="AK693" s="175">
        <v>20230808</v>
      </c>
      <c r="AL693" s="175" t="s">
        <v>375</v>
      </c>
      <c r="AM693" s="175" t="s">
        <v>379</v>
      </c>
      <c r="AN693" s="175">
        <v>230.01</v>
      </c>
      <c r="AO693" s="176">
        <v>131433</v>
      </c>
      <c r="AP693" s="175">
        <v>0</v>
      </c>
      <c r="AQ693" s="174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4" t="s">
        <v>29</v>
      </c>
      <c r="AD714" s="224"/>
      <c r="AE714" s="224"/>
    </row>
    <row r="715" spans="2:31" ht="24" customHeight="1" x14ac:dyDescent="0.4">
      <c r="H715" s="70" t="s">
        <v>28</v>
      </c>
      <c r="I715" s="70"/>
      <c r="J715" s="70"/>
      <c r="V715" s="17"/>
      <c r="AC715" s="224"/>
      <c r="AD715" s="224"/>
      <c r="AE715" s="224"/>
    </row>
    <row r="716" spans="2:31" ht="15" customHeight="1" x14ac:dyDescent="0.4">
      <c r="H716" s="70"/>
      <c r="I716" s="70"/>
      <c r="J716" s="70"/>
      <c r="V716" s="17"/>
      <c r="AC716" s="224"/>
      <c r="AD716" s="224"/>
      <c r="AE716" s="22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66</v>
      </c>
      <c r="V719" s="17"/>
      <c r="X719" s="22" t="s">
        <v>66</v>
      </c>
    </row>
    <row r="720" spans="2:31" ht="26.25" x14ac:dyDescent="0.4">
      <c r="B720" s="23" t="s">
        <v>32</v>
      </c>
      <c r="C720" s="20">
        <f>IF(X672="PAGADO",0,Y677)</f>
        <v>-2775.01</v>
      </c>
      <c r="E720" s="222" t="s">
        <v>20</v>
      </c>
      <c r="F720" s="222"/>
      <c r="G720" s="222"/>
      <c r="H720" s="222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22" t="s">
        <v>20</v>
      </c>
      <c r="AB720" s="222"/>
      <c r="AC720" s="222"/>
      <c r="AD720" s="222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1125</v>
      </c>
      <c r="G722" s="3" t="s">
        <v>118</v>
      </c>
      <c r="H722" s="5">
        <v>220</v>
      </c>
      <c r="I722" t="s">
        <v>201</v>
      </c>
      <c r="N722" s="25">
        <v>45166</v>
      </c>
      <c r="O722" s="3" t="s">
        <v>1116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1177</v>
      </c>
      <c r="AC722" s="3" t="s">
        <v>1178</v>
      </c>
      <c r="AD722" s="5">
        <v>225</v>
      </c>
      <c r="AE722" t="s">
        <v>201</v>
      </c>
      <c r="AJ722" s="25">
        <v>45177</v>
      </c>
      <c r="AK722" s="3" t="s">
        <v>1176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1125</v>
      </c>
      <c r="G723" s="3" t="s">
        <v>118</v>
      </c>
      <c r="H723" s="5">
        <v>220</v>
      </c>
      <c r="I723" t="s">
        <v>162</v>
      </c>
      <c r="N723" s="25">
        <v>45168</v>
      </c>
      <c r="O723" s="3" t="s">
        <v>95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1094</v>
      </c>
      <c r="AC723" s="3" t="s">
        <v>156</v>
      </c>
      <c r="AD723" s="5">
        <v>170</v>
      </c>
      <c r="AE723" t="s">
        <v>201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1125</v>
      </c>
      <c r="G724" s="3" t="s">
        <v>1126</v>
      </c>
      <c r="H724" s="5">
        <v>450</v>
      </c>
      <c r="I724" t="s">
        <v>162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1188</v>
      </c>
      <c r="AC724" s="3" t="s">
        <v>195</v>
      </c>
      <c r="AD724" s="5">
        <v>220</v>
      </c>
      <c r="AE724" t="s">
        <v>162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1125</v>
      </c>
      <c r="G725" s="3" t="s">
        <v>118</v>
      </c>
      <c r="H725" s="5">
        <v>220</v>
      </c>
      <c r="I725" t="s">
        <v>162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221</v>
      </c>
      <c r="AC725" s="3" t="s">
        <v>133</v>
      </c>
      <c r="AD725" s="5">
        <v>200</v>
      </c>
      <c r="AE725" t="s">
        <v>162</v>
      </c>
      <c r="AJ725" s="3"/>
      <c r="AK725" s="3"/>
      <c r="AL725" s="3"/>
      <c r="AM725" s="3"/>
      <c r="AN725" s="18"/>
      <c r="AO725" s="3"/>
    </row>
    <row r="726" spans="2:41" ht="26.25" x14ac:dyDescent="0.4">
      <c r="B726" s="225" t="str">
        <f>IF(C725&lt;0,"NO PAGAR","COBRAR")</f>
        <v>NO PAGAR</v>
      </c>
      <c r="C726" s="225"/>
      <c r="E726" s="4">
        <v>45138</v>
      </c>
      <c r="F726" s="3" t="s">
        <v>1125</v>
      </c>
      <c r="G726" s="3" t="s">
        <v>156</v>
      </c>
      <c r="H726" s="5">
        <v>150</v>
      </c>
      <c r="I726" t="s">
        <v>162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221</v>
      </c>
      <c r="AC726" s="3" t="s">
        <v>156</v>
      </c>
      <c r="AD726" s="5">
        <v>150</v>
      </c>
      <c r="AE726" t="s">
        <v>201</v>
      </c>
      <c r="AJ726" s="3"/>
      <c r="AK726" s="3"/>
      <c r="AL726" s="3"/>
      <c r="AM726" s="3"/>
      <c r="AN726" s="18"/>
      <c r="AO726" s="3"/>
    </row>
    <row r="727" spans="2:41" x14ac:dyDescent="0.25">
      <c r="B727" s="216" t="s">
        <v>9</v>
      </c>
      <c r="C727" s="217"/>
      <c r="E727" s="4">
        <v>45154</v>
      </c>
      <c r="F727" s="3" t="s">
        <v>1125</v>
      </c>
      <c r="G727" s="3" t="s">
        <v>156</v>
      </c>
      <c r="H727" s="5">
        <v>200</v>
      </c>
      <c r="I727" t="s">
        <v>201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221</v>
      </c>
      <c r="AC727" s="3" t="s">
        <v>133</v>
      </c>
      <c r="AD727" s="5">
        <v>150</v>
      </c>
      <c r="AE727" t="s">
        <v>201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1125</v>
      </c>
      <c r="G728" s="3" t="s">
        <v>156</v>
      </c>
      <c r="H728" s="5">
        <v>150</v>
      </c>
      <c r="I728" t="s">
        <v>162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221</v>
      </c>
      <c r="AC728" s="3" t="s">
        <v>156</v>
      </c>
      <c r="AD728" s="5">
        <v>150</v>
      </c>
      <c r="AE728" t="s">
        <v>201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988</v>
      </c>
      <c r="G729" s="3" t="s">
        <v>621</v>
      </c>
      <c r="H729" s="5">
        <v>145.54</v>
      </c>
      <c r="I729" t="s">
        <v>201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621</v>
      </c>
      <c r="G730" s="3" t="s">
        <v>1164</v>
      </c>
      <c r="H730" s="5">
        <v>145.54</v>
      </c>
      <c r="I730" t="s">
        <v>201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621</v>
      </c>
      <c r="G731" s="3" t="s">
        <v>118</v>
      </c>
      <c r="H731" s="5">
        <v>169.8</v>
      </c>
      <c r="I731" t="s">
        <v>201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621</v>
      </c>
      <c r="G732" s="3" t="s">
        <v>1164</v>
      </c>
      <c r="H732" s="5">
        <v>145.54</v>
      </c>
      <c r="I732" t="s">
        <v>201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1169</v>
      </c>
      <c r="C733" s="10">
        <v>95.54</v>
      </c>
      <c r="E733" s="4">
        <v>45156</v>
      </c>
      <c r="F733" s="3" t="s">
        <v>621</v>
      </c>
      <c r="G733" s="3" t="s">
        <v>419</v>
      </c>
      <c r="H733" s="5">
        <v>143.87</v>
      </c>
      <c r="I733" t="s">
        <v>201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1165</v>
      </c>
      <c r="G734" s="3" t="s">
        <v>621</v>
      </c>
      <c r="H734" s="5">
        <v>97.03</v>
      </c>
      <c r="I734" t="s">
        <v>201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1158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 x14ac:dyDescent="0.25">
      <c r="B739" s="12"/>
      <c r="C739" s="10"/>
      <c r="N739" s="120" t="s">
        <v>377</v>
      </c>
      <c r="O739" s="120" t="s">
        <v>373</v>
      </c>
      <c r="P739" s="121">
        <v>45167.426956019997</v>
      </c>
      <c r="Q739" s="122">
        <v>69.808000000000007</v>
      </c>
      <c r="R739" s="127">
        <v>122.16</v>
      </c>
      <c r="S739" s="123" t="s">
        <v>1157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1" t="s">
        <v>30</v>
      </c>
      <c r="H753" s="221"/>
      <c r="I753" s="221"/>
      <c r="J753" s="70"/>
      <c r="V753" s="17"/>
      <c r="AA753" s="221" t="s">
        <v>31</v>
      </c>
      <c r="AB753" s="221"/>
      <c r="AC753" s="221"/>
    </row>
    <row r="754" spans="2:41" ht="15" customHeight="1" x14ac:dyDescent="0.4">
      <c r="H754" s="70"/>
      <c r="I754" s="70"/>
      <c r="J754" s="70"/>
      <c r="V754" s="17"/>
      <c r="AA754" s="221"/>
      <c r="AB754" s="221"/>
      <c r="AC754" s="221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66</v>
      </c>
      <c r="V757" s="17"/>
      <c r="X757" s="22" t="s">
        <v>66</v>
      </c>
    </row>
    <row r="758" spans="2:41" ht="26.25" x14ac:dyDescent="0.4">
      <c r="B758" s="23" t="s">
        <v>78</v>
      </c>
      <c r="C758" s="20">
        <f>IF(X720="PAGADO",0,Y725)</f>
        <v>-50.389999999999873</v>
      </c>
      <c r="E758" s="222" t="s">
        <v>20</v>
      </c>
      <c r="F758" s="222"/>
      <c r="G758" s="222"/>
      <c r="H758" s="222"/>
      <c r="V758" s="17"/>
      <c r="X758" s="23" t="s">
        <v>32</v>
      </c>
      <c r="Y758" s="20">
        <f>IF(B758="PAGADO",0,C763)</f>
        <v>0</v>
      </c>
      <c r="AA758" s="222" t="s">
        <v>20</v>
      </c>
      <c r="AB758" s="222"/>
      <c r="AC758" s="222"/>
      <c r="AD758" s="222"/>
      <c r="AK758" s="229" t="s">
        <v>10</v>
      </c>
      <c r="AL758" s="229"/>
      <c r="AM758" s="229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418</v>
      </c>
      <c r="G760" s="3" t="s">
        <v>420</v>
      </c>
      <c r="H760" s="5">
        <v>143.77000000000001</v>
      </c>
      <c r="I760" t="s">
        <v>201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155</v>
      </c>
      <c r="AC760" s="3" t="s">
        <v>118</v>
      </c>
      <c r="AD760" s="5">
        <v>200</v>
      </c>
      <c r="AE760" t="s">
        <v>201</v>
      </c>
      <c r="AJ760" s="25">
        <v>45194</v>
      </c>
      <c r="AK760" s="3" t="s">
        <v>994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418</v>
      </c>
      <c r="G761" s="3" t="s">
        <v>156</v>
      </c>
      <c r="H761" s="5">
        <v>145.54</v>
      </c>
      <c r="I761" t="s">
        <v>201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155</v>
      </c>
      <c r="AC761" s="3" t="s">
        <v>118</v>
      </c>
      <c r="AD761" s="5">
        <v>200</v>
      </c>
      <c r="AE761" t="s">
        <v>201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325</v>
      </c>
      <c r="G762" s="3" t="s">
        <v>133</v>
      </c>
      <c r="H762" s="5">
        <v>150</v>
      </c>
      <c r="I762" t="s">
        <v>201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325</v>
      </c>
      <c r="AC762" s="3" t="s">
        <v>156</v>
      </c>
      <c r="AD762" s="5">
        <v>150</v>
      </c>
      <c r="AE762" t="s">
        <v>201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325</v>
      </c>
      <c r="G763" s="3" t="s">
        <v>1214</v>
      </c>
      <c r="H763" s="5">
        <v>750</v>
      </c>
      <c r="I763" t="s">
        <v>162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325</v>
      </c>
      <c r="AC763" s="3" t="s">
        <v>133</v>
      </c>
      <c r="AD763" s="5">
        <v>260</v>
      </c>
      <c r="AE763" t="s">
        <v>162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112</v>
      </c>
      <c r="G764" s="3" t="s">
        <v>156</v>
      </c>
      <c r="H764" s="5">
        <v>170</v>
      </c>
      <c r="I764" t="s">
        <v>201</v>
      </c>
      <c r="N764" s="3"/>
      <c r="O764" s="3"/>
      <c r="P764" s="3"/>
      <c r="Q764" s="3"/>
      <c r="R764" s="18"/>
      <c r="S764" s="3"/>
      <c r="V764" s="17"/>
      <c r="X764" s="223" t="str">
        <f>IF(Y763&lt;0,"NO PAGAR","COBRAR'")</f>
        <v>COBRAR'</v>
      </c>
      <c r="Y764" s="223"/>
      <c r="AA764" s="4">
        <v>45184</v>
      </c>
      <c r="AB764" s="3" t="s">
        <v>325</v>
      </c>
      <c r="AC764" s="3" t="s">
        <v>156</v>
      </c>
      <c r="AD764" s="5">
        <v>200</v>
      </c>
      <c r="AE764" t="s">
        <v>201</v>
      </c>
      <c r="AJ764" s="3"/>
      <c r="AK764" s="3"/>
      <c r="AL764" s="3"/>
      <c r="AM764" s="3"/>
      <c r="AN764" s="18"/>
      <c r="AO764" s="3"/>
    </row>
    <row r="765" spans="2:41" ht="23.25" x14ac:dyDescent="0.35">
      <c r="B765" s="223" t="str">
        <f>IF(C763&lt;0,"NO PAGAR","COBRAR'")</f>
        <v>COBRAR'</v>
      </c>
      <c r="C765" s="223"/>
      <c r="E765" s="4">
        <v>45120</v>
      </c>
      <c r="F765" s="3" t="s">
        <v>112</v>
      </c>
      <c r="G765" s="3" t="s">
        <v>156</v>
      </c>
      <c r="H765" s="5">
        <v>170</v>
      </c>
      <c r="I765" t="s">
        <v>201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6" t="s">
        <v>9</v>
      </c>
      <c r="C766" s="217"/>
      <c r="E766" s="4">
        <v>45155</v>
      </c>
      <c r="F766" s="3" t="s">
        <v>1071</v>
      </c>
      <c r="G766" s="3" t="s">
        <v>1077</v>
      </c>
      <c r="H766" s="5">
        <v>285</v>
      </c>
      <c r="I766" t="s">
        <v>162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1219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 x14ac:dyDescent="0.25">
      <c r="B777" s="12"/>
      <c r="C777" s="10"/>
      <c r="N777" s="120" t="s">
        <v>375</v>
      </c>
      <c r="O777" s="121">
        <v>45176.95336806</v>
      </c>
      <c r="P777" s="120" t="s">
        <v>379</v>
      </c>
      <c r="Q777" s="122">
        <v>108.70699999999999</v>
      </c>
      <c r="R777" s="122">
        <v>190.23699999999999</v>
      </c>
      <c r="S777" s="122">
        <v>0</v>
      </c>
      <c r="V777" s="17"/>
      <c r="X777" s="12"/>
      <c r="Y777" s="10"/>
    </row>
    <row r="778" spans="2:41" x14ac:dyDescent="0.25">
      <c r="B778" s="12"/>
      <c r="C778" s="10"/>
      <c r="N778" s="120" t="s">
        <v>375</v>
      </c>
      <c r="O778" s="121">
        <v>45170.53310185</v>
      </c>
      <c r="P778" s="120" t="s">
        <v>379</v>
      </c>
      <c r="Q778" s="122">
        <v>118.431</v>
      </c>
      <c r="R778" s="122">
        <v>207.25</v>
      </c>
      <c r="S778" s="122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0" t="s">
        <v>375</v>
      </c>
      <c r="O779" s="121">
        <v>45177.503067129997</v>
      </c>
      <c r="P779" s="120" t="s">
        <v>379</v>
      </c>
      <c r="Q779" s="122">
        <v>31.428000000000001</v>
      </c>
      <c r="R779" s="122">
        <v>55</v>
      </c>
      <c r="S779" s="122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2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4" t="s">
        <v>29</v>
      </c>
      <c r="AD795" s="224"/>
      <c r="AE795" s="224"/>
    </row>
    <row r="796" spans="2:31" ht="24.75" customHeight="1" x14ac:dyDescent="0.4">
      <c r="H796" s="70" t="s">
        <v>28</v>
      </c>
      <c r="I796" s="70"/>
      <c r="J796" s="70"/>
      <c r="V796" s="17"/>
      <c r="AC796" s="224"/>
      <c r="AD796" s="224"/>
      <c r="AE796" s="224"/>
    </row>
    <row r="797" spans="2:31" ht="15" customHeight="1" x14ac:dyDescent="0.4">
      <c r="H797" s="70"/>
      <c r="I797" s="70"/>
      <c r="J797" s="70"/>
      <c r="V797" s="17"/>
      <c r="AC797" s="224"/>
      <c r="AD797" s="224"/>
      <c r="AE797" s="22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67</v>
      </c>
      <c r="V800" s="17"/>
      <c r="X800" s="22" t="s">
        <v>67</v>
      </c>
    </row>
    <row r="801" spans="2:41" ht="23.25" x14ac:dyDescent="0.35">
      <c r="B801" s="23" t="s">
        <v>32</v>
      </c>
      <c r="C801" s="20">
        <f>IF(X758="PAGADO",0,Y763)</f>
        <v>660</v>
      </c>
      <c r="E801" s="222" t="s">
        <v>20</v>
      </c>
      <c r="F801" s="222"/>
      <c r="G801" s="222"/>
      <c r="H801" s="222"/>
      <c r="V801" s="17"/>
      <c r="X801" s="23" t="s">
        <v>32</v>
      </c>
      <c r="Y801" s="20">
        <f>IF(B801="PAGADO",0,C806)</f>
        <v>-1177.68</v>
      </c>
      <c r="AA801" s="222" t="s">
        <v>20</v>
      </c>
      <c r="AB801" s="222"/>
      <c r="AC801" s="222"/>
      <c r="AD801" s="222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1241</v>
      </c>
      <c r="G803" s="3"/>
      <c r="H803" s="5">
        <v>100</v>
      </c>
      <c r="I803" t="s">
        <v>201</v>
      </c>
      <c r="N803" s="25">
        <v>45198</v>
      </c>
      <c r="O803" s="3" t="s">
        <v>95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132</v>
      </c>
      <c r="AC803" s="3" t="s">
        <v>134</v>
      </c>
      <c r="AD803" s="5">
        <v>380</v>
      </c>
      <c r="AE803" t="s">
        <v>162</v>
      </c>
      <c r="AJ803" s="25">
        <v>45211</v>
      </c>
      <c r="AK803" s="3" t="s">
        <v>338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1252</v>
      </c>
      <c r="G804" s="3" t="s">
        <v>1249</v>
      </c>
      <c r="H804" s="5">
        <v>90</v>
      </c>
      <c r="I804" t="s">
        <v>162</v>
      </c>
      <c r="N804" s="25">
        <v>45201</v>
      </c>
      <c r="O804" s="3" t="s">
        <v>95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132</v>
      </c>
      <c r="AC804" s="3" t="s">
        <v>133</v>
      </c>
      <c r="AD804" s="5">
        <v>170</v>
      </c>
      <c r="AE804" t="s">
        <v>162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1252</v>
      </c>
      <c r="G805" s="3" t="s">
        <v>1249</v>
      </c>
      <c r="H805" s="5">
        <v>90</v>
      </c>
      <c r="I805" t="s">
        <v>162</v>
      </c>
      <c r="N805" s="25">
        <v>45202</v>
      </c>
      <c r="O805" s="3" t="s">
        <v>95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132</v>
      </c>
      <c r="AC805" s="3" t="s">
        <v>133</v>
      </c>
      <c r="AD805" s="5">
        <v>170</v>
      </c>
      <c r="AE805" t="s">
        <v>162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1252</v>
      </c>
      <c r="G806" s="3" t="s">
        <v>1249</v>
      </c>
      <c r="H806" s="5">
        <v>90</v>
      </c>
      <c r="I806" t="s">
        <v>201</v>
      </c>
      <c r="N806" s="25">
        <v>45202</v>
      </c>
      <c r="O806" s="3" t="s">
        <v>1247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5" t="str">
        <f>IF(C806&lt;0,"NO PAGAR","COBRAR")</f>
        <v>NO PAGAR</v>
      </c>
      <c r="C807" s="225"/>
      <c r="E807" s="4">
        <v>45176</v>
      </c>
      <c r="F807" s="3" t="s">
        <v>1303</v>
      </c>
      <c r="G807" s="3" t="s">
        <v>1304</v>
      </c>
      <c r="H807" s="5">
        <v>200</v>
      </c>
      <c r="I807" t="s">
        <v>162</v>
      </c>
      <c r="N807" s="25">
        <v>45203</v>
      </c>
      <c r="O807" s="3" t="s">
        <v>95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6" t="s">
        <v>9</v>
      </c>
      <c r="C808" s="217"/>
      <c r="E808" s="4">
        <v>45175</v>
      </c>
      <c r="F808" s="3" t="s">
        <v>418</v>
      </c>
      <c r="G808" s="3" t="s">
        <v>156</v>
      </c>
      <c r="H808" s="5">
        <v>145.54</v>
      </c>
      <c r="I808" t="s">
        <v>201</v>
      </c>
      <c r="N808" s="25">
        <v>45204</v>
      </c>
      <c r="O808" s="3" t="s">
        <v>95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418</v>
      </c>
      <c r="G809" s="3" t="s">
        <v>1309</v>
      </c>
      <c r="H809" s="5">
        <v>133.87</v>
      </c>
      <c r="I809" t="s">
        <v>201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418</v>
      </c>
      <c r="G810" s="3" t="s">
        <v>118</v>
      </c>
      <c r="H810" s="5">
        <v>169.8</v>
      </c>
      <c r="I810" t="s">
        <v>201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1307</v>
      </c>
      <c r="G811" s="3"/>
      <c r="H811" s="5">
        <v>38.81</v>
      </c>
      <c r="I811" t="s">
        <v>201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418</v>
      </c>
      <c r="G812" s="3" t="s">
        <v>118</v>
      </c>
      <c r="H812" s="5">
        <v>169.8</v>
      </c>
      <c r="I812" t="s">
        <v>201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1297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1296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 x14ac:dyDescent="0.25">
      <c r="B820" s="12"/>
      <c r="C820" s="10"/>
      <c r="N820" s="120" t="s">
        <v>377</v>
      </c>
      <c r="O820" s="121">
        <v>45191.732083329996</v>
      </c>
      <c r="P820" s="120" t="s">
        <v>1295</v>
      </c>
      <c r="Q820" s="120" t="s">
        <v>379</v>
      </c>
      <c r="R820" s="122">
        <v>0.11</v>
      </c>
      <c r="S820" s="122">
        <v>0.19</v>
      </c>
      <c r="T820" s="123" t="s">
        <v>1294</v>
      </c>
      <c r="V820" s="17"/>
      <c r="X820" s="12"/>
      <c r="Y820" s="10"/>
    </row>
    <row r="821" spans="2:41" x14ac:dyDescent="0.25">
      <c r="B821" s="12"/>
      <c r="C821" s="10"/>
      <c r="N821" s="120" t="s">
        <v>377</v>
      </c>
      <c r="O821" s="121">
        <v>45191.739895829996</v>
      </c>
      <c r="P821" s="120" t="s">
        <v>1293</v>
      </c>
      <c r="Q821" s="120" t="s">
        <v>379</v>
      </c>
      <c r="R821" s="122">
        <v>111.569</v>
      </c>
      <c r="S821" s="122">
        <v>195.25</v>
      </c>
      <c r="T821" s="123" t="s">
        <v>1292</v>
      </c>
      <c r="V821" s="17"/>
      <c r="X821" s="12"/>
      <c r="Y821" s="10"/>
    </row>
    <row r="822" spans="2:41" x14ac:dyDescent="0.25">
      <c r="B822" s="12"/>
      <c r="C822" s="10"/>
      <c r="E822" s="14"/>
      <c r="N822" s="120" t="s">
        <v>375</v>
      </c>
      <c r="O822" s="121">
        <v>45193.537118059998</v>
      </c>
      <c r="P822" s="120" t="s">
        <v>1291</v>
      </c>
      <c r="Q822" s="120" t="s">
        <v>379</v>
      </c>
      <c r="R822" s="122">
        <v>38.664999999999999</v>
      </c>
      <c r="S822" s="122">
        <v>67.66</v>
      </c>
      <c r="T822" s="123" t="s">
        <v>642</v>
      </c>
      <c r="V822" s="17"/>
      <c r="X822" s="12"/>
      <c r="Y822" s="10"/>
      <c r="AA822" s="14"/>
    </row>
    <row r="823" spans="2:41" x14ac:dyDescent="0.25">
      <c r="B823" s="12"/>
      <c r="C823" s="10"/>
      <c r="N823" s="120" t="s">
        <v>375</v>
      </c>
      <c r="O823" s="121">
        <v>45193.541944440003</v>
      </c>
      <c r="P823" s="120" t="s">
        <v>1290</v>
      </c>
      <c r="Q823" s="120" t="s">
        <v>379</v>
      </c>
      <c r="R823" s="122">
        <v>45.719000000000001</v>
      </c>
      <c r="S823" s="122">
        <v>80.010000000000005</v>
      </c>
      <c r="T823" s="123" t="s">
        <v>642</v>
      </c>
      <c r="V823" s="17"/>
      <c r="X823" s="12"/>
      <c r="Y823" s="10"/>
    </row>
    <row r="824" spans="2:41" x14ac:dyDescent="0.25">
      <c r="B824" s="12"/>
      <c r="C824" s="10"/>
      <c r="N824" s="120" t="s">
        <v>375</v>
      </c>
      <c r="O824" s="121">
        <v>45194.934664350003</v>
      </c>
      <c r="P824" s="120" t="s">
        <v>1289</v>
      </c>
      <c r="Q824" s="120" t="s">
        <v>379</v>
      </c>
      <c r="R824" s="122">
        <v>123.998</v>
      </c>
      <c r="S824" s="122">
        <v>217</v>
      </c>
      <c r="T824" s="123" t="s">
        <v>20</v>
      </c>
      <c r="V824" s="17"/>
      <c r="X824" s="12"/>
      <c r="Y824" s="10"/>
    </row>
    <row r="825" spans="2:41" x14ac:dyDescent="0.25">
      <c r="B825" s="12"/>
      <c r="C825" s="10"/>
      <c r="N825" s="120" t="s">
        <v>375</v>
      </c>
      <c r="O825" s="121">
        <v>45197.977488429999</v>
      </c>
      <c r="P825" s="120" t="s">
        <v>1288</v>
      </c>
      <c r="Q825" s="120" t="s">
        <v>379</v>
      </c>
      <c r="R825" s="122">
        <v>110.89700000000001</v>
      </c>
      <c r="S825" s="122">
        <v>194.07</v>
      </c>
      <c r="T825" s="123" t="s">
        <v>1015</v>
      </c>
      <c r="V825" s="17"/>
      <c r="X825" s="12"/>
      <c r="Y825" s="10"/>
    </row>
    <row r="826" spans="2:41" x14ac:dyDescent="0.25">
      <c r="B826" s="12"/>
      <c r="C826" s="10"/>
      <c r="S826" s="182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0" t="s">
        <v>30</v>
      </c>
      <c r="I841" s="70"/>
      <c r="J841" s="70"/>
      <c r="V841" s="17"/>
      <c r="AA841" s="221" t="s">
        <v>31</v>
      </c>
      <c r="AB841" s="221"/>
      <c r="AC841" s="221"/>
    </row>
    <row r="842" spans="1:43" ht="15" customHeight="1" x14ac:dyDescent="0.4">
      <c r="H842" s="70"/>
      <c r="I842" s="70"/>
      <c r="J842" s="70"/>
      <c r="V842" s="17"/>
      <c r="AA842" s="221"/>
      <c r="AB842" s="221"/>
      <c r="AC842" s="221"/>
    </row>
    <row r="843" spans="1:43" ht="23.25" x14ac:dyDescent="0.35">
      <c r="B843" s="24" t="s">
        <v>67</v>
      </c>
      <c r="V843" s="17"/>
      <c r="X843" s="22" t="s">
        <v>67</v>
      </c>
    </row>
    <row r="844" spans="1:43" ht="26.25" x14ac:dyDescent="0.4">
      <c r="B844" s="23" t="s">
        <v>32</v>
      </c>
      <c r="C844" s="20">
        <f>IF(X801="PAGADO",0,C806)</f>
        <v>-1177.68</v>
      </c>
      <c r="E844" s="222" t="s">
        <v>20</v>
      </c>
      <c r="F844" s="222"/>
      <c r="G844" s="222"/>
      <c r="H844" s="222"/>
      <c r="V844" s="17"/>
      <c r="X844" s="23" t="s">
        <v>32</v>
      </c>
      <c r="Y844" s="20">
        <f>IF(B1638="PAGADO",0,C849)</f>
        <v>-2483.7400000000002</v>
      </c>
      <c r="AA844" s="222" t="s">
        <v>20</v>
      </c>
      <c r="AB844" s="222"/>
      <c r="AC844" s="222"/>
      <c r="AD844" s="222"/>
      <c r="AK844" s="229" t="s">
        <v>146</v>
      </c>
      <c r="AL844" s="229"/>
      <c r="AM844" s="229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325</v>
      </c>
      <c r="G846" s="3" t="s">
        <v>156</v>
      </c>
      <c r="H846" s="5">
        <v>200</v>
      </c>
      <c r="I846" t="s">
        <v>201</v>
      </c>
      <c r="N846" s="25">
        <v>45216</v>
      </c>
      <c r="O846" s="3" t="s">
        <v>95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1350</v>
      </c>
      <c r="AC846" s="3" t="s">
        <v>205</v>
      </c>
      <c r="AD846" s="5">
        <v>160</v>
      </c>
      <c r="AE846" t="s">
        <v>162</v>
      </c>
      <c r="AJ846" s="25">
        <v>45222</v>
      </c>
      <c r="AK846" s="3" t="s">
        <v>95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325</v>
      </c>
      <c r="G847" s="3" t="s">
        <v>1334</v>
      </c>
      <c r="H847" s="5">
        <v>290</v>
      </c>
      <c r="I847" t="s">
        <v>162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155</v>
      </c>
      <c r="AC847" s="3" t="s">
        <v>156</v>
      </c>
      <c r="AD847" s="5">
        <v>170</v>
      </c>
      <c r="AE847" t="s">
        <v>201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325</v>
      </c>
      <c r="G848" s="3" t="s">
        <v>118</v>
      </c>
      <c r="H848" s="5">
        <v>230</v>
      </c>
      <c r="I848" t="s">
        <v>201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155</v>
      </c>
      <c r="AC848" s="3" t="s">
        <v>156</v>
      </c>
      <c r="AD848" s="5">
        <v>170</v>
      </c>
      <c r="AE848" t="s">
        <v>201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418</v>
      </c>
      <c r="G849" s="3" t="s">
        <v>420</v>
      </c>
      <c r="H849" s="47">
        <v>129.82</v>
      </c>
      <c r="I849" t="s">
        <v>201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155</v>
      </c>
      <c r="AC849" s="3" t="s">
        <v>118</v>
      </c>
      <c r="AD849" s="5">
        <v>200</v>
      </c>
      <c r="AE849" t="s">
        <v>162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418</v>
      </c>
      <c r="G850" s="3" t="s">
        <v>220</v>
      </c>
      <c r="H850" s="5">
        <v>142.57</v>
      </c>
      <c r="I850" t="s">
        <v>201</v>
      </c>
      <c r="N850" s="3"/>
      <c r="O850" s="3"/>
      <c r="P850" s="3"/>
      <c r="Q850" s="3"/>
      <c r="R850" s="18"/>
      <c r="S850" s="3"/>
      <c r="V850" s="17"/>
      <c r="X850" s="223" t="str">
        <f>IF(Y849&lt;0,"NO PAGAR","COBRAR'")</f>
        <v>NO PAGAR</v>
      </c>
      <c r="Y850" s="223"/>
      <c r="AA850" s="4">
        <v>45203</v>
      </c>
      <c r="AB850" s="3" t="s">
        <v>325</v>
      </c>
      <c r="AC850" s="3" t="s">
        <v>156</v>
      </c>
      <c r="AD850" s="5">
        <v>200</v>
      </c>
      <c r="AE850" t="s">
        <v>162</v>
      </c>
      <c r="AJ850" s="3"/>
      <c r="AK850" s="3"/>
      <c r="AL850" s="3"/>
      <c r="AM850" s="3"/>
      <c r="AN850" s="18"/>
      <c r="AO850" s="3"/>
    </row>
    <row r="851" spans="2:41" ht="23.25" x14ac:dyDescent="0.35">
      <c r="B851" s="223" t="str">
        <f>IF(C849&lt;0,"NO PAGAR","COBRAR'")</f>
        <v>NO PAGAR</v>
      </c>
      <c r="C851" s="22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221</v>
      </c>
      <c r="AC851" s="3" t="s">
        <v>156</v>
      </c>
      <c r="AD851" s="5">
        <v>200</v>
      </c>
      <c r="AE851" t="s">
        <v>162</v>
      </c>
      <c r="AJ851" s="3"/>
      <c r="AK851" s="3"/>
      <c r="AL851" s="3"/>
      <c r="AM851" s="3"/>
      <c r="AN851" s="18"/>
      <c r="AO851" s="3"/>
    </row>
    <row r="852" spans="2:41" x14ac:dyDescent="0.25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1343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 x14ac:dyDescent="0.25">
      <c r="B863" s="12"/>
      <c r="C863" s="10"/>
      <c r="N863" t="s">
        <v>1339</v>
      </c>
      <c r="O863" s="191">
        <v>44967</v>
      </c>
      <c r="P863" t="s">
        <v>377</v>
      </c>
      <c r="Q863" t="s">
        <v>379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1339</v>
      </c>
      <c r="O864" s="191">
        <v>45209</v>
      </c>
      <c r="P864" t="s">
        <v>375</v>
      </c>
      <c r="Q864" t="s">
        <v>379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4" t="s">
        <v>29</v>
      </c>
      <c r="AD884" s="224"/>
      <c r="AE884" s="224"/>
    </row>
    <row r="885" spans="2:41" ht="15" customHeight="1" x14ac:dyDescent="0.4">
      <c r="H885" s="70" t="s">
        <v>28</v>
      </c>
      <c r="I885" s="70"/>
      <c r="J885" s="70"/>
      <c r="V885" s="17"/>
      <c r="AC885" s="224"/>
      <c r="AD885" s="224"/>
      <c r="AE885" s="224"/>
    </row>
    <row r="886" spans="2:41" ht="15" customHeight="1" x14ac:dyDescent="0.4">
      <c r="H886" s="70"/>
      <c r="I886" s="70"/>
      <c r="J886" s="70"/>
      <c r="V886" s="17"/>
      <c r="AC886" s="224"/>
      <c r="AD886" s="224"/>
      <c r="AE886" s="22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68</v>
      </c>
      <c r="V889" s="17"/>
      <c r="X889" s="22" t="s">
        <v>68</v>
      </c>
    </row>
    <row r="890" spans="2:41" ht="23.25" x14ac:dyDescent="0.35">
      <c r="B890" s="23" t="s">
        <v>32</v>
      </c>
      <c r="C890" s="20">
        <f>IF(X844="PAGADO",0,Y849)</f>
        <v>-3383.74</v>
      </c>
      <c r="E890" s="222" t="s">
        <v>20</v>
      </c>
      <c r="F890" s="222"/>
      <c r="G890" s="222"/>
      <c r="H890" s="222"/>
      <c r="V890" s="17"/>
      <c r="X890" s="23" t="s">
        <v>32</v>
      </c>
      <c r="Y890" s="20">
        <f>IF(B890="PAGADO",0,C895)</f>
        <v>-3096.75</v>
      </c>
      <c r="AA890" s="222" t="s">
        <v>20</v>
      </c>
      <c r="AB890" s="222"/>
      <c r="AC890" s="222"/>
      <c r="AD890" s="222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1068</v>
      </c>
      <c r="G892" s="3" t="s">
        <v>1069</v>
      </c>
      <c r="H892" s="5">
        <v>190</v>
      </c>
      <c r="I892" t="s">
        <v>201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338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1316</v>
      </c>
      <c r="G893" s="3" t="s">
        <v>118</v>
      </c>
      <c r="H893" s="5">
        <v>190</v>
      </c>
      <c r="I893" t="s">
        <v>162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325</v>
      </c>
      <c r="G894" s="3" t="s">
        <v>156</v>
      </c>
      <c r="H894" s="5">
        <v>200</v>
      </c>
      <c r="I894" t="s">
        <v>162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132</v>
      </c>
      <c r="G895" s="3" t="s">
        <v>118</v>
      </c>
      <c r="H895" s="5">
        <v>190</v>
      </c>
      <c r="I895" t="s">
        <v>201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5" t="str">
        <f>IF(C895&lt;0,"NO PAGAR","COBRAR")</f>
        <v>NO PAGAR</v>
      </c>
      <c r="C896" s="225"/>
      <c r="E896" s="4">
        <v>45139</v>
      </c>
      <c r="F896" s="3" t="s">
        <v>132</v>
      </c>
      <c r="G896" s="3" t="s">
        <v>133</v>
      </c>
      <c r="H896" s="5">
        <v>170</v>
      </c>
      <c r="I896" t="s">
        <v>201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4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1522</v>
      </c>
      <c r="Y905" s="47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1399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 x14ac:dyDescent="0.25">
      <c r="B909" s="12"/>
      <c r="C909" s="10"/>
      <c r="N909" s="120" t="s">
        <v>375</v>
      </c>
      <c r="O909" s="120" t="s">
        <v>1151</v>
      </c>
      <c r="P909" s="121">
        <v>45219.597326390001</v>
      </c>
      <c r="Q909" s="122">
        <v>162.286</v>
      </c>
      <c r="R909" s="122">
        <v>284</v>
      </c>
      <c r="V909" s="17"/>
      <c r="X909" s="12"/>
      <c r="Y909" s="10"/>
    </row>
    <row r="910" spans="2:41" x14ac:dyDescent="0.25">
      <c r="B910" s="12"/>
      <c r="C910" s="10"/>
      <c r="N910" s="120" t="s">
        <v>375</v>
      </c>
      <c r="O910" s="120" t="s">
        <v>373</v>
      </c>
      <c r="P910" s="121">
        <v>45230.806064819997</v>
      </c>
      <c r="Q910" s="122">
        <v>96.575999999999993</v>
      </c>
      <c r="R910" s="122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0"/>
      <c r="O911" s="120"/>
      <c r="P911" s="121"/>
      <c r="Q911" s="122"/>
      <c r="R911" s="181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0" t="s">
        <v>30</v>
      </c>
      <c r="I930" s="70"/>
      <c r="J930" s="70"/>
      <c r="V930" s="17"/>
      <c r="AA930" s="221" t="s">
        <v>31</v>
      </c>
      <c r="AB930" s="221"/>
      <c r="AC930" s="221"/>
    </row>
    <row r="931" spans="2:41" ht="15" customHeight="1" x14ac:dyDescent="0.4">
      <c r="H931" s="70"/>
      <c r="I931" s="70"/>
      <c r="J931" s="70"/>
      <c r="V931" s="17"/>
      <c r="AA931" s="221"/>
      <c r="AB931" s="221"/>
      <c r="AC931" s="221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70</v>
      </c>
      <c r="V934" s="17"/>
      <c r="X934" s="22" t="s">
        <v>68</v>
      </c>
    </row>
    <row r="935" spans="2:41" ht="23.25" x14ac:dyDescent="0.35">
      <c r="B935" s="23" t="s">
        <v>32</v>
      </c>
      <c r="C935" s="20">
        <f>IF(X890="PAGADO",0,Y895)</f>
        <v>-5489.62</v>
      </c>
      <c r="E935" s="222" t="s">
        <v>20</v>
      </c>
      <c r="F935" s="222"/>
      <c r="G935" s="222"/>
      <c r="H935" s="222"/>
      <c r="V935" s="17"/>
      <c r="X935" s="23" t="s">
        <v>32</v>
      </c>
      <c r="Y935" s="20">
        <f>IF(B1732="PAGADO",0,C940)</f>
        <v>1190.4900000000007</v>
      </c>
      <c r="AA935" s="222" t="s">
        <v>20</v>
      </c>
      <c r="AB935" s="222"/>
      <c r="AC935" s="222"/>
      <c r="AD935" s="222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1434</v>
      </c>
      <c r="G937" s="3"/>
      <c r="H937" s="5">
        <v>94.09</v>
      </c>
      <c r="I937" t="s">
        <v>201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221</v>
      </c>
      <c r="AC937" s="3" t="s">
        <v>156</v>
      </c>
      <c r="AD937" s="5">
        <v>200</v>
      </c>
      <c r="AE937" t="s">
        <v>162</v>
      </c>
      <c r="AJ937" s="25">
        <v>45247</v>
      </c>
      <c r="AK937" s="3" t="s">
        <v>1451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1045</v>
      </c>
      <c r="G938" s="3"/>
      <c r="H938" s="5">
        <v>94.09</v>
      </c>
      <c r="I938" t="s">
        <v>201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221</v>
      </c>
      <c r="AC938" s="3" t="s">
        <v>156</v>
      </c>
      <c r="AD938" s="5">
        <v>200</v>
      </c>
      <c r="AE938" t="s">
        <v>162</v>
      </c>
      <c r="AJ938" s="25">
        <v>45252</v>
      </c>
      <c r="AK938" s="3" t="s">
        <v>1451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1435</v>
      </c>
      <c r="G939" s="3"/>
      <c r="H939" s="5">
        <v>94.09</v>
      </c>
      <c r="I939" t="s">
        <v>201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325</v>
      </c>
      <c r="G940" s="3" t="s">
        <v>156</v>
      </c>
      <c r="H940" s="5">
        <v>150</v>
      </c>
      <c r="I940" t="s">
        <v>162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325</v>
      </c>
      <c r="G941" s="3" t="s">
        <v>156</v>
      </c>
      <c r="H941" s="5">
        <v>200</v>
      </c>
      <c r="I941" t="s">
        <v>162</v>
      </c>
      <c r="N941" s="3"/>
      <c r="O941" s="3"/>
      <c r="P941" s="3"/>
      <c r="Q941" s="3"/>
      <c r="R941" s="18"/>
      <c r="S941" s="3"/>
      <c r="V941" s="17"/>
      <c r="X941" s="223" t="str">
        <f>IF(Y940&lt;0,"NO PAGAR","COBRAR'")</f>
        <v>NO PAGAR</v>
      </c>
      <c r="Y941" s="22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3" t="str">
        <f>IF(C940&lt;0,"NO PAGAR","COBRAR'")</f>
        <v>COBRAR'</v>
      </c>
      <c r="C942" s="223"/>
      <c r="E942" s="4">
        <v>45226</v>
      </c>
      <c r="F942" s="3" t="s">
        <v>325</v>
      </c>
      <c r="G942" s="3" t="s">
        <v>156</v>
      </c>
      <c r="H942" s="5">
        <v>200</v>
      </c>
      <c r="I942" t="s">
        <v>135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6" t="s">
        <v>9</v>
      </c>
      <c r="C943" s="217"/>
      <c r="E943" s="4">
        <v>45229</v>
      </c>
      <c r="F943" s="3" t="s">
        <v>325</v>
      </c>
      <c r="G943" s="3" t="s">
        <v>156</v>
      </c>
      <c r="H943" s="5">
        <v>200</v>
      </c>
      <c r="I943" t="s">
        <v>162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1217</v>
      </c>
      <c r="G944" s="3" t="s">
        <v>118</v>
      </c>
      <c r="H944" s="5">
        <v>240</v>
      </c>
      <c r="I944" t="s">
        <v>162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1443</v>
      </c>
      <c r="G945" s="3" t="s">
        <v>156</v>
      </c>
      <c r="H945" s="5">
        <v>130</v>
      </c>
      <c r="I945" t="s">
        <v>201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1439</v>
      </c>
      <c r="G949" s="3"/>
      <c r="H949" s="5">
        <v>2001.86</v>
      </c>
      <c r="I949" t="s">
        <v>183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1440</v>
      </c>
      <c r="G950" s="3"/>
      <c r="H950" s="5">
        <v>3275.98</v>
      </c>
      <c r="I950" t="s">
        <v>306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1465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373</v>
      </c>
      <c r="AK954" t="s">
        <v>1339</v>
      </c>
      <c r="AL954" s="204">
        <v>45238</v>
      </c>
      <c r="AM954" t="s">
        <v>375</v>
      </c>
      <c r="AN954" s="205">
        <v>262.87</v>
      </c>
    </row>
    <row r="955" spans="2:41" x14ac:dyDescent="0.25">
      <c r="B955" s="12"/>
      <c r="C955" s="10"/>
      <c r="V955" s="17"/>
      <c r="X955" s="12"/>
      <c r="Y955" s="10"/>
      <c r="AJ955" t="s">
        <v>373</v>
      </c>
      <c r="AK955" t="s">
        <v>1339</v>
      </c>
      <c r="AL955" s="204">
        <v>45239</v>
      </c>
      <c r="AM955" t="s">
        <v>375</v>
      </c>
      <c r="AN955" s="205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1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4" t="s">
        <v>29</v>
      </c>
      <c r="AD974" s="224"/>
      <c r="AE974" s="224"/>
    </row>
    <row r="975" spans="5:31" ht="26.25" customHeight="1" x14ac:dyDescent="0.4">
      <c r="H975" s="70" t="s">
        <v>28</v>
      </c>
      <c r="I975" s="70"/>
      <c r="J975" s="70"/>
      <c r="V975" s="17"/>
      <c r="AC975" s="224"/>
      <c r="AD975" s="224"/>
      <c r="AE975" s="224"/>
    </row>
    <row r="976" spans="5:31" ht="15" customHeight="1" x14ac:dyDescent="0.4">
      <c r="H976" s="70"/>
      <c r="I976" s="70"/>
      <c r="J976" s="70"/>
      <c r="V976" s="17"/>
      <c r="AC976" s="224"/>
      <c r="AD976" s="224"/>
      <c r="AE976" s="224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2" t="s">
        <v>20</v>
      </c>
      <c r="F980" s="222"/>
      <c r="G980" s="222"/>
      <c r="H980" s="222"/>
      <c r="V980" s="17"/>
      <c r="X980" s="23" t="s">
        <v>32</v>
      </c>
      <c r="Y980" s="20">
        <f>IF(B980="PAGADO",0,C985)</f>
        <v>-3440.003999999999</v>
      </c>
      <c r="AA980" s="222" t="s">
        <v>20</v>
      </c>
      <c r="AB980" s="222"/>
      <c r="AC980" s="222"/>
      <c r="AD980" s="222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1068</v>
      </c>
      <c r="G982" s="3" t="s">
        <v>118</v>
      </c>
      <c r="H982" s="5">
        <v>160</v>
      </c>
      <c r="N982" s="25">
        <v>45257</v>
      </c>
      <c r="O982" s="3" t="s">
        <v>993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1168</v>
      </c>
      <c r="AC982" s="3" t="s">
        <v>156</v>
      </c>
      <c r="AD982" s="5">
        <v>120</v>
      </c>
      <c r="AE982" t="s">
        <v>201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325</v>
      </c>
      <c r="G983" s="3" t="s">
        <v>156</v>
      </c>
      <c r="H983" s="5">
        <v>150</v>
      </c>
      <c r="N983" s="25">
        <v>45258</v>
      </c>
      <c r="O983" s="3" t="s">
        <v>95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1168</v>
      </c>
      <c r="AC983" s="3" t="s">
        <v>156</v>
      </c>
      <c r="AD983" s="5">
        <v>120</v>
      </c>
      <c r="AE983" s="65" t="s">
        <v>201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325</v>
      </c>
      <c r="G984" s="3" t="s">
        <v>156</v>
      </c>
      <c r="H984" s="5">
        <v>200</v>
      </c>
      <c r="N984" s="25">
        <v>45266</v>
      </c>
      <c r="O984" s="3" t="s">
        <v>1514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1168</v>
      </c>
      <c r="AC984" s="3" t="s">
        <v>156</v>
      </c>
      <c r="AD984" s="5">
        <v>120</v>
      </c>
      <c r="AE984" t="s">
        <v>162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1251</v>
      </c>
      <c r="G985" s="3" t="s">
        <v>156</v>
      </c>
      <c r="H985" s="5">
        <v>140</v>
      </c>
      <c r="I985" t="s">
        <v>201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1168</v>
      </c>
      <c r="AC985" s="3" t="s">
        <v>156</v>
      </c>
      <c r="AD985" s="5">
        <v>120</v>
      </c>
      <c r="AE985" t="s">
        <v>201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5" t="str">
        <f>IF(C985&lt;0,"NO PAGAR","COBRAR")</f>
        <v>NO PAGAR</v>
      </c>
      <c r="C986" s="225"/>
      <c r="E986" s="4">
        <v>45188</v>
      </c>
      <c r="F986" s="3" t="s">
        <v>1251</v>
      </c>
      <c r="G986" s="3" t="s">
        <v>156</v>
      </c>
      <c r="H986" s="5">
        <v>140</v>
      </c>
      <c r="I986" t="s">
        <v>201</v>
      </c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NO PAGAR</v>
      </c>
      <c r="Y986" s="225"/>
      <c r="AA986" s="4">
        <v>45253</v>
      </c>
      <c r="AB986" s="3" t="s">
        <v>325</v>
      </c>
      <c r="AC986" s="3" t="s">
        <v>156</v>
      </c>
      <c r="AD986" s="5">
        <v>200</v>
      </c>
      <c r="AE986" t="s">
        <v>162</v>
      </c>
      <c r="AJ986" s="3"/>
      <c r="AK986" s="3"/>
      <c r="AL986" s="3"/>
      <c r="AM986" s="3"/>
      <c r="AN986" s="18"/>
      <c r="AO986" s="3"/>
    </row>
    <row r="987" spans="2:41" x14ac:dyDescent="0.25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>
        <v>45254</v>
      </c>
      <c r="AB987" s="3" t="s">
        <v>325</v>
      </c>
      <c r="AC987" s="3" t="s">
        <v>156</v>
      </c>
      <c r="AD987" s="5">
        <v>150</v>
      </c>
      <c r="AE987" t="s">
        <v>162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325</v>
      </c>
      <c r="AC988" s="3" t="s">
        <v>156</v>
      </c>
      <c r="AD988" s="5">
        <v>200</v>
      </c>
      <c r="AE988" t="s">
        <v>162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325</v>
      </c>
      <c r="AC989" s="3" t="s">
        <v>133</v>
      </c>
      <c r="AD989" s="5">
        <v>255</v>
      </c>
      <c r="AE989" t="s">
        <v>162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325</v>
      </c>
      <c r="AC990" s="3" t="s">
        <v>156</v>
      </c>
      <c r="AD990" s="5">
        <v>200</v>
      </c>
      <c r="AE990" t="s">
        <v>162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1513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1535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1512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 x14ac:dyDescent="0.25">
      <c r="B999" s="12"/>
      <c r="C999" s="10"/>
      <c r="N999" t="s">
        <v>1339</v>
      </c>
      <c r="O999" t="s">
        <v>1495</v>
      </c>
      <c r="P999" t="s">
        <v>375</v>
      </c>
      <c r="Q999" t="s">
        <v>379</v>
      </c>
      <c r="R999" s="205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1339</v>
      </c>
      <c r="O1000" t="s">
        <v>1500</v>
      </c>
      <c r="P1000" t="s">
        <v>375</v>
      </c>
      <c r="Q1000" t="s">
        <v>379</v>
      </c>
      <c r="R1000" s="205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1339</v>
      </c>
      <c r="O1001" t="s">
        <v>1501</v>
      </c>
      <c r="P1001" t="s">
        <v>377</v>
      </c>
      <c r="Q1001" t="s">
        <v>379</v>
      </c>
      <c r="R1001" s="205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1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0" t="s">
        <v>30</v>
      </c>
      <c r="I1020" s="70"/>
      <c r="J1020" s="70"/>
      <c r="V1020" s="17"/>
      <c r="AA1020" s="221" t="s">
        <v>31</v>
      </c>
      <c r="AB1020" s="221"/>
      <c r="AC1020" s="221"/>
    </row>
    <row r="1021" spans="1:43" ht="15" customHeight="1" x14ac:dyDescent="0.4">
      <c r="H1021" s="70"/>
      <c r="I1021" s="70"/>
      <c r="J1021" s="70"/>
      <c r="V1021" s="17"/>
      <c r="AA1021" s="221"/>
      <c r="AB1021" s="221"/>
      <c r="AC1021" s="221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69</v>
      </c>
      <c r="V1024" s="17"/>
      <c r="X1024" s="22" t="s">
        <v>69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2" t="s">
        <v>20</v>
      </c>
      <c r="F1025" s="222"/>
      <c r="G1025" s="222"/>
      <c r="H1025" s="222"/>
      <c r="V1025" s="17"/>
      <c r="X1025" s="23" t="s">
        <v>32</v>
      </c>
      <c r="Y1025" s="20">
        <f>IF(B1825="PAGADO",0,C1030)</f>
        <v>-2309.1239999999989</v>
      </c>
      <c r="AA1025" s="222" t="s">
        <v>20</v>
      </c>
      <c r="AB1025" s="222"/>
      <c r="AC1025" s="222"/>
      <c r="AD1025" s="222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155</v>
      </c>
      <c r="G1027" s="3" t="s">
        <v>156</v>
      </c>
      <c r="H1027" s="5">
        <v>170</v>
      </c>
      <c r="I1027" t="s">
        <v>201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325</v>
      </c>
      <c r="AC1027" s="3" t="s">
        <v>156</v>
      </c>
      <c r="AD1027" s="5">
        <v>200</v>
      </c>
      <c r="AE1027" t="s">
        <v>201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418</v>
      </c>
      <c r="G1028" s="3" t="s">
        <v>156</v>
      </c>
      <c r="H1028" s="5">
        <v>141.13</v>
      </c>
      <c r="I1028" t="s">
        <v>201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325</v>
      </c>
      <c r="AC1028" s="3" t="s">
        <v>156</v>
      </c>
      <c r="AD1028" s="5">
        <v>250</v>
      </c>
      <c r="AE1028" t="s">
        <v>201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3" t="str">
        <f>IF(Y1030&lt;0,"NO PAGAR","COBRAR'")</f>
        <v>NO PAGAR</v>
      </c>
      <c r="Y1031" s="22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3" t="str">
        <f>IF(C1030&lt;0,"NO PAGAR","COBRAR'")</f>
        <v>NO PAGAR</v>
      </c>
      <c r="C1032" s="22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1544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1339</v>
      </c>
      <c r="O1044" s="191">
        <v>44938</v>
      </c>
      <c r="P1044" t="s">
        <v>375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1339</v>
      </c>
      <c r="O1045" s="191">
        <v>44938</v>
      </c>
      <c r="P1045" t="s">
        <v>375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1339</v>
      </c>
      <c r="O1046" s="191">
        <v>45028</v>
      </c>
      <c r="P1046" t="s">
        <v>375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1339</v>
      </c>
      <c r="O1047" s="191">
        <v>45058</v>
      </c>
      <c r="P1047" t="s">
        <v>375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1339</v>
      </c>
      <c r="O1048" s="191">
        <v>45058</v>
      </c>
      <c r="P1048" t="s">
        <v>375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1339</v>
      </c>
      <c r="O1049" s="191">
        <v>45089</v>
      </c>
      <c r="P1049" t="s">
        <v>375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1339</v>
      </c>
      <c r="O1050" s="191">
        <v>45242</v>
      </c>
      <c r="P1050" t="s">
        <v>375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1339</v>
      </c>
      <c r="O1051" s="191">
        <v>45242</v>
      </c>
      <c r="P1051" t="s">
        <v>377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7" zoomScale="80" zoomScaleNormal="80" zoomScalePageLayoutView="118" workbookViewId="0">
      <selection activeCell="C12" sqref="C12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72</v>
      </c>
      <c r="C8" s="20"/>
      <c r="E8" s="222" t="s">
        <v>73</v>
      </c>
      <c r="F8" s="222"/>
      <c r="G8" s="222"/>
      <c r="H8" s="222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-760.01000000000022</v>
      </c>
      <c r="AA8" s="222" t="s">
        <v>108</v>
      </c>
      <c r="AB8" s="222"/>
      <c r="AC8" s="222"/>
      <c r="AD8" s="222"/>
      <c r="AK8" s="234" t="s">
        <v>146</v>
      </c>
      <c r="AL8" s="234"/>
      <c r="AM8" s="234"/>
    </row>
    <row r="9" spans="2:41" x14ac:dyDescent="0.25">
      <c r="B9" s="1" t="s">
        <v>0</v>
      </c>
      <c r="C9" s="19">
        <f>H31</f>
        <v>3350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1094</v>
      </c>
      <c r="G10" s="3" t="s">
        <v>1069</v>
      </c>
      <c r="H10" s="5">
        <v>140</v>
      </c>
      <c r="I10" t="s">
        <v>136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3350</v>
      </c>
      <c r="E11" s="4">
        <v>45633</v>
      </c>
      <c r="F11" s="3" t="s">
        <v>1094</v>
      </c>
      <c r="G11" s="3" t="s">
        <v>156</v>
      </c>
      <c r="H11" s="5">
        <v>130</v>
      </c>
      <c r="I11" t="s">
        <v>135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25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4110.01</v>
      </c>
      <c r="E12" s="25">
        <v>45633</v>
      </c>
      <c r="F12" s="3" t="s">
        <v>1094</v>
      </c>
      <c r="G12" s="3" t="s">
        <v>118</v>
      </c>
      <c r="H12" s="3">
        <v>160</v>
      </c>
      <c r="I12" t="s">
        <v>135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1576.6000000000004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-760.01000000000022</v>
      </c>
      <c r="E13" s="4">
        <v>45604</v>
      </c>
      <c r="F13" s="3" t="s">
        <v>879</v>
      </c>
      <c r="G13" s="3" t="s">
        <v>159</v>
      </c>
      <c r="H13" s="5">
        <v>550</v>
      </c>
      <c r="I13" t="s">
        <v>136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-1576.6000000000004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>
        <v>45612</v>
      </c>
      <c r="F14" s="25" t="s">
        <v>1316</v>
      </c>
      <c r="G14" s="3" t="s">
        <v>1569</v>
      </c>
      <c r="H14" s="5">
        <v>470</v>
      </c>
      <c r="I14" t="s">
        <v>136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>
        <v>45610</v>
      </c>
      <c r="F15" s="3" t="s">
        <v>879</v>
      </c>
      <c r="G15" s="3" t="s">
        <v>156</v>
      </c>
      <c r="H15" s="5">
        <v>140</v>
      </c>
      <c r="I15" t="s">
        <v>135</v>
      </c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4110.01</v>
      </c>
      <c r="E16" s="4">
        <v>45618</v>
      </c>
      <c r="F16" s="3" t="s">
        <v>879</v>
      </c>
      <c r="G16" s="3" t="s">
        <v>159</v>
      </c>
      <c r="H16" s="5">
        <v>550</v>
      </c>
      <c r="I16" t="s">
        <v>135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760.01000000000022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45639</v>
      </c>
      <c r="F17" s="3" t="s">
        <v>80</v>
      </c>
      <c r="G17" s="3" t="s">
        <v>156</v>
      </c>
      <c r="H17" s="5">
        <v>150</v>
      </c>
      <c r="I17" t="s">
        <v>136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>
        <v>45634</v>
      </c>
      <c r="F18" s="3" t="s">
        <v>155</v>
      </c>
      <c r="G18" s="3" t="s">
        <v>156</v>
      </c>
      <c r="H18" s="5">
        <v>170</v>
      </c>
      <c r="I18" t="s">
        <v>136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>
        <v>45634</v>
      </c>
      <c r="F19" s="3" t="s">
        <v>155</v>
      </c>
      <c r="G19" s="3" t="s">
        <v>156</v>
      </c>
      <c r="H19" s="5">
        <v>170</v>
      </c>
      <c r="I19" t="s">
        <v>135</v>
      </c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>
        <v>45640</v>
      </c>
      <c r="F20" s="3" t="s">
        <v>1094</v>
      </c>
      <c r="G20" s="3" t="s">
        <v>156</v>
      </c>
      <c r="H20" s="5">
        <v>130</v>
      </c>
      <c r="I20" t="s">
        <v>135</v>
      </c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>
        <v>45588</v>
      </c>
      <c r="F21" s="3" t="s">
        <v>1577</v>
      </c>
      <c r="G21" s="3" t="s">
        <v>1407</v>
      </c>
      <c r="H21" s="5">
        <v>140</v>
      </c>
      <c r="I21" t="s">
        <v>136</v>
      </c>
      <c r="N21" s="3"/>
      <c r="O21" s="3"/>
      <c r="P21" s="3"/>
      <c r="Q21" s="3"/>
      <c r="R21" s="18"/>
      <c r="S21" s="3"/>
      <c r="V21" s="17"/>
      <c r="X21" s="11" t="s">
        <v>143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>
        <v>45637</v>
      </c>
      <c r="F22" s="3" t="s">
        <v>1071</v>
      </c>
      <c r="G22" s="3" t="s">
        <v>1074</v>
      </c>
      <c r="H22" s="5">
        <v>35</v>
      </c>
      <c r="I22" t="s">
        <v>135</v>
      </c>
      <c r="N22" s="3"/>
      <c r="O22" s="3"/>
      <c r="P22" s="3"/>
      <c r="Q22" s="3"/>
      <c r="R22" s="18"/>
      <c r="S22" s="3"/>
      <c r="V22" s="17"/>
      <c r="X22" s="11" t="s">
        <v>144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>
        <v>45637</v>
      </c>
      <c r="F23" s="3" t="s">
        <v>1071</v>
      </c>
      <c r="G23" s="3" t="s">
        <v>1074</v>
      </c>
      <c r="H23" s="5">
        <v>285</v>
      </c>
      <c r="I23" t="s">
        <v>135</v>
      </c>
      <c r="N23" s="3"/>
      <c r="O23" s="3"/>
      <c r="P23" s="3"/>
      <c r="Q23" s="3"/>
      <c r="R23" s="18"/>
      <c r="S23" s="3"/>
      <c r="V23" s="17"/>
      <c r="X23" s="11" t="s">
        <v>130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70">
        <v>45640</v>
      </c>
      <c r="F24" s="269" t="s">
        <v>1580</v>
      </c>
      <c r="G24" s="269" t="s">
        <v>156</v>
      </c>
      <c r="H24" s="5">
        <v>130</v>
      </c>
      <c r="I24" t="s">
        <v>135</v>
      </c>
      <c r="N24" s="3"/>
      <c r="O24" s="3"/>
      <c r="P24" s="3"/>
      <c r="Q24" s="3"/>
      <c r="R24" s="18"/>
      <c r="S24" s="3"/>
      <c r="V24" s="17"/>
      <c r="X24" s="11" t="s">
        <v>122</v>
      </c>
      <c r="Y24" s="10">
        <v>524.6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5"/>
      <c r="F25" s="215"/>
      <c r="G25" s="215"/>
      <c r="H25" s="3"/>
      <c r="N25" s="3"/>
      <c r="O25" s="3"/>
      <c r="P25" s="3"/>
      <c r="Q25" s="3"/>
      <c r="R25" s="18"/>
      <c r="S25" s="3"/>
      <c r="V25" s="17"/>
      <c r="X25" s="12" t="s">
        <v>145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E26" s="3"/>
      <c r="F26" s="3"/>
      <c r="G26" s="3"/>
      <c r="H26" s="3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E27" s="3"/>
      <c r="F27" s="3"/>
      <c r="G27" s="3"/>
      <c r="H27" s="3"/>
      <c r="V27" s="17"/>
      <c r="X27" s="12"/>
      <c r="Y27" s="10"/>
    </row>
    <row r="28" spans="2:41" x14ac:dyDescent="0.25">
      <c r="B28" s="12"/>
      <c r="C28" s="10"/>
      <c r="E28" s="3"/>
      <c r="F28" s="3"/>
      <c r="G28" s="3"/>
      <c r="H28" s="3"/>
      <c r="V28" s="17"/>
      <c r="X28" s="12"/>
      <c r="Y28" s="10"/>
    </row>
    <row r="29" spans="2:41" x14ac:dyDescent="0.25">
      <c r="B29" s="12"/>
      <c r="C29" s="10"/>
      <c r="E29" s="49"/>
      <c r="F29" s="3"/>
      <c r="G29" s="3"/>
      <c r="H29" s="3"/>
      <c r="V29" s="17"/>
      <c r="X29" s="12"/>
      <c r="Y29" s="10"/>
      <c r="AA29" s="14"/>
    </row>
    <row r="30" spans="2:41" x14ac:dyDescent="0.25">
      <c r="B30" s="12"/>
      <c r="C30" s="10"/>
      <c r="E30" s="3"/>
      <c r="F30" s="3"/>
      <c r="G30" s="3"/>
      <c r="H30" s="3"/>
      <c r="V30" s="17"/>
      <c r="X30" s="12"/>
      <c r="Y30" s="10"/>
    </row>
    <row r="31" spans="2:41" x14ac:dyDescent="0.25">
      <c r="B31" s="12"/>
      <c r="C31" s="10"/>
      <c r="E31" s="230" t="s">
        <v>852</v>
      </c>
      <c r="F31" s="231"/>
      <c r="G31" s="232"/>
      <c r="H31" s="18">
        <f>SUM(H10:H30)</f>
        <v>3350</v>
      </c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4110.01</v>
      </c>
      <c r="V35" s="17"/>
      <c r="X35" s="15" t="s">
        <v>18</v>
      </c>
      <c r="Y35" s="16">
        <f>SUM(Y16:Y34)</f>
        <v>1576.6000000000004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-1576.6000000000004</v>
      </c>
      <c r="E53" s="222" t="s">
        <v>73</v>
      </c>
      <c r="F53" s="222"/>
      <c r="G53" s="222"/>
      <c r="H53" s="222"/>
      <c r="V53" s="17"/>
      <c r="X53" s="23" t="s">
        <v>32</v>
      </c>
      <c r="Y53" s="20">
        <f>IF(B53="PAGADO",0,C58)</f>
        <v>-1576.6000000000004</v>
      </c>
      <c r="AA53" s="222" t="s">
        <v>73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3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1576.6000000000004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1576.6000000000004</v>
      </c>
      <c r="AA57" s="4"/>
      <c r="AB57" s="3"/>
      <c r="AC57" s="3"/>
      <c r="AD57" s="5"/>
      <c r="AJ57" s="25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-1576.6000000000004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-1576.6000000000004</v>
      </c>
      <c r="AA58" s="4"/>
      <c r="AB58" s="3"/>
      <c r="AC58" s="3"/>
      <c r="AD58" s="5"/>
      <c r="AJ58" s="25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25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1576.6000000000004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1576.6000000000004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1576.6000000000004</v>
      </c>
      <c r="D81" t="s">
        <v>22</v>
      </c>
      <c r="E81" t="s">
        <v>21</v>
      </c>
      <c r="V81" s="17"/>
      <c r="X81" s="15" t="s">
        <v>18</v>
      </c>
      <c r="Y81" s="16">
        <f>SUM(Y62:Y80)</f>
        <v>1576.6000000000004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-1576.6000000000004</v>
      </c>
      <c r="E103" s="222" t="s">
        <v>203</v>
      </c>
      <c r="F103" s="222"/>
      <c r="G103" s="222"/>
      <c r="H103" s="222"/>
      <c r="V103" s="17"/>
      <c r="X103" s="23" t="s">
        <v>32</v>
      </c>
      <c r="Y103" s="20">
        <f>IF(B103="PAGADO",0,C108)</f>
        <v>-979.40000000000032</v>
      </c>
      <c r="AA103" s="222" t="s">
        <v>203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207</v>
      </c>
      <c r="G105" s="3" t="s">
        <v>208</v>
      </c>
      <c r="H105" s="5">
        <v>150</v>
      </c>
      <c r="I105" t="s">
        <v>135</v>
      </c>
      <c r="N105" s="25">
        <v>44956</v>
      </c>
      <c r="O105" s="3" t="s">
        <v>95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247</v>
      </c>
      <c r="AC105" s="3"/>
      <c r="AD105" s="5">
        <v>200</v>
      </c>
      <c r="AJ105" s="25">
        <v>44964</v>
      </c>
      <c r="AK105" s="3" t="s">
        <v>241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209</v>
      </c>
      <c r="G106" s="3" t="s">
        <v>81</v>
      </c>
      <c r="H106" s="5">
        <v>120</v>
      </c>
      <c r="I106" t="s">
        <v>136</v>
      </c>
      <c r="N106" s="25">
        <v>44957</v>
      </c>
      <c r="O106" s="3" t="s">
        <v>235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248</v>
      </c>
      <c r="AC106" s="3" t="s">
        <v>111</v>
      </c>
      <c r="AD106" s="5">
        <v>200</v>
      </c>
      <c r="AE106" t="s">
        <v>250</v>
      </c>
      <c r="AJ106" s="25">
        <v>44965</v>
      </c>
      <c r="AK106" s="3" t="s">
        <v>243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2446.6000000000004</v>
      </c>
      <c r="E107" s="4">
        <v>44903</v>
      </c>
      <c r="F107" s="3" t="s">
        <v>209</v>
      </c>
      <c r="G107" s="3" t="s">
        <v>81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2610.11</v>
      </c>
      <c r="AA107" s="4"/>
      <c r="AB107" s="3"/>
      <c r="AC107" s="3"/>
      <c r="AD107" s="5"/>
      <c r="AJ107" s="25">
        <v>44966</v>
      </c>
      <c r="AK107" s="3" t="s">
        <v>249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-979.40000000000032</v>
      </c>
      <c r="E108" s="4">
        <v>44933</v>
      </c>
      <c r="F108" s="3" t="s">
        <v>179</v>
      </c>
      <c r="G108" s="3" t="s">
        <v>117</v>
      </c>
      <c r="H108" s="5">
        <v>200</v>
      </c>
      <c r="I108" t="s">
        <v>136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-2210.11</v>
      </c>
      <c r="AA108" s="4"/>
      <c r="AB108" s="3"/>
      <c r="AC108" s="3"/>
      <c r="AD108" s="5"/>
      <c r="AJ108" s="25">
        <v>44966</v>
      </c>
      <c r="AK108" s="3" t="s">
        <v>252</v>
      </c>
      <c r="AL108" s="3">
        <v>20</v>
      </c>
      <c r="AM108" s="3"/>
      <c r="AN108" s="18">
        <v>20</v>
      </c>
      <c r="AO108" s="3"/>
    </row>
    <row r="109" spans="2:41" ht="26.25" x14ac:dyDescent="0.4">
      <c r="B109" s="225" t="str">
        <f>IF(C108&lt;0,"NO PAGAR","COBRAR")</f>
        <v>NO PAGAR</v>
      </c>
      <c r="C109" s="225"/>
      <c r="E109" s="4">
        <v>44919</v>
      </c>
      <c r="F109" s="3" t="s">
        <v>218</v>
      </c>
      <c r="G109" s="3" t="s">
        <v>219</v>
      </c>
      <c r="H109" s="5">
        <v>132.52000000000001</v>
      </c>
      <c r="I109" t="s">
        <v>136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>
        <v>45286</v>
      </c>
      <c r="F110" s="3" t="s">
        <v>218</v>
      </c>
      <c r="G110" s="3" t="s">
        <v>220</v>
      </c>
      <c r="H110" s="5">
        <v>132.52000000000001</v>
      </c>
      <c r="I110" t="s">
        <v>136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1576.6000000000004</v>
      </c>
      <c r="E111" s="4">
        <v>45287</v>
      </c>
      <c r="F111" s="3" t="s">
        <v>218</v>
      </c>
      <c r="G111" s="3" t="s">
        <v>118</v>
      </c>
      <c r="H111" s="5">
        <v>168.09</v>
      </c>
      <c r="I111" t="s">
        <v>136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979.40000000000032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218</v>
      </c>
      <c r="G112" s="3" t="s">
        <v>81</v>
      </c>
      <c r="H112" s="5">
        <v>144.07</v>
      </c>
      <c r="I112" t="s">
        <v>136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221</v>
      </c>
      <c r="G113" s="3" t="s">
        <v>81</v>
      </c>
      <c r="H113" s="5">
        <v>150</v>
      </c>
      <c r="I113" t="s">
        <v>136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221</v>
      </c>
      <c r="G114" s="3" t="s">
        <v>81</v>
      </c>
      <c r="H114" s="5">
        <v>150</v>
      </c>
      <c r="I114" t="s">
        <v>136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2446.6000000000004</v>
      </c>
      <c r="V123" s="17"/>
      <c r="X123" s="15" t="s">
        <v>18</v>
      </c>
      <c r="Y123" s="16">
        <f>SUM(Y111:Y122)</f>
        <v>2610.11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-2210.11</v>
      </c>
      <c r="E136" s="222" t="s">
        <v>203</v>
      </c>
      <c r="F136" s="222"/>
      <c r="G136" s="222"/>
      <c r="H136" s="222"/>
      <c r="V136" s="17"/>
      <c r="X136" s="23" t="s">
        <v>32</v>
      </c>
      <c r="Y136" s="20">
        <f>IF(B136="PAGADO",0,C141)</f>
        <v>-807.54</v>
      </c>
      <c r="AA136" s="222" t="s">
        <v>203</v>
      </c>
      <c r="AB136" s="222"/>
      <c r="AC136" s="222"/>
      <c r="AD136" s="22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115</v>
      </c>
      <c r="G138" s="3" t="s">
        <v>111</v>
      </c>
      <c r="H138" s="5">
        <v>190</v>
      </c>
      <c r="I138" t="s">
        <v>136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218</v>
      </c>
      <c r="AC138" s="3" t="s">
        <v>117</v>
      </c>
      <c r="AD138" s="5">
        <v>169.8</v>
      </c>
      <c r="AE138" t="s">
        <v>136</v>
      </c>
      <c r="AJ138" s="25">
        <v>44980</v>
      </c>
      <c r="AK138" s="3" t="s">
        <v>303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115</v>
      </c>
      <c r="G139" s="3" t="s">
        <v>118</v>
      </c>
      <c r="H139" s="5">
        <v>190</v>
      </c>
      <c r="I139" t="s">
        <v>135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218</v>
      </c>
      <c r="AC139" s="3" t="s">
        <v>276</v>
      </c>
      <c r="AD139" s="5">
        <v>133.87</v>
      </c>
      <c r="AE139" t="s">
        <v>136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2367.54</v>
      </c>
      <c r="E140" s="4">
        <v>44901</v>
      </c>
      <c r="F140" s="3" t="s">
        <v>139</v>
      </c>
      <c r="G140" s="3" t="s">
        <v>81</v>
      </c>
      <c r="H140" s="5">
        <v>210</v>
      </c>
      <c r="I140" t="s">
        <v>135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1007.54</v>
      </c>
      <c r="AA140" s="4">
        <v>44944</v>
      </c>
      <c r="AB140" s="3" t="s">
        <v>218</v>
      </c>
      <c r="AC140" s="3" t="s">
        <v>117</v>
      </c>
      <c r="AD140" s="5">
        <v>169.8</v>
      </c>
      <c r="AE140" t="s">
        <v>136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-807.54</v>
      </c>
      <c r="E141" s="4">
        <v>44911</v>
      </c>
      <c r="F141" s="3" t="s">
        <v>139</v>
      </c>
      <c r="G141" s="3" t="s">
        <v>81</v>
      </c>
      <c r="H141" s="5">
        <v>210</v>
      </c>
      <c r="I141" t="s">
        <v>135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185.93000000000006</v>
      </c>
      <c r="AA141" s="4">
        <v>44946</v>
      </c>
      <c r="AB141" s="3" t="s">
        <v>150</v>
      </c>
      <c r="AC141" s="3" t="s">
        <v>117</v>
      </c>
      <c r="AD141" s="5">
        <v>200</v>
      </c>
      <c r="AE141" t="s">
        <v>135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139</v>
      </c>
      <c r="G142" s="3" t="s">
        <v>81</v>
      </c>
      <c r="H142" s="5">
        <v>210</v>
      </c>
      <c r="I142" t="s">
        <v>136</v>
      </c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COBRAR'</v>
      </c>
      <c r="Y142" s="223"/>
      <c r="AA142" s="4">
        <v>44947</v>
      </c>
      <c r="AB142" s="3" t="s">
        <v>150</v>
      </c>
      <c r="AC142" s="3" t="s">
        <v>154</v>
      </c>
      <c r="AD142" s="5">
        <v>220</v>
      </c>
      <c r="AE142" t="s">
        <v>135</v>
      </c>
      <c r="AJ142" s="3"/>
      <c r="AK142" s="3"/>
      <c r="AL142" s="3"/>
      <c r="AM142" s="3"/>
      <c r="AN142" s="18"/>
      <c r="AO142" s="3"/>
    </row>
    <row r="143" spans="1:43" ht="23.25" x14ac:dyDescent="0.35">
      <c r="B143" s="223" t="str">
        <f>IF(C141&lt;0,"NO PAGAR","COBRAR'")</f>
        <v>NO PAGAR</v>
      </c>
      <c r="C143" s="223"/>
      <c r="E143" s="4">
        <v>45283</v>
      </c>
      <c r="F143" s="3" t="s">
        <v>139</v>
      </c>
      <c r="G143" s="3" t="s">
        <v>81</v>
      </c>
      <c r="H143" s="5">
        <v>210</v>
      </c>
      <c r="I143" t="s">
        <v>136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251</v>
      </c>
      <c r="AC143" s="3" t="s">
        <v>118</v>
      </c>
      <c r="AD143" s="5">
        <v>180</v>
      </c>
      <c r="AE143" t="s">
        <v>135</v>
      </c>
      <c r="AJ143" s="3"/>
      <c r="AK143" s="3"/>
      <c r="AL143" s="3"/>
      <c r="AM143" s="3"/>
      <c r="AN143" s="18"/>
      <c r="AO143" s="3"/>
    </row>
    <row r="144" spans="1:43" x14ac:dyDescent="0.25">
      <c r="B144" s="216" t="s">
        <v>9</v>
      </c>
      <c r="C144" s="217"/>
      <c r="E144" s="4">
        <v>44930</v>
      </c>
      <c r="F144" s="3" t="s">
        <v>257</v>
      </c>
      <c r="G144" s="3" t="s">
        <v>258</v>
      </c>
      <c r="H144" s="5">
        <v>340</v>
      </c>
      <c r="I144" t="s">
        <v>135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210</v>
      </c>
      <c r="AC144" s="3" t="s">
        <v>81</v>
      </c>
      <c r="AD144" s="5">
        <v>120</v>
      </c>
      <c r="AE144" t="s">
        <v>135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2210.11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807.54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264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2367.54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1007.54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4" t="s">
        <v>29</v>
      </c>
      <c r="AD170" s="224"/>
      <c r="AE170" s="224"/>
    </row>
    <row r="171" spans="2:31" x14ac:dyDescent="0.25">
      <c r="H171" s="221" t="s">
        <v>28</v>
      </c>
      <c r="I171" s="221"/>
      <c r="J171" s="221"/>
      <c r="V171" s="17"/>
      <c r="AC171" s="224"/>
      <c r="AD171" s="224"/>
      <c r="AE171" s="224"/>
    </row>
    <row r="172" spans="2:31" x14ac:dyDescent="0.25">
      <c r="H172" s="221"/>
      <c r="I172" s="221"/>
      <c r="J172" s="221"/>
      <c r="V172" s="17"/>
      <c r="AC172" s="224"/>
      <c r="AD172" s="224"/>
      <c r="AE172" s="22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60</v>
      </c>
      <c r="V175" s="17"/>
      <c r="X175" s="22" t="s">
        <v>60</v>
      </c>
    </row>
    <row r="176" spans="2:31" ht="23.25" x14ac:dyDescent="0.35">
      <c r="B176" s="23" t="s">
        <v>32</v>
      </c>
      <c r="C176" s="20">
        <f>IF(X136="PAGADO",0,Y141)</f>
        <v>185.93000000000006</v>
      </c>
      <c r="E176" s="222" t="s">
        <v>203</v>
      </c>
      <c r="F176" s="222"/>
      <c r="G176" s="222"/>
      <c r="H176" s="222"/>
      <c r="V176" s="17"/>
      <c r="X176" s="23" t="s">
        <v>32</v>
      </c>
      <c r="Y176" s="20">
        <f>IF(B176="PAGADO",0,C181)</f>
        <v>-865.93000000000006</v>
      </c>
      <c r="AA176" s="222" t="s">
        <v>203</v>
      </c>
      <c r="AB176" s="222"/>
      <c r="AC176" s="222"/>
      <c r="AD176" s="22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157</v>
      </c>
      <c r="G178" s="3" t="s">
        <v>84</v>
      </c>
      <c r="H178" s="5">
        <v>170</v>
      </c>
      <c r="I178" t="s">
        <v>136</v>
      </c>
      <c r="N178" s="25">
        <v>44981</v>
      </c>
      <c r="O178" s="3" t="s">
        <v>308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155</v>
      </c>
      <c r="AC178" s="3" t="s">
        <v>118</v>
      </c>
      <c r="AD178" s="5">
        <v>200</v>
      </c>
      <c r="AE178" t="s">
        <v>135</v>
      </c>
      <c r="AJ178" s="25">
        <v>44991</v>
      </c>
      <c r="AK178" s="3" t="s">
        <v>353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1894.07</v>
      </c>
      <c r="E179" s="4">
        <v>44960</v>
      </c>
      <c r="F179" s="3" t="s">
        <v>157</v>
      </c>
      <c r="G179" s="3" t="s">
        <v>118</v>
      </c>
      <c r="H179" s="5">
        <v>200</v>
      </c>
      <c r="I179" t="s">
        <v>135</v>
      </c>
      <c r="N179" s="25">
        <v>44985</v>
      </c>
      <c r="O179" s="3" t="s">
        <v>320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106</v>
      </c>
      <c r="AC179" s="3" t="s">
        <v>118</v>
      </c>
      <c r="AD179" s="5">
        <v>190</v>
      </c>
      <c r="AE179" t="s">
        <v>136</v>
      </c>
      <c r="AJ179" s="25">
        <v>44992</v>
      </c>
      <c r="AK179" s="3" t="s">
        <v>354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2760</v>
      </c>
      <c r="E180" s="4">
        <v>44965</v>
      </c>
      <c r="F180" s="3" t="s">
        <v>157</v>
      </c>
      <c r="G180" s="3" t="s">
        <v>296</v>
      </c>
      <c r="H180" s="5">
        <v>190</v>
      </c>
      <c r="I180" t="s">
        <v>135</v>
      </c>
      <c r="N180" s="25">
        <v>44986</v>
      </c>
      <c r="O180" s="3" t="s">
        <v>331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3598.8999999999996</v>
      </c>
      <c r="AA180" s="4">
        <v>44994</v>
      </c>
      <c r="AB180" s="3" t="s">
        <v>390</v>
      </c>
      <c r="AC180" s="3"/>
      <c r="AD180" s="5">
        <v>90</v>
      </c>
      <c r="AJ180" s="25">
        <v>44992</v>
      </c>
      <c r="AK180" s="3" t="s">
        <v>360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-865.93000000000006</v>
      </c>
      <c r="E181" s="4">
        <v>44958</v>
      </c>
      <c r="F181" s="3" t="s">
        <v>83</v>
      </c>
      <c r="G181" s="3" t="s">
        <v>84</v>
      </c>
      <c r="H181" s="5">
        <v>150</v>
      </c>
      <c r="I181" t="s">
        <v>136</v>
      </c>
      <c r="N181" s="25">
        <v>44986</v>
      </c>
      <c r="O181" s="3" t="s">
        <v>333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-3118.8999999999996</v>
      </c>
      <c r="AA181" s="4"/>
      <c r="AB181" s="3"/>
      <c r="AC181" s="3"/>
      <c r="AD181" s="5"/>
      <c r="AJ181" s="25">
        <v>44992</v>
      </c>
      <c r="AK181" s="3" t="s">
        <v>361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5" t="str">
        <f>IF(C181&lt;0,"NO PAGAR","COBRAR")</f>
        <v>NO PAGAR</v>
      </c>
      <c r="C182" s="225"/>
      <c r="E182" s="4">
        <v>44964</v>
      </c>
      <c r="F182" s="3" t="s">
        <v>83</v>
      </c>
      <c r="G182" s="3" t="s">
        <v>133</v>
      </c>
      <c r="H182" s="5">
        <v>150</v>
      </c>
      <c r="I182" t="s">
        <v>136</v>
      </c>
      <c r="N182" s="25">
        <v>44986</v>
      </c>
      <c r="O182" s="3" t="s">
        <v>337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365</v>
      </c>
      <c r="AL182" s="3">
        <v>1040</v>
      </c>
      <c r="AM182" s="3" t="s">
        <v>366</v>
      </c>
      <c r="AN182" s="18">
        <v>1040</v>
      </c>
      <c r="AO182" s="3"/>
    </row>
    <row r="183" spans="2:41" x14ac:dyDescent="0.25">
      <c r="B183" s="216" t="s">
        <v>9</v>
      </c>
      <c r="C183" s="217"/>
      <c r="E183" s="4">
        <v>44986</v>
      </c>
      <c r="F183" s="3" t="s">
        <v>328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367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 t="b">
        <f>IF(Y141&lt;=0,Y141*-1)</f>
        <v>0</v>
      </c>
      <c r="E184" s="4">
        <v>44947</v>
      </c>
      <c r="F184" s="3" t="s">
        <v>163</v>
      </c>
      <c r="G184" s="3" t="s">
        <v>336</v>
      </c>
      <c r="H184" s="5">
        <v>208.54</v>
      </c>
      <c r="I184" t="s">
        <v>136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865.93000000000006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163</v>
      </c>
      <c r="G185" s="3" t="s">
        <v>118</v>
      </c>
      <c r="H185" s="5">
        <v>169.8</v>
      </c>
      <c r="I185" t="s">
        <v>136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163</v>
      </c>
      <c r="G186" s="3" t="s">
        <v>118</v>
      </c>
      <c r="H186" s="5">
        <v>169.8</v>
      </c>
      <c r="I186" t="s">
        <v>136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356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358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349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385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2760</v>
      </c>
      <c r="V203" s="17"/>
      <c r="X203" s="15" t="s">
        <v>18</v>
      </c>
      <c r="Y203" s="16">
        <f>SUM(Y184:Y202)</f>
        <v>3598.8999999999996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1" t="s">
        <v>30</v>
      </c>
      <c r="I216" s="221"/>
      <c r="J216" s="221"/>
      <c r="V216" s="17"/>
      <c r="AA216" s="221" t="s">
        <v>31</v>
      </c>
      <c r="AB216" s="221"/>
      <c r="AC216" s="221"/>
    </row>
    <row r="217" spans="1:43" x14ac:dyDescent="0.25">
      <c r="H217" s="221"/>
      <c r="I217" s="221"/>
      <c r="J217" s="221"/>
      <c r="V217" s="17"/>
      <c r="AA217" s="221"/>
      <c r="AB217" s="221"/>
      <c r="AC217" s="22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60</v>
      </c>
      <c r="V220" s="17"/>
      <c r="X220" s="22" t="s">
        <v>60</v>
      </c>
    </row>
    <row r="221" spans="1:43" ht="23.25" x14ac:dyDescent="0.35">
      <c r="B221" s="23" t="s">
        <v>32</v>
      </c>
      <c r="C221" s="20">
        <f>IF(X176="PAGADO",0,Y181)</f>
        <v>-3118.8999999999996</v>
      </c>
      <c r="E221" s="222" t="s">
        <v>203</v>
      </c>
      <c r="F221" s="222"/>
      <c r="G221" s="222"/>
      <c r="H221" s="222"/>
      <c r="V221" s="17"/>
      <c r="X221" s="23" t="s">
        <v>32</v>
      </c>
      <c r="Y221" s="20">
        <f>IF(B221="PAGADO",0,C226)</f>
        <v>-1080.0099999999998</v>
      </c>
      <c r="AA221" s="222" t="s">
        <v>73</v>
      </c>
      <c r="AB221" s="222"/>
      <c r="AC221" s="222"/>
      <c r="AD221" s="22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391</v>
      </c>
      <c r="P223" s="3">
        <v>216.11</v>
      </c>
      <c r="Q223" s="3" t="s">
        <v>366</v>
      </c>
      <c r="R223" s="18">
        <v>216.11</v>
      </c>
      <c r="S223" s="3"/>
      <c r="V223" s="17"/>
      <c r="Y223" s="20"/>
      <c r="AA223" s="4">
        <v>44972</v>
      </c>
      <c r="AB223" s="3" t="s">
        <v>163</v>
      </c>
      <c r="AC223" s="3" t="s">
        <v>81</v>
      </c>
      <c r="AD223" s="5">
        <v>145.54</v>
      </c>
      <c r="AE223" t="s">
        <v>136</v>
      </c>
      <c r="AJ223" s="25">
        <v>45002</v>
      </c>
      <c r="AK223" s="3" t="s">
        <v>417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399</v>
      </c>
      <c r="G224" s="3" t="s">
        <v>86</v>
      </c>
      <c r="H224" s="5">
        <v>285</v>
      </c>
      <c r="I224" t="s">
        <v>136</v>
      </c>
      <c r="N224" s="25">
        <v>44999</v>
      </c>
      <c r="O224" s="3" t="s">
        <v>406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421</v>
      </c>
      <c r="AC224" s="3"/>
      <c r="AD224" s="5">
        <v>200</v>
      </c>
      <c r="AE224" t="s">
        <v>136</v>
      </c>
      <c r="AJ224" s="25">
        <v>45002</v>
      </c>
      <c r="AK224" s="3" t="s">
        <v>406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3485.0099999999998</v>
      </c>
      <c r="E225" s="4">
        <v>44973</v>
      </c>
      <c r="F225" s="3" t="s">
        <v>399</v>
      </c>
      <c r="G225" s="3" t="s">
        <v>86</v>
      </c>
      <c r="H225" s="5">
        <v>285</v>
      </c>
      <c r="I225" t="s">
        <v>135</v>
      </c>
      <c r="N225" s="25">
        <v>45000</v>
      </c>
      <c r="O225" s="3" t="s">
        <v>408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 t="e">
        <f>Y249</f>
        <v>#REF!</v>
      </c>
      <c r="AA225" s="4">
        <v>44945</v>
      </c>
      <c r="AB225" s="3" t="s">
        <v>115</v>
      </c>
      <c r="AC225" s="3" t="s">
        <v>81</v>
      </c>
      <c r="AD225" s="5">
        <v>170</v>
      </c>
      <c r="AE225" s="65" t="s">
        <v>136</v>
      </c>
      <c r="AJ225" s="25">
        <v>45006</v>
      </c>
      <c r="AK225" s="3" t="s">
        <v>439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-1080.0099999999998</v>
      </c>
      <c r="E226" s="4">
        <v>44974</v>
      </c>
      <c r="F226" s="3" t="s">
        <v>399</v>
      </c>
      <c r="G226" s="3" t="s">
        <v>94</v>
      </c>
      <c r="H226" s="5">
        <v>285</v>
      </c>
      <c r="I226" t="s">
        <v>136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 t="e">
        <f>Y224-Y225</f>
        <v>#REF!</v>
      </c>
      <c r="AA226" s="4">
        <v>44950</v>
      </c>
      <c r="AB226" s="3" t="s">
        <v>115</v>
      </c>
      <c r="AC226" s="3" t="s">
        <v>116</v>
      </c>
      <c r="AD226" s="5">
        <v>170</v>
      </c>
      <c r="AE226" t="s">
        <v>136</v>
      </c>
      <c r="AJ226" s="25">
        <v>45007</v>
      </c>
      <c r="AK226" s="3" t="s">
        <v>441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399</v>
      </c>
      <c r="G227" s="3" t="s">
        <v>86</v>
      </c>
      <c r="H227" s="5">
        <v>285</v>
      </c>
      <c r="I227" t="s">
        <v>135</v>
      </c>
      <c r="N227" s="25"/>
      <c r="O227" s="3"/>
      <c r="P227" s="3"/>
      <c r="Q227" s="3"/>
      <c r="R227" s="18"/>
      <c r="S227" s="3"/>
      <c r="V227" s="17"/>
      <c r="X227" s="223" t="e">
        <f>IF(Y226&lt;0,"NO PAGAR","COBRAR'")</f>
        <v>#REF!</v>
      </c>
      <c r="Y227" s="223"/>
      <c r="AA227" s="4">
        <v>44959</v>
      </c>
      <c r="AB227" s="3" t="s">
        <v>115</v>
      </c>
      <c r="AC227" s="3" t="s">
        <v>81</v>
      </c>
      <c r="AD227" s="5">
        <v>170</v>
      </c>
      <c r="AE227" t="s">
        <v>135</v>
      </c>
      <c r="AJ227" s="25">
        <v>45009</v>
      </c>
      <c r="AK227" s="3" t="s">
        <v>459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3" t="str">
        <f>IF(C226&lt;0,"NO PAGAR","COBRAR'")</f>
        <v>NO PAGAR</v>
      </c>
      <c r="C228" s="223"/>
      <c r="E228" s="4">
        <v>44976</v>
      </c>
      <c r="F228" s="3" t="s">
        <v>399</v>
      </c>
      <c r="G228" s="3" t="s">
        <v>405</v>
      </c>
      <c r="H228" s="5">
        <v>330</v>
      </c>
      <c r="I228" t="s">
        <v>135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157</v>
      </c>
      <c r="AC228" s="3" t="s">
        <v>118</v>
      </c>
      <c r="AD228" s="5">
        <v>200</v>
      </c>
      <c r="AE228" t="s">
        <v>135</v>
      </c>
      <c r="AJ228" s="3"/>
      <c r="AK228" s="3"/>
      <c r="AL228" s="3"/>
      <c r="AM228" s="3"/>
      <c r="AN228" s="18"/>
      <c r="AO228" s="3"/>
    </row>
    <row r="229" spans="2:41" x14ac:dyDescent="0.25">
      <c r="B229" s="216" t="s">
        <v>9</v>
      </c>
      <c r="C229" s="217"/>
      <c r="E229" s="4">
        <v>44984</v>
      </c>
      <c r="F229" s="3" t="s">
        <v>399</v>
      </c>
      <c r="G229" s="3" t="s">
        <v>94</v>
      </c>
      <c r="H229" s="5">
        <v>285</v>
      </c>
      <c r="I229" t="s">
        <v>135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82</v>
      </c>
      <c r="AC229" s="3" t="s">
        <v>81</v>
      </c>
      <c r="AD229" s="5">
        <v>150</v>
      </c>
      <c r="AE229" t="s">
        <v>136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3118.8999999999996</v>
      </c>
      <c r="E230" s="4">
        <v>44984</v>
      </c>
      <c r="F230" s="3" t="s">
        <v>82</v>
      </c>
      <c r="G230" s="3" t="s">
        <v>109</v>
      </c>
      <c r="H230" s="5">
        <v>150</v>
      </c>
      <c r="I230" t="s">
        <v>136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1080.0099999999998</v>
      </c>
      <c r="AA230" s="4">
        <v>45006</v>
      </c>
      <c r="AB230" s="3" t="s">
        <v>438</v>
      </c>
      <c r="AC230" s="3"/>
      <c r="AD230" s="5">
        <v>100</v>
      </c>
      <c r="AE230" t="s">
        <v>136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139</v>
      </c>
      <c r="G231" s="3" t="s">
        <v>140</v>
      </c>
      <c r="H231" s="5">
        <v>250</v>
      </c>
      <c r="I231" t="s">
        <v>136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82</v>
      </c>
      <c r="AC231" s="3" t="s">
        <v>81</v>
      </c>
      <c r="AD231" s="5">
        <v>150</v>
      </c>
      <c r="AE231" t="s">
        <v>136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139</v>
      </c>
      <c r="G232" s="3" t="s">
        <v>140</v>
      </c>
      <c r="H232" s="5">
        <v>250</v>
      </c>
      <c r="I232" t="s">
        <v>136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460</v>
      </c>
      <c r="AC232" s="3"/>
      <c r="AD232" s="5">
        <v>180</v>
      </c>
      <c r="AE232" t="s">
        <v>136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425</v>
      </c>
      <c r="Y238" s="10" t="e">
        <f>#REF!</f>
        <v>#REF!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453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3485.0099999999998</v>
      </c>
      <c r="D249" t="s">
        <v>22</v>
      </c>
      <c r="E249" t="s">
        <v>21</v>
      </c>
      <c r="V249" s="17"/>
      <c r="X249" s="15" t="s">
        <v>18</v>
      </c>
      <c r="Y249" s="16" t="e">
        <f>SUM(Y230:Y248)</f>
        <v>#REF!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4" t="s">
        <v>29</v>
      </c>
      <c r="AD262" s="224"/>
      <c r="AE262" s="224"/>
    </row>
    <row r="263" spans="2:41" x14ac:dyDescent="0.25">
      <c r="H263" s="221" t="s">
        <v>28</v>
      </c>
      <c r="I263" s="221"/>
      <c r="J263" s="221"/>
      <c r="V263" s="17"/>
      <c r="AC263" s="224"/>
      <c r="AD263" s="224"/>
      <c r="AE263" s="224"/>
    </row>
    <row r="264" spans="2:41" x14ac:dyDescent="0.25">
      <c r="H264" s="221"/>
      <c r="I264" s="221"/>
      <c r="J264" s="221"/>
      <c r="V264" s="17"/>
      <c r="AC264" s="224"/>
      <c r="AD264" s="224"/>
      <c r="AE264" s="22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62</v>
      </c>
      <c r="V267" s="17"/>
      <c r="X267" s="22" t="s">
        <v>62</v>
      </c>
    </row>
    <row r="268" spans="2:41" ht="23.25" x14ac:dyDescent="0.35">
      <c r="B268" s="23" t="s">
        <v>32</v>
      </c>
      <c r="C268" s="20" t="e">
        <f>IF(X221="PAGADO",0,Y226)</f>
        <v>#REF!</v>
      </c>
      <c r="E268" s="222" t="s">
        <v>462</v>
      </c>
      <c r="F268" s="222"/>
      <c r="G268" s="222"/>
      <c r="H268" s="222"/>
      <c r="V268" s="17"/>
      <c r="X268" s="23" t="s">
        <v>32</v>
      </c>
      <c r="Y268" s="20" t="e">
        <f>IF(B268="PAGADO",0,C273)</f>
        <v>#REF!</v>
      </c>
      <c r="AA268" s="222" t="s">
        <v>462</v>
      </c>
      <c r="AB268" s="222"/>
      <c r="AC268" s="222"/>
      <c r="AD268" s="22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471</v>
      </c>
      <c r="G270" s="3" t="s">
        <v>147</v>
      </c>
      <c r="H270" s="5">
        <v>620</v>
      </c>
      <c r="I270" t="s">
        <v>136</v>
      </c>
      <c r="N270" s="25">
        <v>45012</v>
      </c>
      <c r="O270" s="3" t="s">
        <v>472</v>
      </c>
      <c r="P270" s="3">
        <v>200</v>
      </c>
      <c r="Q270" s="3" t="s">
        <v>463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510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 t="e">
        <f>IF(C268&gt;0,C268+C269,C269)</f>
        <v>#REF!</v>
      </c>
      <c r="E271" s="4">
        <v>44979</v>
      </c>
      <c r="F271" s="3" t="s">
        <v>218</v>
      </c>
      <c r="G271" s="3" t="s">
        <v>474</v>
      </c>
      <c r="H271" s="5">
        <v>364.77</v>
      </c>
      <c r="I271" t="s">
        <v>136</v>
      </c>
      <c r="N271" s="25">
        <v>45013</v>
      </c>
      <c r="O271" s="3" t="s">
        <v>466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 t="e">
        <f>IF(Y268&gt;0,Y268+Y269,Y269)</f>
        <v>#REF!</v>
      </c>
      <c r="AA271" s="4"/>
      <c r="AB271" s="3"/>
      <c r="AC271" s="3"/>
      <c r="AD271" s="5"/>
      <c r="AJ271" s="25">
        <v>45027</v>
      </c>
      <c r="AK271" s="3" t="s">
        <v>517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 t="e">
        <f>C295</f>
        <v>#REF!</v>
      </c>
      <c r="E272" s="4">
        <v>44972</v>
      </c>
      <c r="F272" s="3" t="s">
        <v>487</v>
      </c>
      <c r="G272" s="3" t="s">
        <v>81</v>
      </c>
      <c r="H272" s="5">
        <v>120</v>
      </c>
      <c r="I272" t="s">
        <v>135</v>
      </c>
      <c r="N272" s="25">
        <v>45013</v>
      </c>
      <c r="O272" s="3" t="s">
        <v>470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 t="e">
        <f>Y295</f>
        <v>#REF!</v>
      </c>
      <c r="AA272" s="4"/>
      <c r="AB272" s="3"/>
      <c r="AC272" s="3"/>
      <c r="AD272" s="5"/>
      <c r="AJ272" s="25">
        <v>45027</v>
      </c>
      <c r="AK272" s="3" t="s">
        <v>517</v>
      </c>
      <c r="AL272" s="3"/>
      <c r="AM272" s="3" t="s">
        <v>518</v>
      </c>
      <c r="AN272" s="18">
        <v>100</v>
      </c>
      <c r="AO272" s="3"/>
    </row>
    <row r="273" spans="2:41" x14ac:dyDescent="0.25">
      <c r="B273" s="6" t="s">
        <v>25</v>
      </c>
      <c r="C273" s="21" t="e">
        <f>C271-C272</f>
        <v>#REF!</v>
      </c>
      <c r="E273" s="4">
        <v>44981</v>
      </c>
      <c r="F273" s="3" t="s">
        <v>139</v>
      </c>
      <c r="G273" s="3" t="s">
        <v>493</v>
      </c>
      <c r="H273" s="5">
        <v>245</v>
      </c>
      <c r="I273" t="s">
        <v>136</v>
      </c>
      <c r="N273" s="25">
        <v>45015</v>
      </c>
      <c r="O273" s="3" t="s">
        <v>480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 t="e">
        <f>Y271-Y272</f>
        <v>#REF!</v>
      </c>
      <c r="AA273" s="4"/>
      <c r="AB273" s="3"/>
      <c r="AC273" s="3"/>
      <c r="AD273" s="5"/>
      <c r="AJ273" s="25">
        <v>45028</v>
      </c>
      <c r="AK273" s="3" t="s">
        <v>521</v>
      </c>
      <c r="AL273" s="3"/>
      <c r="AM273" s="3"/>
      <c r="AN273" s="18">
        <v>216.11</v>
      </c>
      <c r="AO273" s="3"/>
    </row>
    <row r="274" spans="2:41" ht="26.25" x14ac:dyDescent="0.4">
      <c r="B274" s="225" t="e">
        <f>IF(C273&lt;0,"NO PAGAR","COBRAR")</f>
        <v>#REF!</v>
      </c>
      <c r="C274" s="225"/>
      <c r="E274" s="4">
        <v>44985</v>
      </c>
      <c r="F274" s="3" t="s">
        <v>494</v>
      </c>
      <c r="G274" s="3" t="s">
        <v>495</v>
      </c>
      <c r="H274" s="5">
        <v>150</v>
      </c>
      <c r="I274" t="s">
        <v>136</v>
      </c>
      <c r="N274" s="25">
        <v>45015</v>
      </c>
      <c r="O274" s="3" t="s">
        <v>481</v>
      </c>
      <c r="P274" s="3">
        <v>241.24</v>
      </c>
      <c r="Q274" s="3">
        <v>1193</v>
      </c>
      <c r="R274" s="18">
        <v>241.24</v>
      </c>
      <c r="S274" s="3"/>
      <c r="V274" s="17"/>
      <c r="X274" s="225" t="e">
        <f>IF(Y273&lt;0,"NO PAGAR","COBRAR")</f>
        <v>#REF!</v>
      </c>
      <c r="Y274" s="225"/>
      <c r="AA274" s="4"/>
      <c r="AB274" s="3"/>
      <c r="AC274" s="3"/>
      <c r="AD274" s="5"/>
      <c r="AJ274" s="25">
        <v>45029</v>
      </c>
      <c r="AK274" s="3" t="s">
        <v>530</v>
      </c>
      <c r="AL274" s="3"/>
      <c r="AM274" s="3"/>
      <c r="AN274" s="18">
        <v>59.25</v>
      </c>
      <c r="AO274" s="3"/>
    </row>
    <row r="275" spans="2:41" x14ac:dyDescent="0.25">
      <c r="B275" s="216" t="s">
        <v>9</v>
      </c>
      <c r="C275" s="217"/>
      <c r="E275" s="4">
        <v>44998</v>
      </c>
      <c r="F275" s="3" t="s">
        <v>82</v>
      </c>
      <c r="G275" s="3" t="s">
        <v>81</v>
      </c>
      <c r="H275" s="5">
        <v>150</v>
      </c>
      <c r="I275" t="s">
        <v>136</v>
      </c>
      <c r="N275" s="25">
        <v>45015</v>
      </c>
      <c r="O275" s="3" t="s">
        <v>484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531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 t="e">
        <f>IF(Y226&lt;=0,Y226*-1)</f>
        <v>#REF!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e">
        <f>IF(C273&lt;0,"SALDO ADELANTADO","SALDO A FAVOR'")</f>
        <v>#REF!</v>
      </c>
      <c r="Y276" s="10" t="e">
        <f>IF(C273&lt;=0,C273*-1)</f>
        <v>#REF!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524</v>
      </c>
      <c r="Y281" s="47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534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469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 t="e">
        <f>SUM(C276:C294)</f>
        <v>#REF!</v>
      </c>
      <c r="V295" s="17"/>
      <c r="X295" s="15" t="s">
        <v>18</v>
      </c>
      <c r="Y295" s="16" t="e">
        <f>SUM(Y276:Y294)</f>
        <v>#REF!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1" t="s">
        <v>30</v>
      </c>
      <c r="I308" s="221"/>
      <c r="J308" s="221"/>
      <c r="V308" s="17"/>
      <c r="AA308" s="221" t="s">
        <v>31</v>
      </c>
      <c r="AB308" s="221"/>
      <c r="AC308" s="221"/>
    </row>
    <row r="309" spans="1:43" x14ac:dyDescent="0.25">
      <c r="H309" s="221"/>
      <c r="I309" s="221"/>
      <c r="J309" s="221"/>
      <c r="V309" s="17"/>
      <c r="AA309" s="221"/>
      <c r="AB309" s="221"/>
      <c r="AC309" s="22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62</v>
      </c>
      <c r="V312" s="17"/>
      <c r="X312" s="22" t="s">
        <v>62</v>
      </c>
    </row>
    <row r="313" spans="1:43" ht="23.25" x14ac:dyDescent="0.35">
      <c r="B313" s="23" t="s">
        <v>32</v>
      </c>
      <c r="C313" s="20" t="e">
        <f>IF(X268="PAGADO",0,Y273)</f>
        <v>#REF!</v>
      </c>
      <c r="E313" s="222" t="s">
        <v>203</v>
      </c>
      <c r="F313" s="222"/>
      <c r="G313" s="222"/>
      <c r="H313" s="222"/>
      <c r="V313" s="17"/>
      <c r="X313" s="23" t="s">
        <v>32</v>
      </c>
      <c r="Y313" s="20" t="e">
        <f>IF(B1045="PAGADO",0,C318)</f>
        <v>#REF!</v>
      </c>
      <c r="AA313" s="222" t="s">
        <v>462</v>
      </c>
      <c r="AB313" s="222"/>
      <c r="AC313" s="222"/>
      <c r="AD313" s="22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131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399</v>
      </c>
      <c r="G315" s="3" t="s">
        <v>86</v>
      </c>
      <c r="H315" s="5">
        <v>285</v>
      </c>
      <c r="I315" t="s">
        <v>135</v>
      </c>
      <c r="N315" s="25">
        <v>45035</v>
      </c>
      <c r="O315" s="3" t="s">
        <v>552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577</v>
      </c>
      <c r="AC315" s="3" t="s">
        <v>576</v>
      </c>
      <c r="AD315" s="5">
        <v>90</v>
      </c>
      <c r="AE315" s="3" t="s">
        <v>136</v>
      </c>
      <c r="AJ315" s="25">
        <v>45040</v>
      </c>
      <c r="AK315" s="3" t="s">
        <v>582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 t="e">
        <f>IF(C313&gt;0,C313+C314,C314)</f>
        <v>#REF!</v>
      </c>
      <c r="E316" s="4">
        <v>45000</v>
      </c>
      <c r="F316" s="3" t="s">
        <v>399</v>
      </c>
      <c r="G316" s="3" t="s">
        <v>86</v>
      </c>
      <c r="H316" s="5">
        <v>285</v>
      </c>
      <c r="I316" t="s">
        <v>135</v>
      </c>
      <c r="N316" s="25">
        <v>45035</v>
      </c>
      <c r="O316" s="3" t="s">
        <v>553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 t="e">
        <f>IF(Y313&gt;0,Y313+Y314,Y314)</f>
        <v>#REF!</v>
      </c>
      <c r="AA316" s="4">
        <v>45026</v>
      </c>
      <c r="AB316" s="3" t="s">
        <v>579</v>
      </c>
      <c r="AC316" s="3" t="s">
        <v>580</v>
      </c>
      <c r="AD316" s="5">
        <v>200</v>
      </c>
      <c r="AE316" s="3" t="s">
        <v>136</v>
      </c>
      <c r="AJ316" s="25">
        <v>45040</v>
      </c>
      <c r="AK316" s="3" t="s">
        <v>583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 t="e">
        <f>C341</f>
        <v>#REF!</v>
      </c>
      <c r="E317" s="4">
        <v>45011</v>
      </c>
      <c r="F317" s="3" t="s">
        <v>399</v>
      </c>
      <c r="G317" s="3" t="s">
        <v>94</v>
      </c>
      <c r="H317" s="5">
        <v>285</v>
      </c>
      <c r="I317" t="s">
        <v>135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 t="e">
        <f>Y334</f>
        <v>#REF!</v>
      </c>
      <c r="AA317" s="4">
        <v>45041</v>
      </c>
      <c r="AB317" s="3" t="s">
        <v>579</v>
      </c>
      <c r="AC317" s="3" t="s">
        <v>586</v>
      </c>
      <c r="AD317" s="5">
        <v>120</v>
      </c>
      <c r="AE317" s="3" t="s">
        <v>136</v>
      </c>
      <c r="AJ317" s="25">
        <v>45041</v>
      </c>
      <c r="AK317" s="3" t="s">
        <v>584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 t="e">
        <f>C316-C317</f>
        <v>#REF!</v>
      </c>
      <c r="E318" s="4">
        <v>44966</v>
      </c>
      <c r="F318" s="3" t="s">
        <v>115</v>
      </c>
      <c r="G318" s="3" t="s">
        <v>118</v>
      </c>
      <c r="H318" s="5">
        <v>190</v>
      </c>
      <c r="I318" t="s">
        <v>136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 t="e">
        <f>Y316-Y317</f>
        <v>#REF!</v>
      </c>
      <c r="AA318" s="4">
        <v>45041</v>
      </c>
      <c r="AB318" s="3" t="s">
        <v>579</v>
      </c>
      <c r="AC318" s="3" t="s">
        <v>587</v>
      </c>
      <c r="AD318" s="5">
        <v>120</v>
      </c>
      <c r="AE318" s="3" t="s">
        <v>136</v>
      </c>
      <c r="AJ318" s="25">
        <v>45031</v>
      </c>
      <c r="AK318" s="3" t="s">
        <v>589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115</v>
      </c>
      <c r="G319" s="3" t="s">
        <v>120</v>
      </c>
      <c r="H319" s="5">
        <v>380</v>
      </c>
      <c r="I319" t="s">
        <v>136</v>
      </c>
      <c r="N319" s="3"/>
      <c r="O319" s="3"/>
      <c r="P319" s="3"/>
      <c r="Q319" s="3"/>
      <c r="R319" s="18"/>
      <c r="S319" s="3"/>
      <c r="V319" s="17"/>
      <c r="X319" s="223" t="e">
        <f>IF(Y318&lt;0,"NO PAGAR","COBRAR'")</f>
        <v>#REF!</v>
      </c>
      <c r="Y319" s="223"/>
      <c r="AA319" s="4">
        <v>44987</v>
      </c>
      <c r="AB319" s="3" t="s">
        <v>115</v>
      </c>
      <c r="AC319" s="3" t="s">
        <v>253</v>
      </c>
      <c r="AD319" s="5">
        <v>380</v>
      </c>
      <c r="AE319" s="3" t="s">
        <v>136</v>
      </c>
      <c r="AJ319" s="3"/>
      <c r="AK319" s="3"/>
      <c r="AL319" s="3"/>
      <c r="AM319" s="3"/>
      <c r="AN319" s="18"/>
      <c r="AO319" s="3"/>
    </row>
    <row r="320" spans="1:43" ht="23.25" x14ac:dyDescent="0.35">
      <c r="B320" s="223" t="e">
        <f>IF(C318&lt;0,"NO PAGAR","COBRAR'")</f>
        <v>#REF!</v>
      </c>
      <c r="C320" s="223"/>
      <c r="E320" s="4">
        <v>44980</v>
      </c>
      <c r="F320" s="3" t="s">
        <v>115</v>
      </c>
      <c r="G320" s="3" t="s">
        <v>81</v>
      </c>
      <c r="H320" s="5">
        <v>170</v>
      </c>
      <c r="I320" t="s">
        <v>135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6" t="s">
        <v>9</v>
      </c>
      <c r="C321" s="217"/>
      <c r="E321" s="4">
        <v>44982</v>
      </c>
      <c r="F321" s="3" t="s">
        <v>115</v>
      </c>
      <c r="G321" s="3" t="s">
        <v>116</v>
      </c>
      <c r="H321" s="5">
        <v>170</v>
      </c>
      <c r="I321" t="s">
        <v>135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e">
        <f>IF(Y273&lt;0,"SALDO ADELANTADO","SALDO A FAVOR '")</f>
        <v>#REF!</v>
      </c>
      <c r="C322" s="10" t="e">
        <f>IF(Y273&lt;=0,Y273*-1)</f>
        <v>#REF!</v>
      </c>
      <c r="E322" s="4" t="s">
        <v>546</v>
      </c>
      <c r="F322" s="3"/>
      <c r="G322" s="3"/>
      <c r="H322" s="5">
        <v>75</v>
      </c>
      <c r="I322" t="s">
        <v>547</v>
      </c>
      <c r="N322" s="3"/>
      <c r="O322" s="3"/>
      <c r="P322" s="3"/>
      <c r="Q322" s="3"/>
      <c r="R322" s="18"/>
      <c r="S322" s="3"/>
      <c r="V322" s="17"/>
      <c r="X322" s="9" t="e">
        <f>IF(C318&lt;0,"SALDO ADELANTADO","SALDO A FAVOR'")</f>
        <v>#REF!</v>
      </c>
      <c r="Y322" s="10" t="e">
        <f>IF(C318&lt;=0,C318*-1)</f>
        <v>#REF!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150</v>
      </c>
      <c r="G323" s="3" t="s">
        <v>296</v>
      </c>
      <c r="H323" s="5">
        <v>190</v>
      </c>
      <c r="I323" t="s">
        <v>135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150</v>
      </c>
      <c r="G324" s="3" t="s">
        <v>109</v>
      </c>
      <c r="H324" s="5">
        <v>180</v>
      </c>
      <c r="I324" t="s">
        <v>136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150</v>
      </c>
      <c r="G325" s="3" t="s">
        <v>116</v>
      </c>
      <c r="H325" s="5">
        <v>180</v>
      </c>
      <c r="I325" t="s">
        <v>136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163</v>
      </c>
      <c r="G326" s="3" t="s">
        <v>558</v>
      </c>
      <c r="H326" s="5">
        <v>143.77000000000001</v>
      </c>
      <c r="I326" t="s">
        <v>136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163</v>
      </c>
      <c r="G327" s="3" t="s">
        <v>81</v>
      </c>
      <c r="H327" s="5">
        <v>145.54</v>
      </c>
      <c r="I327" t="s">
        <v>136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163</v>
      </c>
      <c r="G328" s="3" t="s">
        <v>559</v>
      </c>
      <c r="H328" s="5">
        <v>335.66</v>
      </c>
      <c r="I328" t="s">
        <v>136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565</v>
      </c>
      <c r="C329" s="10">
        <v>94.1</v>
      </c>
      <c r="E329" s="4">
        <v>45002</v>
      </c>
      <c r="F329" s="3" t="s">
        <v>163</v>
      </c>
      <c r="G329" s="3" t="s">
        <v>560</v>
      </c>
      <c r="H329" s="5">
        <v>463.77</v>
      </c>
      <c r="I329" t="s">
        <v>136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569</v>
      </c>
      <c r="C330" s="10">
        <v>953.08699999999999</v>
      </c>
      <c r="E330" s="4">
        <v>45036</v>
      </c>
      <c r="F330" s="3" t="s">
        <v>561</v>
      </c>
      <c r="G330" s="3"/>
      <c r="H330" s="5">
        <v>200</v>
      </c>
      <c r="I330" t="s">
        <v>136</v>
      </c>
      <c r="N330" s="3"/>
      <c r="O330" s="3"/>
      <c r="P330" s="3"/>
      <c r="Q330" s="3"/>
      <c r="R330" s="18"/>
      <c r="S330" s="3"/>
      <c r="V330" s="17"/>
      <c r="X330" s="11" t="s">
        <v>592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139</v>
      </c>
      <c r="G331" s="3" t="s">
        <v>81</v>
      </c>
      <c r="H331" s="5">
        <v>210</v>
      </c>
      <c r="I331" t="s">
        <v>135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139</v>
      </c>
      <c r="G332" s="3" t="s">
        <v>107</v>
      </c>
      <c r="H332" s="5">
        <v>250</v>
      </c>
      <c r="I332" t="s">
        <v>135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1" t="s">
        <v>18</v>
      </c>
      <c r="Y334" s="72" t="e">
        <f>SUM(Y322:Y333)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75"/>
      <c r="Y335" s="76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3"/>
      <c r="Y336" s="74"/>
    </row>
    <row r="337" spans="2:25" x14ac:dyDescent="0.25">
      <c r="B337" s="12"/>
      <c r="C337" s="10"/>
      <c r="V337" s="17"/>
      <c r="X337" s="73"/>
      <c r="Y337" s="74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 t="e">
        <f>SUM(C322:C340)</f>
        <v>#REF!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0" t="s">
        <v>28</v>
      </c>
      <c r="J356" s="70"/>
      <c r="V356" s="17"/>
    </row>
    <row r="357" spans="2:41" ht="15" customHeight="1" x14ac:dyDescent="0.4">
      <c r="H357" s="70"/>
      <c r="J357" s="70"/>
      <c r="V357" s="17"/>
    </row>
    <row r="358" spans="2:41" x14ac:dyDescent="0.25">
      <c r="V358" s="17"/>
      <c r="X358" s="237" t="s">
        <v>61</v>
      </c>
      <c r="AC358" s="233" t="s">
        <v>29</v>
      </c>
      <c r="AD358" s="233"/>
      <c r="AE358" s="233"/>
    </row>
    <row r="359" spans="2:41" x14ac:dyDescent="0.25">
      <c r="V359" s="17"/>
      <c r="X359" s="237"/>
      <c r="AC359" s="233"/>
      <c r="AD359" s="233"/>
      <c r="AE359" s="233"/>
    </row>
    <row r="360" spans="2:41" ht="23.25" x14ac:dyDescent="0.35">
      <c r="B360" s="22" t="s">
        <v>61</v>
      </c>
      <c r="V360" s="17"/>
      <c r="X360" s="237"/>
      <c r="AC360" s="233"/>
      <c r="AD360" s="233"/>
      <c r="AE360" s="233"/>
    </row>
    <row r="361" spans="2:41" ht="23.25" x14ac:dyDescent="0.35">
      <c r="B361" s="23" t="s">
        <v>32</v>
      </c>
      <c r="C361" s="20" t="e">
        <f>IF(X313="PAGADO",0,Y318)</f>
        <v>#REF!</v>
      </c>
      <c r="E361" s="222" t="s">
        <v>203</v>
      </c>
      <c r="F361" s="222"/>
      <c r="G361" s="222"/>
      <c r="H361" s="222"/>
      <c r="V361" s="17"/>
      <c r="X361" s="23" t="s">
        <v>32</v>
      </c>
      <c r="Y361" s="20" t="e">
        <f>IF(B361="PAGADO",0,C366)</f>
        <v>#REF!</v>
      </c>
      <c r="AA361" s="222" t="s">
        <v>73</v>
      </c>
      <c r="AB361" s="222"/>
      <c r="AC361" s="222"/>
      <c r="AD361" s="22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131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82</v>
      </c>
      <c r="G363" s="3" t="s">
        <v>84</v>
      </c>
      <c r="H363" s="5">
        <v>150</v>
      </c>
      <c r="I363" t="s">
        <v>136</v>
      </c>
      <c r="N363" s="25">
        <v>45044</v>
      </c>
      <c r="O363" s="3" t="s">
        <v>142</v>
      </c>
      <c r="P363" s="3">
        <v>100</v>
      </c>
      <c r="Q363" s="3"/>
      <c r="R363" s="18">
        <v>100</v>
      </c>
      <c r="S363" s="3"/>
      <c r="V363" s="17"/>
      <c r="Y363" s="20"/>
      <c r="AA363" s="82">
        <v>45007</v>
      </c>
      <c r="AB363" s="49" t="s">
        <v>163</v>
      </c>
      <c r="AC363" s="49" t="s">
        <v>623</v>
      </c>
      <c r="AD363" s="47">
        <v>384.57342000000006</v>
      </c>
      <c r="AE363" s="3" t="s">
        <v>136</v>
      </c>
      <c r="AJ363" s="25">
        <v>45054</v>
      </c>
      <c r="AK363" s="3" t="s">
        <v>631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 t="e">
        <f>IF(C361&gt;0,C361+C362,C362)</f>
        <v>#REF!</v>
      </c>
      <c r="E364" s="4">
        <v>45028</v>
      </c>
      <c r="F364" s="3" t="s">
        <v>82</v>
      </c>
      <c r="G364" s="3" t="s">
        <v>84</v>
      </c>
      <c r="H364" s="5">
        <v>150</v>
      </c>
      <c r="I364" t="s">
        <v>136</v>
      </c>
      <c r="N364" s="25">
        <v>45044</v>
      </c>
      <c r="O364" s="3" t="s">
        <v>603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 t="e">
        <f>IF(Y361&gt;0,Y362+Y361,Y362)</f>
        <v>#REF!</v>
      </c>
      <c r="AA364" s="82">
        <v>45009</v>
      </c>
      <c r="AB364" s="49" t="s">
        <v>163</v>
      </c>
      <c r="AC364" s="49" t="s">
        <v>634</v>
      </c>
      <c r="AD364" s="47">
        <v>169.80232500000002</v>
      </c>
      <c r="AE364" s="3" t="s">
        <v>136</v>
      </c>
      <c r="AJ364" s="25">
        <v>45055</v>
      </c>
      <c r="AK364" s="3" t="s">
        <v>635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 t="e">
        <f>C381</f>
        <v>#REF!</v>
      </c>
      <c r="E365" s="4">
        <v>44967</v>
      </c>
      <c r="F365" s="3" t="s">
        <v>609</v>
      </c>
      <c r="G365" s="3" t="s">
        <v>610</v>
      </c>
      <c r="H365" s="5">
        <v>150</v>
      </c>
      <c r="I365" t="s">
        <v>135</v>
      </c>
      <c r="N365" s="25">
        <v>45049</v>
      </c>
      <c r="O365" s="3" t="s">
        <v>604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 t="e">
        <f>Y381</f>
        <v>#REF!</v>
      </c>
      <c r="AA365" s="4">
        <v>45031</v>
      </c>
      <c r="AB365" s="3" t="s">
        <v>157</v>
      </c>
      <c r="AC365" s="3" t="s">
        <v>84</v>
      </c>
      <c r="AD365" s="5">
        <v>170</v>
      </c>
      <c r="AE365" s="3" t="s">
        <v>136</v>
      </c>
      <c r="AJ365" s="25">
        <v>45056</v>
      </c>
      <c r="AK365" s="3" t="s">
        <v>413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 t="e">
        <f>C364-C365</f>
        <v>#REF!</v>
      </c>
      <c r="E366" s="4"/>
      <c r="F366" s="3"/>
      <c r="G366" s="3"/>
      <c r="H366" s="5"/>
      <c r="N366" s="25">
        <v>45050</v>
      </c>
      <c r="O366" s="3" t="s">
        <v>616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 t="e">
        <f>Y364-Y365</f>
        <v>#REF!</v>
      </c>
      <c r="AA366" s="4">
        <v>45031</v>
      </c>
      <c r="AB366" s="3" t="s">
        <v>157</v>
      </c>
      <c r="AC366" s="3" t="s">
        <v>84</v>
      </c>
      <c r="AD366" s="5">
        <v>170</v>
      </c>
      <c r="AE366" s="3" t="s">
        <v>135</v>
      </c>
      <c r="AJ366" s="25">
        <v>45056</v>
      </c>
      <c r="AK366" s="3" t="s">
        <v>656</v>
      </c>
      <c r="AL366" s="3"/>
      <c r="AM366" s="3"/>
      <c r="AN366" s="18">
        <v>58.92</v>
      </c>
      <c r="AO366" s="3"/>
    </row>
    <row r="367" spans="2:41" ht="26.25" x14ac:dyDescent="0.4">
      <c r="B367" s="225" t="e">
        <f>IF(C366&lt;0,"NO PAGAR","COBRAR")</f>
        <v>#REF!</v>
      </c>
      <c r="C367" s="225"/>
      <c r="E367" s="4"/>
      <c r="F367" s="3"/>
      <c r="G367" s="3"/>
      <c r="H367" s="5"/>
      <c r="N367" s="25">
        <v>45050</v>
      </c>
      <c r="O367" s="3" t="s">
        <v>617</v>
      </c>
      <c r="P367" s="3"/>
      <c r="Q367" s="3"/>
      <c r="R367" s="18">
        <v>390</v>
      </c>
      <c r="S367" s="3"/>
      <c r="V367" s="17"/>
      <c r="X367" s="225" t="e">
        <f>IF(Y366&lt;0,"NO PAGAR","COBRAR")</f>
        <v>#REF!</v>
      </c>
      <c r="Y367" s="225"/>
      <c r="AA367" s="4">
        <v>44995</v>
      </c>
      <c r="AB367" s="3" t="s">
        <v>654</v>
      </c>
      <c r="AC367" s="3" t="s">
        <v>84</v>
      </c>
      <c r="AD367" s="5">
        <v>120</v>
      </c>
      <c r="AE367" s="3" t="s">
        <v>135</v>
      </c>
      <c r="AJ367" s="25">
        <v>45056</v>
      </c>
      <c r="AK367" s="3" t="s">
        <v>657</v>
      </c>
      <c r="AL367" s="3"/>
      <c r="AM367" s="3"/>
      <c r="AN367" s="18">
        <v>58.92</v>
      </c>
      <c r="AO367" s="3"/>
    </row>
    <row r="368" spans="2:41" x14ac:dyDescent="0.25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618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654</v>
      </c>
      <c r="AC368" s="3" t="s">
        <v>84</v>
      </c>
      <c r="AD368" s="5">
        <v>120</v>
      </c>
      <c r="AE368" s="3" t="s">
        <v>135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 t="e">
        <f>IF(Y318&lt;=0,Y318*-1)</f>
        <v>#REF!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e">
        <f>IF(C366&lt;0,"SALDO ADELANTADO","SALDO A FAVOR'")</f>
        <v>#REF!</v>
      </c>
      <c r="Y369" s="10" t="e">
        <f>IF(C366&lt;=0,C366*-1)</f>
        <v>#REF!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655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638</v>
      </c>
      <c r="Y375" s="10">
        <v>24.06</v>
      </c>
      <c r="AA375" s="13"/>
      <c r="AB375" s="13"/>
      <c r="AC375" s="13"/>
      <c r="AI375" s="55" t="s">
        <v>373</v>
      </c>
      <c r="AJ375" s="94">
        <v>24419</v>
      </c>
      <c r="AK375" s="57" t="s">
        <v>374</v>
      </c>
      <c r="AL375" s="58">
        <v>45036</v>
      </c>
      <c r="AM375" s="55">
        <v>503970881</v>
      </c>
      <c r="AN375" s="55" t="s">
        <v>640</v>
      </c>
      <c r="AO375" s="101" t="s">
        <v>379</v>
      </c>
      <c r="AP375" s="55">
        <v>117061</v>
      </c>
      <c r="AQ375" s="59">
        <v>94.245000000000005</v>
      </c>
      <c r="AR375" s="59">
        <v>164.93</v>
      </c>
      <c r="AS375" s="56"/>
      <c r="AT375" s="55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0" t="s">
        <v>373</v>
      </c>
      <c r="AJ376" s="95">
        <v>24596</v>
      </c>
      <c r="AK376" s="62" t="s">
        <v>374</v>
      </c>
      <c r="AL376" s="63">
        <v>45042</v>
      </c>
      <c r="AM376" s="60">
        <v>503970881</v>
      </c>
      <c r="AN376" s="60" t="s">
        <v>641</v>
      </c>
      <c r="AO376" s="102" t="s">
        <v>379</v>
      </c>
      <c r="AP376" s="60">
        <v>117814</v>
      </c>
      <c r="AQ376" s="64">
        <v>75.186000000000007</v>
      </c>
      <c r="AR376" s="64">
        <v>131.58000000000001</v>
      </c>
      <c r="AS376" s="61"/>
      <c r="AT376" s="60"/>
    </row>
    <row r="377" spans="2:46" ht="15" customHeight="1" x14ac:dyDescent="0.25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55" t="s">
        <v>370</v>
      </c>
      <c r="AJ377" s="94">
        <v>120813</v>
      </c>
      <c r="AK377" s="57" t="s">
        <v>372</v>
      </c>
      <c r="AL377" s="58">
        <v>45036</v>
      </c>
      <c r="AM377" s="55">
        <v>1720714904</v>
      </c>
      <c r="AN377" s="55" t="s">
        <v>381</v>
      </c>
      <c r="AO377" s="101" t="s">
        <v>379</v>
      </c>
      <c r="AP377" s="55">
        <v>44349</v>
      </c>
      <c r="AQ377" s="59">
        <v>75.373000000000005</v>
      </c>
      <c r="AR377" s="59">
        <v>131.90299999999999</v>
      </c>
      <c r="AS377" s="56"/>
      <c r="AT377" s="55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0" t="s">
        <v>373</v>
      </c>
      <c r="AJ378" s="95">
        <v>1256</v>
      </c>
      <c r="AK378" s="62" t="s">
        <v>372</v>
      </c>
      <c r="AL378" s="63">
        <v>45033</v>
      </c>
      <c r="AM378" s="60"/>
      <c r="AN378" s="60"/>
      <c r="AO378" s="102" t="s">
        <v>379</v>
      </c>
      <c r="AP378" s="60">
        <v>0</v>
      </c>
      <c r="AQ378" s="64">
        <v>40.570999999999998</v>
      </c>
      <c r="AR378" s="64">
        <v>71</v>
      </c>
      <c r="AS378" s="61"/>
      <c r="AT378" s="60"/>
    </row>
    <row r="379" spans="2:46" ht="24" x14ac:dyDescent="0.25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55" t="s">
        <v>373</v>
      </c>
      <c r="AJ379" s="94">
        <v>24562</v>
      </c>
      <c r="AK379" s="57" t="s">
        <v>372</v>
      </c>
      <c r="AL379" s="58">
        <v>45041</v>
      </c>
      <c r="AM379" s="55">
        <v>1720714904</v>
      </c>
      <c r="AN379" s="55" t="s">
        <v>381</v>
      </c>
      <c r="AO379" s="101" t="s">
        <v>379</v>
      </c>
      <c r="AP379" s="55">
        <v>44719</v>
      </c>
      <c r="AQ379" s="59">
        <v>31.427</v>
      </c>
      <c r="AR379" s="59">
        <v>55</v>
      </c>
      <c r="AS379" s="56"/>
      <c r="AT379" s="55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 t="e">
        <f>SUM(C369:C380)</f>
        <v>#REF!</v>
      </c>
      <c r="E381" t="s">
        <v>21</v>
      </c>
      <c r="V381" s="17"/>
      <c r="X381" s="15" t="s">
        <v>18</v>
      </c>
      <c r="Y381" s="16" t="e">
        <f>SUM(Y369:Y380)</f>
        <v>#REF!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0"/>
      <c r="J394" s="70"/>
      <c r="V394" s="17"/>
      <c r="AA394" s="221" t="s">
        <v>31</v>
      </c>
      <c r="AB394" s="221"/>
      <c r="AC394" s="221"/>
    </row>
    <row r="395" spans="1:43" ht="15" customHeight="1" x14ac:dyDescent="0.4">
      <c r="H395" s="70"/>
      <c r="I395" s="70"/>
      <c r="J395" s="70"/>
      <c r="V395" s="17"/>
      <c r="AA395" s="221"/>
      <c r="AB395" s="221"/>
      <c r="AC395" s="221"/>
    </row>
    <row r="396" spans="1:43" x14ac:dyDescent="0.25">
      <c r="B396" s="236" t="s">
        <v>61</v>
      </c>
      <c r="F396" s="235" t="s">
        <v>30</v>
      </c>
      <c r="G396" s="235"/>
      <c r="H396" s="235"/>
      <c r="V396" s="17"/>
    </row>
    <row r="397" spans="1:43" x14ac:dyDescent="0.25">
      <c r="B397" s="236"/>
      <c r="F397" s="235"/>
      <c r="G397" s="235"/>
      <c r="H397" s="235"/>
      <c r="V397" s="17"/>
    </row>
    <row r="398" spans="1:43" ht="26.25" customHeight="1" x14ac:dyDescent="0.35">
      <c r="B398" s="236"/>
      <c r="F398" s="235"/>
      <c r="G398" s="235"/>
      <c r="H398" s="235"/>
      <c r="V398" s="17"/>
      <c r="X398" s="22" t="s">
        <v>61</v>
      </c>
    </row>
    <row r="399" spans="1:43" ht="23.25" x14ac:dyDescent="0.35">
      <c r="B399" s="23" t="s">
        <v>32</v>
      </c>
      <c r="C399" s="20" t="e">
        <f>IF(X361="PAGADO",0,Y366)</f>
        <v>#REF!</v>
      </c>
      <c r="E399" s="222" t="s">
        <v>73</v>
      </c>
      <c r="F399" s="222"/>
      <c r="G399" s="222"/>
      <c r="H399" s="222"/>
      <c r="V399" s="17"/>
      <c r="X399" s="23" t="s">
        <v>32</v>
      </c>
      <c r="Y399" s="20" t="e">
        <f>IF(B1138="PAGADO",0,C404)</f>
        <v>#REF!</v>
      </c>
      <c r="AA399" s="222" t="s">
        <v>462</v>
      </c>
      <c r="AB399" s="222"/>
      <c r="AC399" s="222"/>
      <c r="AD399" s="22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4" t="s">
        <v>131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667</v>
      </c>
      <c r="G401" s="3" t="s">
        <v>668</v>
      </c>
      <c r="H401" s="5">
        <v>620</v>
      </c>
      <c r="I401" t="s">
        <v>136</v>
      </c>
      <c r="N401" s="25">
        <v>45061</v>
      </c>
      <c r="O401" s="3" t="s">
        <v>666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163</v>
      </c>
      <c r="AC401" s="3" t="s">
        <v>719</v>
      </c>
      <c r="AD401" s="5">
        <v>335.66</v>
      </c>
      <c r="AE401" t="s">
        <v>136</v>
      </c>
      <c r="AJ401" s="25">
        <v>45069</v>
      </c>
      <c r="AK401" s="3" t="s">
        <v>413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 t="e">
        <f>IF(C399&gt;0,C399+C400,C400)</f>
        <v>#REF!</v>
      </c>
      <c r="E402" s="4">
        <v>45005</v>
      </c>
      <c r="F402" s="3" t="s">
        <v>115</v>
      </c>
      <c r="G402" s="3" t="s">
        <v>84</v>
      </c>
      <c r="H402" s="5">
        <v>170</v>
      </c>
      <c r="I402" t="s">
        <v>135</v>
      </c>
      <c r="N402" s="25">
        <v>45063</v>
      </c>
      <c r="O402" s="3" t="s">
        <v>680</v>
      </c>
      <c r="P402" s="3"/>
      <c r="Q402" s="3"/>
      <c r="R402" s="18">
        <v>200</v>
      </c>
      <c r="S402" s="3"/>
      <c r="V402" s="17"/>
      <c r="X402" s="1" t="s">
        <v>24</v>
      </c>
      <c r="Y402" s="19" t="e">
        <f>IF(Y399&gt;0,Y399+Y400,Y400)</f>
        <v>#REF!</v>
      </c>
      <c r="AA402" s="4">
        <v>45033</v>
      </c>
      <c r="AB402" s="3" t="s">
        <v>163</v>
      </c>
      <c r="AC402" s="3" t="s">
        <v>84</v>
      </c>
      <c r="AD402" s="5">
        <v>145.54</v>
      </c>
      <c r="AE402" t="s">
        <v>136</v>
      </c>
      <c r="AJ402" s="25">
        <v>45008</v>
      </c>
      <c r="AK402" s="3" t="s">
        <v>752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 t="e">
        <f>C423</f>
        <v>#REF!</v>
      </c>
      <c r="E403" s="4">
        <v>45008</v>
      </c>
      <c r="F403" s="3" t="s">
        <v>115</v>
      </c>
      <c r="G403" s="3" t="s">
        <v>84</v>
      </c>
      <c r="H403" s="5">
        <v>170</v>
      </c>
      <c r="I403" t="s">
        <v>135</v>
      </c>
      <c r="N403" s="25">
        <v>45063</v>
      </c>
      <c r="O403" s="3" t="s">
        <v>681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 t="e">
        <f>Y423</f>
        <v>#REF!</v>
      </c>
      <c r="AA403" s="4">
        <v>45034</v>
      </c>
      <c r="AB403" s="3" t="s">
        <v>163</v>
      </c>
      <c r="AC403" s="3" t="s">
        <v>720</v>
      </c>
      <c r="AD403" s="5">
        <v>364.77</v>
      </c>
      <c r="AE403" t="s">
        <v>136</v>
      </c>
      <c r="AJ403" s="25">
        <v>45070</v>
      </c>
      <c r="AK403" s="3" t="s">
        <v>758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 t="e">
        <f>C402-C403</f>
        <v>#REF!</v>
      </c>
      <c r="E404" s="4">
        <v>45015</v>
      </c>
      <c r="F404" s="3" t="s">
        <v>115</v>
      </c>
      <c r="G404" s="3" t="s">
        <v>84</v>
      </c>
      <c r="H404" s="5">
        <v>170</v>
      </c>
      <c r="I404" t="s">
        <v>135</v>
      </c>
      <c r="N404" s="25">
        <v>45063</v>
      </c>
      <c r="O404" s="3" t="s">
        <v>691</v>
      </c>
      <c r="P404" s="3"/>
      <c r="Q404" s="3"/>
      <c r="R404" s="18">
        <v>78.400000000000006</v>
      </c>
      <c r="S404" s="3"/>
      <c r="V404" s="17"/>
      <c r="X404" s="6" t="s">
        <v>27</v>
      </c>
      <c r="Y404" s="21" t="e">
        <f>Y402-Y403</f>
        <v>#REF!</v>
      </c>
      <c r="AA404" s="4">
        <v>45019</v>
      </c>
      <c r="AB404" s="3" t="s">
        <v>106</v>
      </c>
      <c r="AC404" s="3" t="s">
        <v>741</v>
      </c>
      <c r="AD404" s="5">
        <v>170</v>
      </c>
      <c r="AE404" t="s">
        <v>135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257</v>
      </c>
      <c r="G405" s="3" t="s">
        <v>94</v>
      </c>
      <c r="H405" s="5">
        <v>285</v>
      </c>
      <c r="I405" t="s">
        <v>136</v>
      </c>
      <c r="N405" s="25">
        <v>45063</v>
      </c>
      <c r="O405" s="3" t="s">
        <v>692</v>
      </c>
      <c r="P405" s="3"/>
      <c r="Q405" s="3"/>
      <c r="R405" s="18">
        <v>78.400000000000006</v>
      </c>
      <c r="S405" s="3"/>
      <c r="V405" s="17"/>
      <c r="X405" s="223" t="e">
        <f>IF(Y404&lt;0,"NO PAGAR","COBRAR'")</f>
        <v>#REF!</v>
      </c>
      <c r="Y405" s="223"/>
      <c r="AA405" s="4">
        <v>45022</v>
      </c>
      <c r="AB405" s="3" t="s">
        <v>106</v>
      </c>
      <c r="AC405" s="3" t="s">
        <v>84</v>
      </c>
      <c r="AD405" s="5">
        <v>170</v>
      </c>
      <c r="AE405" t="s">
        <v>136</v>
      </c>
      <c r="AJ405" s="3"/>
      <c r="AK405" s="3"/>
      <c r="AL405" s="3"/>
      <c r="AM405" s="3"/>
      <c r="AN405" s="18"/>
      <c r="AO405" s="3"/>
    </row>
    <row r="406" spans="2:41" ht="23.25" x14ac:dyDescent="0.35">
      <c r="B406" s="223" t="e">
        <f>IF(C404&lt;0,"NO PAGAR","COBRAR'")</f>
        <v>#REF!</v>
      </c>
      <c r="C406" s="223"/>
      <c r="E406" s="4">
        <v>45023</v>
      </c>
      <c r="F406" s="3" t="s">
        <v>257</v>
      </c>
      <c r="G406" s="3" t="s">
        <v>94</v>
      </c>
      <c r="H406" s="5">
        <v>285</v>
      </c>
      <c r="I406" t="s">
        <v>135</v>
      </c>
      <c r="N406" s="25">
        <v>45063</v>
      </c>
      <c r="O406" s="3" t="s">
        <v>701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106</v>
      </c>
      <c r="AC406" s="3" t="s">
        <v>120</v>
      </c>
      <c r="AD406" s="5">
        <v>380</v>
      </c>
      <c r="AE406" t="s">
        <v>135</v>
      </c>
      <c r="AJ406" s="3"/>
      <c r="AK406" s="3"/>
      <c r="AL406" s="3"/>
      <c r="AM406" s="3"/>
      <c r="AN406" s="18"/>
      <c r="AO406" s="3"/>
    </row>
    <row r="407" spans="2:41" x14ac:dyDescent="0.25">
      <c r="B407" s="216" t="s">
        <v>9</v>
      </c>
      <c r="C407" s="217"/>
      <c r="E407" s="4">
        <v>45027</v>
      </c>
      <c r="F407" s="3" t="s">
        <v>257</v>
      </c>
      <c r="G407" s="3" t="s">
        <v>94</v>
      </c>
      <c r="H407" s="5">
        <v>285</v>
      </c>
      <c r="I407" t="s">
        <v>135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83</v>
      </c>
      <c r="AC407" s="3" t="s">
        <v>84</v>
      </c>
      <c r="AD407" s="5">
        <v>150</v>
      </c>
      <c r="AE407" t="s">
        <v>136</v>
      </c>
      <c r="AJ407" s="3"/>
      <c r="AK407" s="3"/>
      <c r="AL407" s="3"/>
      <c r="AM407" s="3"/>
      <c r="AN407" s="18"/>
      <c r="AO407" s="3"/>
    </row>
    <row r="408" spans="2:41" x14ac:dyDescent="0.25">
      <c r="B408" s="9" t="e">
        <f>IF(Y366&lt;0,"SALDO ADELANTADO","SALDO A FAVOR '")</f>
        <v>#REF!</v>
      </c>
      <c r="C408" s="10" t="e">
        <f>IF(Y366&lt;=0,Y366*-1)</f>
        <v>#REF!</v>
      </c>
      <c r="E408" s="4">
        <v>45035</v>
      </c>
      <c r="F408" s="3" t="s">
        <v>682</v>
      </c>
      <c r="G408" s="3" t="s">
        <v>86</v>
      </c>
      <c r="H408" s="5">
        <v>325</v>
      </c>
      <c r="I408" t="s">
        <v>135</v>
      </c>
      <c r="N408" s="3"/>
      <c r="O408" s="3"/>
      <c r="P408" s="3"/>
      <c r="Q408" s="3"/>
      <c r="R408" s="18"/>
      <c r="S408" s="3"/>
      <c r="V408" s="17"/>
      <c r="X408" s="9" t="e">
        <f>IF(C404&lt;0,"SALDO ADELANTADO","SALDO A FAVOR'")</f>
        <v>#REF!</v>
      </c>
      <c r="Y408" s="10" t="e">
        <f>IF(C404&lt;=0,C404*-1)</f>
        <v>#REF!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257</v>
      </c>
      <c r="G409" s="3" t="s">
        <v>94</v>
      </c>
      <c r="H409" s="5">
        <v>285</v>
      </c>
      <c r="I409" t="s">
        <v>135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257</v>
      </c>
      <c r="G410" s="3" t="s">
        <v>94</v>
      </c>
      <c r="H410" s="5">
        <v>285</v>
      </c>
      <c r="I410" t="s">
        <v>135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214</v>
      </c>
      <c r="G411" s="3" t="s">
        <v>176</v>
      </c>
      <c r="H411" s="5">
        <v>280</v>
      </c>
      <c r="I411" t="s">
        <v>136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2" t="s">
        <v>723</v>
      </c>
      <c r="AK411" s="112" t="s">
        <v>372</v>
      </c>
      <c r="AL411" s="112" t="s">
        <v>379</v>
      </c>
      <c r="AM411" s="113">
        <v>110</v>
      </c>
      <c r="AN411" s="114">
        <v>62.856000000000002</v>
      </c>
      <c r="AO411" s="114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214</v>
      </c>
      <c r="G412" s="3" t="s">
        <v>405</v>
      </c>
      <c r="H412" s="5">
        <v>170</v>
      </c>
      <c r="I412" t="s">
        <v>136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2" t="s">
        <v>724</v>
      </c>
      <c r="AK412" s="112" t="s">
        <v>372</v>
      </c>
      <c r="AL412" s="112" t="s">
        <v>379</v>
      </c>
      <c r="AM412" s="113">
        <v>138</v>
      </c>
      <c r="AN412" s="114">
        <v>78.856999999999999</v>
      </c>
      <c r="AO412" s="114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214</v>
      </c>
      <c r="G413" s="3" t="s">
        <v>405</v>
      </c>
      <c r="H413" s="5">
        <v>280</v>
      </c>
      <c r="I413" t="s">
        <v>136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2" t="s">
        <v>725</v>
      </c>
      <c r="AK413" s="112" t="s">
        <v>374</v>
      </c>
      <c r="AL413" s="112" t="s">
        <v>379</v>
      </c>
      <c r="AM413" s="113">
        <v>115.02</v>
      </c>
      <c r="AN413" s="114">
        <v>65.727000000000004</v>
      </c>
      <c r="AO413" s="114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82</v>
      </c>
      <c r="G414" s="3" t="s">
        <v>84</v>
      </c>
      <c r="H414" s="5">
        <v>200</v>
      </c>
      <c r="I414" t="s">
        <v>135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2" t="s">
        <v>725</v>
      </c>
      <c r="AK414" s="112" t="s">
        <v>372</v>
      </c>
      <c r="AL414" s="112" t="s">
        <v>379</v>
      </c>
      <c r="AM414" s="113">
        <v>90</v>
      </c>
      <c r="AN414" s="114">
        <v>51.427</v>
      </c>
      <c r="AO414" s="114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707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2" t="s">
        <v>726</v>
      </c>
      <c r="AK415" s="112" t="s">
        <v>372</v>
      </c>
      <c r="AL415" s="112" t="s">
        <v>379</v>
      </c>
      <c r="AM415" s="113">
        <v>72</v>
      </c>
      <c r="AN415" s="114">
        <v>41.143000000000001</v>
      </c>
      <c r="AO415" s="114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139</v>
      </c>
      <c r="G416" s="3" t="s">
        <v>84</v>
      </c>
      <c r="H416" s="5">
        <v>210</v>
      </c>
      <c r="I416" t="s">
        <v>135</v>
      </c>
      <c r="N416" s="3"/>
      <c r="O416" s="3"/>
      <c r="P416" s="3"/>
      <c r="Q416" s="3"/>
      <c r="R416" s="18"/>
      <c r="S416" s="3"/>
      <c r="V416" s="17"/>
      <c r="X416" s="11" t="s">
        <v>735</v>
      </c>
      <c r="Y416" s="118">
        <v>651.02</v>
      </c>
      <c r="AA416" s="13"/>
      <c r="AB416" s="13"/>
      <c r="AC416" s="13"/>
      <c r="AJ416" s="112" t="s">
        <v>726</v>
      </c>
      <c r="AK416" s="112" t="s">
        <v>374</v>
      </c>
      <c r="AL416" s="112" t="s">
        <v>379</v>
      </c>
      <c r="AM416" s="113">
        <v>126</v>
      </c>
      <c r="AN416" s="114">
        <v>71.998000000000005</v>
      </c>
      <c r="AO416" s="114">
        <v>76386</v>
      </c>
    </row>
    <row r="417" spans="2:40" x14ac:dyDescent="0.25">
      <c r="B417" s="12"/>
      <c r="C417" s="10"/>
      <c r="E417" s="4">
        <v>45016</v>
      </c>
      <c r="F417" s="3" t="s">
        <v>139</v>
      </c>
      <c r="G417" s="3" t="s">
        <v>84</v>
      </c>
      <c r="H417" s="5">
        <v>210</v>
      </c>
      <c r="I417" t="s">
        <v>136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712</v>
      </c>
      <c r="G418" s="3" t="s">
        <v>711</v>
      </c>
      <c r="H418" s="5">
        <v>300</v>
      </c>
      <c r="I418" t="s">
        <v>136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713</v>
      </c>
      <c r="G419" s="3" t="s">
        <v>84</v>
      </c>
      <c r="H419" s="5">
        <v>320</v>
      </c>
      <c r="I419" t="s">
        <v>136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717</v>
      </c>
      <c r="G420" s="3"/>
      <c r="H420" s="5">
        <v>100</v>
      </c>
      <c r="I420" t="s">
        <v>136</v>
      </c>
      <c r="V420" s="17"/>
      <c r="X420" s="12"/>
      <c r="Y420" s="10"/>
      <c r="AA420" s="14"/>
    </row>
    <row r="421" spans="2:40" x14ac:dyDescent="0.25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749</v>
      </c>
      <c r="V422" s="17"/>
      <c r="X422" s="11"/>
      <c r="Y422" s="10"/>
    </row>
    <row r="423" spans="2:40" x14ac:dyDescent="0.25">
      <c r="B423" s="15" t="s">
        <v>18</v>
      </c>
      <c r="C423" s="16" t="e">
        <f>SUM(C408:C422)</f>
        <v>#REF!</v>
      </c>
      <c r="D423" t="s">
        <v>22</v>
      </c>
      <c r="V423" s="17"/>
      <c r="X423" s="15" t="s">
        <v>18</v>
      </c>
      <c r="Y423" s="16" t="e">
        <f>SUM(Y408:Y422)</f>
        <v>#REF!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1"/>
    </row>
    <row r="431" spans="2:40" ht="15" customHeight="1" x14ac:dyDescent="0.4">
      <c r="I431" s="70"/>
      <c r="J431" s="70"/>
      <c r="V431" s="17"/>
      <c r="AC431" s="24"/>
      <c r="AD431" s="24"/>
      <c r="AE431" s="24"/>
      <c r="AN431" s="51"/>
    </row>
    <row r="432" spans="2:40" ht="15" customHeight="1" x14ac:dyDescent="0.4">
      <c r="I432" s="70"/>
      <c r="J432" s="70"/>
      <c r="V432" s="17"/>
      <c r="AC432" s="24"/>
      <c r="AD432" s="24"/>
      <c r="AE432" s="24"/>
      <c r="AN432" s="51"/>
    </row>
    <row r="433" spans="2:41" x14ac:dyDescent="0.25">
      <c r="V433" s="17"/>
      <c r="AN433" s="51"/>
    </row>
    <row r="434" spans="2:41" ht="26.25" x14ac:dyDescent="0.4">
      <c r="H434" s="70" t="s">
        <v>28</v>
      </c>
      <c r="V434" s="17"/>
      <c r="AB434" s="224" t="s">
        <v>29</v>
      </c>
      <c r="AC434" s="224"/>
      <c r="AN434" s="51"/>
    </row>
    <row r="435" spans="2:41" ht="26.25" x14ac:dyDescent="0.4">
      <c r="B435" s="22" t="s">
        <v>63</v>
      </c>
      <c r="H435" s="70"/>
      <c r="V435" s="17"/>
      <c r="X435" s="22" t="s">
        <v>63</v>
      </c>
      <c r="AN435" s="51"/>
    </row>
    <row r="436" spans="2:41" ht="23.25" x14ac:dyDescent="0.35">
      <c r="B436" s="23" t="s">
        <v>32</v>
      </c>
      <c r="C436" s="20" t="e">
        <f>IF(X399="PAGADO",0,Y404)</f>
        <v>#REF!</v>
      </c>
      <c r="V436" s="17"/>
      <c r="X436" s="23" t="s">
        <v>32</v>
      </c>
      <c r="Y436" s="20" t="e">
        <f>IF(B436="PAGADO",0,C441)</f>
        <v>#REF!</v>
      </c>
      <c r="AA436" s="222" t="s">
        <v>462</v>
      </c>
      <c r="AB436" s="222"/>
      <c r="AC436" s="222"/>
      <c r="AD436" s="222"/>
      <c r="AN436" s="51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1"/>
    </row>
    <row r="438" spans="2:41" x14ac:dyDescent="0.25">
      <c r="C438" s="20"/>
      <c r="N438" s="25">
        <v>45071</v>
      </c>
      <c r="O438" s="3" t="s">
        <v>142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1"/>
    </row>
    <row r="439" spans="2:41" ht="23.25" x14ac:dyDescent="0.35">
      <c r="B439" s="1" t="s">
        <v>24</v>
      </c>
      <c r="C439" s="19" t="e">
        <f>IF(C436&gt;0,C436+C437,C437)</f>
        <v>#REF!</v>
      </c>
      <c r="E439" s="222" t="s">
        <v>203</v>
      </c>
      <c r="F439" s="222"/>
      <c r="G439" s="222"/>
      <c r="H439" s="222"/>
      <c r="N439" s="25">
        <v>45077</v>
      </c>
      <c r="O439" s="3" t="s">
        <v>772</v>
      </c>
      <c r="P439" s="3"/>
      <c r="Q439" s="3"/>
      <c r="R439" s="18">
        <v>50</v>
      </c>
      <c r="S439" s="3"/>
      <c r="V439" s="17"/>
      <c r="X439" s="1" t="s">
        <v>24</v>
      </c>
      <c r="Y439" s="19" t="e">
        <f>IF(Y436&gt;0,Y436+Y437,Y437)</f>
        <v>#REF!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 t="e">
        <f>C458</f>
        <v>#REF!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773</v>
      </c>
      <c r="P440" s="3"/>
      <c r="Q440" s="3"/>
      <c r="R440" s="18">
        <v>700</v>
      </c>
      <c r="S440" s="3"/>
      <c r="V440" s="17"/>
      <c r="X440" s="1" t="s">
        <v>9</v>
      </c>
      <c r="Y440" s="20" t="e">
        <f>Y458</f>
        <v>#REF!</v>
      </c>
      <c r="AA440" s="4"/>
      <c r="AB440" s="3"/>
      <c r="AC440" s="3"/>
      <c r="AD440" s="5"/>
      <c r="AJ440" s="25">
        <v>45084</v>
      </c>
      <c r="AK440" s="3" t="s">
        <v>781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 t="e">
        <f>C439-C440</f>
        <v>#REF!</v>
      </c>
      <c r="E441" s="4">
        <v>45036</v>
      </c>
      <c r="F441" s="3" t="s">
        <v>163</v>
      </c>
      <c r="G441" s="3" t="s">
        <v>760</v>
      </c>
      <c r="H441" s="5">
        <v>143.77000000000001</v>
      </c>
      <c r="I441" t="s">
        <v>136</v>
      </c>
      <c r="N441" s="25">
        <v>45078</v>
      </c>
      <c r="O441" s="3" t="s">
        <v>774</v>
      </c>
      <c r="P441" s="3"/>
      <c r="Q441" s="3"/>
      <c r="R441" s="18">
        <v>375</v>
      </c>
      <c r="S441" s="3"/>
      <c r="V441" s="17"/>
      <c r="X441" s="6" t="s">
        <v>8</v>
      </c>
      <c r="Y441" s="21" t="e">
        <f>Y439-Y440</f>
        <v>#REF!</v>
      </c>
      <c r="AA441" s="4"/>
      <c r="AB441" s="3"/>
      <c r="AC441" s="3"/>
      <c r="AD441" s="5"/>
      <c r="AJ441" s="25">
        <v>45084</v>
      </c>
      <c r="AK441" s="3" t="s">
        <v>782</v>
      </c>
      <c r="AL441" s="3"/>
      <c r="AM441" s="3"/>
      <c r="AN441" s="18">
        <v>29.57</v>
      </c>
      <c r="AO441" s="3"/>
    </row>
    <row r="442" spans="2:41" ht="26.25" x14ac:dyDescent="0.4">
      <c r="B442" s="225" t="e">
        <f>IF(C441&lt;0,"NO PAGAR","COBRAR")</f>
        <v>#REF!</v>
      </c>
      <c r="C442" s="225"/>
      <c r="E442" s="4">
        <v>45037</v>
      </c>
      <c r="F442" s="3" t="s">
        <v>163</v>
      </c>
      <c r="G442" s="3" t="s">
        <v>84</v>
      </c>
      <c r="H442" s="5">
        <v>145.54</v>
      </c>
      <c r="I442" s="119" t="s">
        <v>136</v>
      </c>
      <c r="N442" s="25">
        <v>45078</v>
      </c>
      <c r="O442" s="3" t="s">
        <v>775</v>
      </c>
      <c r="P442" s="3"/>
      <c r="Q442" s="3"/>
      <c r="R442" s="18">
        <v>640</v>
      </c>
      <c r="S442" s="3"/>
      <c r="V442" s="17"/>
      <c r="X442" s="225" t="e">
        <f>IF(Y441&lt;0,"NO PAGAR","COBRAR")</f>
        <v>#REF!</v>
      </c>
      <c r="Y442" s="225"/>
      <c r="AA442" s="4"/>
      <c r="AB442" s="3"/>
      <c r="AC442" s="3"/>
      <c r="AD442" s="5"/>
      <c r="AJ442" s="25">
        <v>45084</v>
      </c>
      <c r="AK442" s="3" t="s">
        <v>783</v>
      </c>
      <c r="AL442" s="3"/>
      <c r="AM442" s="3"/>
      <c r="AN442" s="18">
        <v>1040</v>
      </c>
      <c r="AO442" s="3"/>
    </row>
    <row r="443" spans="2:41" x14ac:dyDescent="0.25">
      <c r="B443" s="216" t="s">
        <v>9</v>
      </c>
      <c r="C443" s="217"/>
      <c r="E443" s="4">
        <v>45038</v>
      </c>
      <c r="F443" s="3" t="s">
        <v>163</v>
      </c>
      <c r="G443" s="3" t="s">
        <v>335</v>
      </c>
      <c r="H443" s="5">
        <v>114.07</v>
      </c>
      <c r="I443" t="s">
        <v>136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 t="e">
        <f>IF(Y404&lt;=0,Y404*-1)</f>
        <v>#REF!</v>
      </c>
      <c r="E444" s="4">
        <v>45040</v>
      </c>
      <c r="F444" s="3" t="s">
        <v>163</v>
      </c>
      <c r="G444" s="3" t="s">
        <v>335</v>
      </c>
      <c r="H444" s="5">
        <v>114.07</v>
      </c>
      <c r="I444" t="s">
        <v>136</v>
      </c>
      <c r="N444" s="3"/>
      <c r="O444" s="3"/>
      <c r="P444" s="3"/>
      <c r="Q444" s="3"/>
      <c r="R444" s="18"/>
      <c r="S444" s="3"/>
      <c r="V444" s="17"/>
      <c r="X444" s="9" t="e">
        <f>IF(C441&lt;0,"SALDO ADELANTADO","SALDO A FAVOR'")</f>
        <v>#REF!</v>
      </c>
      <c r="Y444" s="10" t="e">
        <f>IF(C441&lt;=0,C441*-1)</f>
        <v>#REF!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163</v>
      </c>
      <c r="G445" s="3" t="s">
        <v>111</v>
      </c>
      <c r="H445" s="5">
        <v>169.8</v>
      </c>
      <c r="I445" t="s">
        <v>136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765</v>
      </c>
      <c r="G446" s="3" t="s">
        <v>766</v>
      </c>
      <c r="H446" s="5">
        <v>170</v>
      </c>
      <c r="I446" t="s">
        <v>136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768</v>
      </c>
      <c r="G447" s="3" t="s">
        <v>116</v>
      </c>
      <c r="H447" s="5">
        <v>150</v>
      </c>
      <c r="I447" t="s">
        <v>135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157</v>
      </c>
      <c r="G448" s="3" t="s">
        <v>111</v>
      </c>
      <c r="H448" s="5">
        <v>200</v>
      </c>
      <c r="I448" t="s">
        <v>135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210</v>
      </c>
      <c r="G449" s="3" t="s">
        <v>84</v>
      </c>
      <c r="H449" s="5">
        <v>120</v>
      </c>
      <c r="I449" t="s">
        <v>135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4" t="s">
        <v>788</v>
      </c>
      <c r="AK450" s="124" t="s">
        <v>789</v>
      </c>
      <c r="AL450" s="124" t="s">
        <v>790</v>
      </c>
      <c r="AM450" s="124" t="s">
        <v>791</v>
      </c>
      <c r="AN450" s="124" t="s">
        <v>792</v>
      </c>
      <c r="AO450" s="124" t="s">
        <v>793</v>
      </c>
      <c r="AP450" s="124" t="s">
        <v>794</v>
      </c>
    </row>
    <row r="451" spans="2:42" x14ac:dyDescent="0.25">
      <c r="B451" s="11" t="s">
        <v>764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0" t="s">
        <v>372</v>
      </c>
      <c r="AK451" s="121">
        <v>45066.050879629998</v>
      </c>
      <c r="AL451" s="120" t="s">
        <v>379</v>
      </c>
      <c r="AM451" s="122">
        <v>42.856000000000002</v>
      </c>
      <c r="AN451" s="122">
        <v>75</v>
      </c>
      <c r="AO451" s="122">
        <v>248761</v>
      </c>
      <c r="AP451" s="123" t="s">
        <v>769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809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0" t="s">
        <v>372</v>
      </c>
      <c r="AK452" s="121">
        <v>45070.016793980001</v>
      </c>
      <c r="AL452" s="120" t="s">
        <v>379</v>
      </c>
      <c r="AM452" s="122">
        <v>41.713000000000001</v>
      </c>
      <c r="AN452" s="122">
        <v>73</v>
      </c>
      <c r="AO452" s="122">
        <v>49747</v>
      </c>
      <c r="AP452" s="123" t="s">
        <v>769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0" t="s">
        <v>372</v>
      </c>
      <c r="AK453" s="121">
        <v>45063.396331019998</v>
      </c>
      <c r="AL453" s="120" t="s">
        <v>379</v>
      </c>
      <c r="AM453" s="122">
        <v>27.436</v>
      </c>
      <c r="AN453" s="122">
        <v>48.012999999999998</v>
      </c>
      <c r="AO453" s="122">
        <v>47830</v>
      </c>
      <c r="AP453" s="123" t="s">
        <v>769</v>
      </c>
    </row>
    <row r="454" spans="2:42" x14ac:dyDescent="0.25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0" t="s">
        <v>372</v>
      </c>
      <c r="AK454" s="121">
        <v>45064.840567129999</v>
      </c>
      <c r="AL454" s="120" t="s">
        <v>379</v>
      </c>
      <c r="AM454" s="122">
        <v>45.145000000000003</v>
      </c>
      <c r="AN454" s="122">
        <v>79.004000000000005</v>
      </c>
      <c r="AO454" s="122">
        <v>49022</v>
      </c>
      <c r="AP454" s="123" t="s">
        <v>787</v>
      </c>
    </row>
    <row r="455" spans="2:42" x14ac:dyDescent="0.25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0" t="s">
        <v>372</v>
      </c>
      <c r="AK455" s="121">
        <v>45068.7815625</v>
      </c>
      <c r="AL455" s="120" t="s">
        <v>379</v>
      </c>
      <c r="AM455" s="122">
        <v>43.713999999999999</v>
      </c>
      <c r="AN455" s="122">
        <v>76.5</v>
      </c>
      <c r="AO455" s="122">
        <v>49170</v>
      </c>
      <c r="AP455" s="123" t="s">
        <v>769</v>
      </c>
    </row>
    <row r="456" spans="2:42" x14ac:dyDescent="0.25">
      <c r="B456" s="12"/>
      <c r="C456" s="10"/>
      <c r="V456" s="17"/>
      <c r="X456" s="12"/>
      <c r="Y456" s="10"/>
      <c r="AJ456" s="120" t="s">
        <v>372</v>
      </c>
      <c r="AK456" s="121">
        <v>45072.339895830002</v>
      </c>
      <c r="AL456" s="120" t="s">
        <v>379</v>
      </c>
      <c r="AM456" s="122">
        <v>41.264000000000003</v>
      </c>
      <c r="AN456" s="122">
        <v>72.212000000000003</v>
      </c>
      <c r="AO456" s="122">
        <v>0</v>
      </c>
      <c r="AP456" s="125"/>
    </row>
    <row r="457" spans="2:42" x14ac:dyDescent="0.25">
      <c r="B457" s="11"/>
      <c r="C457" s="10"/>
      <c r="V457" s="17"/>
      <c r="X457" s="11"/>
      <c r="Y457" s="10"/>
      <c r="AJ457" s="120" t="s">
        <v>372</v>
      </c>
      <c r="AK457" s="121">
        <v>45077.653715280001</v>
      </c>
      <c r="AL457" s="120" t="s">
        <v>379</v>
      </c>
      <c r="AM457" s="122">
        <v>41.77</v>
      </c>
      <c r="AN457" s="122">
        <v>73.099999999999994</v>
      </c>
      <c r="AO457" s="122">
        <v>50671</v>
      </c>
      <c r="AP457" s="123" t="s">
        <v>769</v>
      </c>
    </row>
    <row r="458" spans="2:42" x14ac:dyDescent="0.25">
      <c r="B458" s="15" t="s">
        <v>18</v>
      </c>
      <c r="C458" s="16" t="e">
        <f>SUM(C444:C457)</f>
        <v>#REF!</v>
      </c>
      <c r="V458" s="17"/>
      <c r="X458" s="15" t="s">
        <v>18</v>
      </c>
      <c r="Y458" s="16" t="e">
        <f>SUM(Y444:Y457)</f>
        <v>#REF!</v>
      </c>
      <c r="AJ458" s="120" t="s">
        <v>374</v>
      </c>
      <c r="AK458" s="121">
        <v>45064.482465280002</v>
      </c>
      <c r="AL458" s="120" t="s">
        <v>379</v>
      </c>
      <c r="AM458" s="122">
        <v>35.463999999999999</v>
      </c>
      <c r="AN458" s="122">
        <v>62.06</v>
      </c>
      <c r="AO458" s="122">
        <v>1190200</v>
      </c>
      <c r="AP458" s="123" t="s">
        <v>795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0" t="s">
        <v>374</v>
      </c>
      <c r="AK459" s="121">
        <v>45069.531377320003</v>
      </c>
      <c r="AL459" s="120" t="s">
        <v>379</v>
      </c>
      <c r="AM459" s="122">
        <v>39.999000000000002</v>
      </c>
      <c r="AN459" s="122">
        <v>70</v>
      </c>
      <c r="AO459" s="122">
        <v>119650</v>
      </c>
      <c r="AP459" s="123" t="s">
        <v>796</v>
      </c>
    </row>
    <row r="460" spans="2:42" x14ac:dyDescent="0.25">
      <c r="V460" s="17"/>
      <c r="AA460" s="1" t="s">
        <v>19</v>
      </c>
      <c r="AJ460" s="120" t="s">
        <v>374</v>
      </c>
      <c r="AK460" s="121">
        <v>45075.659606480003</v>
      </c>
      <c r="AL460" s="120" t="s">
        <v>379</v>
      </c>
      <c r="AM460" s="122">
        <v>36.584000000000003</v>
      </c>
      <c r="AN460" s="122">
        <v>64.02</v>
      </c>
      <c r="AO460" s="122">
        <v>54127</v>
      </c>
      <c r="AP460" s="123" t="s">
        <v>797</v>
      </c>
    </row>
    <row r="461" spans="2:42" x14ac:dyDescent="0.25">
      <c r="V461" s="17"/>
      <c r="AJ461" s="120" t="s">
        <v>374</v>
      </c>
      <c r="AK461" s="121">
        <v>45076.818032410003</v>
      </c>
      <c r="AL461" s="120" t="s">
        <v>379</v>
      </c>
      <c r="AM461" s="122">
        <v>32.912999999999997</v>
      </c>
      <c r="AN461" s="122">
        <v>57.6</v>
      </c>
      <c r="AO461" s="122">
        <v>1000265</v>
      </c>
      <c r="AP461" s="123" t="s">
        <v>798</v>
      </c>
    </row>
    <row r="462" spans="2:42" x14ac:dyDescent="0.25">
      <c r="E462" t="s">
        <v>21</v>
      </c>
      <c r="V462" s="17"/>
      <c r="AJ462" s="120" t="s">
        <v>374</v>
      </c>
      <c r="AK462" s="121">
        <v>45072.326400459999</v>
      </c>
      <c r="AL462" s="120" t="s">
        <v>379</v>
      </c>
      <c r="AM462" s="122">
        <v>58.854999999999997</v>
      </c>
      <c r="AN462" s="122">
        <v>103</v>
      </c>
      <c r="AO462" s="122">
        <v>1200</v>
      </c>
      <c r="AP462" s="123" t="s">
        <v>799</v>
      </c>
    </row>
    <row r="463" spans="2:42" x14ac:dyDescent="0.25">
      <c r="E463" s="1" t="s">
        <v>19</v>
      </c>
      <c r="V463" s="17"/>
      <c r="AN463" s="126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0" t="s">
        <v>30</v>
      </c>
      <c r="J471" s="70"/>
      <c r="V471" s="17"/>
      <c r="AA471" s="221" t="s">
        <v>31</v>
      </c>
      <c r="AB471" s="221"/>
      <c r="AC471" s="221"/>
    </row>
    <row r="472" spans="1:43" ht="15" customHeight="1" x14ac:dyDescent="0.4">
      <c r="H472" s="70"/>
      <c r="J472" s="70"/>
      <c r="V472" s="17"/>
      <c r="AA472" s="221"/>
      <c r="AB472" s="221"/>
      <c r="AC472" s="22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32</v>
      </c>
      <c r="C474" s="20" t="e">
        <f>IF(X436="PAGADO",0,Y441)</f>
        <v>#REF!</v>
      </c>
      <c r="E474" s="222" t="s">
        <v>203</v>
      </c>
      <c r="F474" s="222"/>
      <c r="G474" s="222"/>
      <c r="H474" s="222"/>
      <c r="V474" s="17"/>
      <c r="X474" s="23" t="s">
        <v>32</v>
      </c>
      <c r="Y474" s="20" t="e">
        <f>IF(B1235="PAGADO",0,C479)</f>
        <v>#REF!</v>
      </c>
      <c r="AA474" s="222" t="s">
        <v>462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157</v>
      </c>
      <c r="G476" s="3" t="s">
        <v>120</v>
      </c>
      <c r="H476" s="5">
        <v>330</v>
      </c>
      <c r="I476" t="s">
        <v>97</v>
      </c>
      <c r="N476" s="25">
        <v>44997</v>
      </c>
      <c r="O476" s="3" t="s">
        <v>828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296</v>
      </c>
      <c r="AC476" s="3" t="s">
        <v>866</v>
      </c>
      <c r="AD476" s="5">
        <v>140</v>
      </c>
      <c r="AE476" t="s">
        <v>136</v>
      </c>
      <c r="AJ476" s="25">
        <v>45096</v>
      </c>
      <c r="AK476" s="3" t="s">
        <v>876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 t="e">
        <f>IF(C474&gt;0,C474+C475,C475)</f>
        <v>#REF!</v>
      </c>
      <c r="E477" s="4">
        <v>45089</v>
      </c>
      <c r="F477" s="3" t="s">
        <v>834</v>
      </c>
      <c r="G477" s="3"/>
      <c r="H477" s="5">
        <v>640</v>
      </c>
      <c r="N477" s="25">
        <v>45090</v>
      </c>
      <c r="O477" s="3" t="s">
        <v>844</v>
      </c>
      <c r="P477" s="3"/>
      <c r="Q477" s="3"/>
      <c r="R477" s="18">
        <v>216.7</v>
      </c>
      <c r="S477" s="3"/>
      <c r="V477" s="17"/>
      <c r="X477" s="1" t="s">
        <v>24</v>
      </c>
      <c r="Y477" s="19" t="e">
        <f>IF(Y474&gt;0,Y474+Y475,Y475)</f>
        <v>#REF!</v>
      </c>
      <c r="AA477" s="4">
        <v>45003</v>
      </c>
      <c r="AB477" s="3" t="s">
        <v>157</v>
      </c>
      <c r="AC477" s="3" t="s">
        <v>120</v>
      </c>
      <c r="AD477" s="5">
        <v>330</v>
      </c>
      <c r="AE477" t="s">
        <v>135</v>
      </c>
      <c r="AJ477" s="25">
        <v>45066</v>
      </c>
      <c r="AK477" s="3" t="s">
        <v>883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 t="e">
        <f>C494</f>
        <v>#REF!</v>
      </c>
      <c r="E478" s="4">
        <v>45050</v>
      </c>
      <c r="F478" s="3" t="s">
        <v>218</v>
      </c>
      <c r="G478" s="3" t="s">
        <v>555</v>
      </c>
      <c r="H478" s="5">
        <v>160</v>
      </c>
      <c r="I478" t="s">
        <v>135</v>
      </c>
      <c r="N478" s="25">
        <v>45091</v>
      </c>
      <c r="O478" s="3" t="s">
        <v>858</v>
      </c>
      <c r="P478" s="3"/>
      <c r="Q478" s="3"/>
      <c r="R478" s="18">
        <v>150</v>
      </c>
      <c r="S478" s="3"/>
      <c r="V478" s="17"/>
      <c r="X478" s="1" t="s">
        <v>9</v>
      </c>
      <c r="Y478" s="20" t="e">
        <f>Y494</f>
        <v>#REF!</v>
      </c>
      <c r="AA478" s="4">
        <v>45003</v>
      </c>
      <c r="AB478" s="3" t="s">
        <v>157</v>
      </c>
      <c r="AC478" s="3" t="s">
        <v>84</v>
      </c>
      <c r="AD478" s="5">
        <v>190</v>
      </c>
      <c r="AE478" t="s">
        <v>135</v>
      </c>
      <c r="AJ478" s="25">
        <v>45100</v>
      </c>
      <c r="AK478" s="3" t="s">
        <v>889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 t="e">
        <f>C477-C478</f>
        <v>#REF!</v>
      </c>
      <c r="E479" s="4">
        <v>45058</v>
      </c>
      <c r="F479" s="3" t="s">
        <v>218</v>
      </c>
      <c r="G479" s="3" t="s">
        <v>841</v>
      </c>
      <c r="H479" s="5">
        <v>133.87</v>
      </c>
      <c r="I479" t="s">
        <v>97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 t="e">
        <f>Y477-Y478</f>
        <v>#REF!</v>
      </c>
      <c r="AA479" s="4">
        <v>45071</v>
      </c>
      <c r="AB479" s="3" t="s">
        <v>877</v>
      </c>
      <c r="AC479" s="3" t="s">
        <v>878</v>
      </c>
      <c r="AD479" s="5">
        <v>220</v>
      </c>
      <c r="AE479" t="s">
        <v>136</v>
      </c>
      <c r="AJ479" s="25">
        <v>45106</v>
      </c>
      <c r="AK479" s="3" t="s">
        <v>892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218</v>
      </c>
      <c r="G480" s="3" t="s">
        <v>842</v>
      </c>
      <c r="H480" s="5">
        <v>463.77</v>
      </c>
      <c r="I480" t="s">
        <v>97</v>
      </c>
      <c r="N480" s="3"/>
      <c r="O480" s="3"/>
      <c r="P480" s="3"/>
      <c r="Q480" s="3"/>
      <c r="R480" s="18"/>
      <c r="S480" s="3"/>
      <c r="V480" s="17"/>
      <c r="X480" s="223" t="e">
        <f>IF(Y479&lt;0,"NO PAGAR","COBRAR'")</f>
        <v>#REF!</v>
      </c>
      <c r="Y480" s="223"/>
      <c r="AA480" s="4">
        <v>45044</v>
      </c>
      <c r="AB480" s="3" t="s">
        <v>879</v>
      </c>
      <c r="AC480" s="3" t="s">
        <v>880</v>
      </c>
      <c r="AD480" s="5">
        <v>380</v>
      </c>
      <c r="AE480" t="s">
        <v>136</v>
      </c>
      <c r="AJ480" s="25">
        <v>45098</v>
      </c>
      <c r="AK480" s="3" t="s">
        <v>243</v>
      </c>
      <c r="AL480" s="3"/>
      <c r="AM480" s="3"/>
      <c r="AN480" s="18">
        <v>50</v>
      </c>
      <c r="AO480" s="3"/>
    </row>
    <row r="481" spans="2:42" ht="23.25" x14ac:dyDescent="0.35">
      <c r="B481" s="223" t="e">
        <f>IF(C479&lt;0,"NO PAGAR","COBRAR'")</f>
        <v>#REF!</v>
      </c>
      <c r="C481" s="223"/>
      <c r="E481" s="4">
        <v>45065</v>
      </c>
      <c r="F481" s="3" t="s">
        <v>218</v>
      </c>
      <c r="G481" s="3" t="s">
        <v>842</v>
      </c>
      <c r="H481" s="5">
        <v>463.77</v>
      </c>
      <c r="I481" t="s">
        <v>97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882</v>
      </c>
      <c r="AC481" s="3" t="s">
        <v>176</v>
      </c>
      <c r="AD481" s="5">
        <v>130</v>
      </c>
      <c r="AE481" t="s">
        <v>136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>
        <v>45072</v>
      </c>
      <c r="F482" s="3" t="s">
        <v>83</v>
      </c>
      <c r="G482" s="3" t="s">
        <v>84</v>
      </c>
      <c r="H482" s="5">
        <v>150</v>
      </c>
      <c r="I482" t="s">
        <v>97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285</v>
      </c>
      <c r="AC482" s="3" t="s">
        <v>176</v>
      </c>
      <c r="AD482" s="5">
        <v>110</v>
      </c>
      <c r="AE482" t="s">
        <v>136</v>
      </c>
      <c r="AJ482" s="3"/>
      <c r="AK482" s="3"/>
      <c r="AL482" s="3"/>
      <c r="AM482" s="3"/>
      <c r="AN482" s="18"/>
      <c r="AO482" s="3"/>
    </row>
    <row r="483" spans="2:42" x14ac:dyDescent="0.25">
      <c r="B483" s="9" t="e">
        <f>IF(Y441&lt;0,"SALDO ADELANTADO","SALDO A FAVOR '")</f>
        <v>#REF!</v>
      </c>
      <c r="C483" s="10" t="e">
        <f>IF(Y441&lt;=0,Y441*-1)</f>
        <v>#REF!</v>
      </c>
      <c r="E483" s="4">
        <v>45075</v>
      </c>
      <c r="F483" s="3" t="s">
        <v>83</v>
      </c>
      <c r="G483" s="3" t="s">
        <v>84</v>
      </c>
      <c r="H483" s="5">
        <v>150</v>
      </c>
      <c r="I483" t="s">
        <v>97</v>
      </c>
      <c r="N483" s="3"/>
      <c r="O483" s="3"/>
      <c r="P483" s="3"/>
      <c r="Q483" s="3"/>
      <c r="R483" s="18"/>
      <c r="S483" s="3"/>
      <c r="V483" s="17"/>
      <c r="X483" s="9" t="e">
        <f>IF(C479&lt;0,"SALDO ADELANTADO","SALDO A FAVOR'")</f>
        <v>#REF!</v>
      </c>
      <c r="Y483" s="10" t="e">
        <f>IF(C479&lt;=0,C479*-1)</f>
        <v>#REF!</v>
      </c>
      <c r="AA483" s="4">
        <v>45084</v>
      </c>
      <c r="AB483" s="3" t="s">
        <v>82</v>
      </c>
      <c r="AC483" s="3" t="s">
        <v>84</v>
      </c>
      <c r="AD483" s="5">
        <v>200</v>
      </c>
      <c r="AE483" t="s">
        <v>136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257</v>
      </c>
      <c r="G484" s="3" t="s">
        <v>94</v>
      </c>
      <c r="H484" s="5">
        <v>285</v>
      </c>
      <c r="I484" t="s">
        <v>135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115</v>
      </c>
      <c r="AC484" s="3" t="s">
        <v>84</v>
      </c>
      <c r="AD484" s="5">
        <v>170</v>
      </c>
      <c r="AE484" t="s">
        <v>135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847</v>
      </c>
      <c r="G485" s="3"/>
      <c r="H485" s="5">
        <v>0</v>
      </c>
      <c r="I485" t="s">
        <v>135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82</v>
      </c>
      <c r="AC485" s="3" t="s">
        <v>84</v>
      </c>
      <c r="AD485" s="5">
        <v>200</v>
      </c>
      <c r="AE485" t="s">
        <v>136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257</v>
      </c>
      <c r="G486" s="3" t="s">
        <v>86</v>
      </c>
      <c r="H486" s="5">
        <v>285</v>
      </c>
      <c r="I486" t="s">
        <v>135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82</v>
      </c>
      <c r="AC486" s="3" t="s">
        <v>84</v>
      </c>
      <c r="AD486" s="5">
        <v>200</v>
      </c>
      <c r="AE486" t="s">
        <v>136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82</v>
      </c>
      <c r="AC487" s="3" t="s">
        <v>84</v>
      </c>
      <c r="AD487" s="5">
        <v>150</v>
      </c>
      <c r="AE487" t="s">
        <v>135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157</v>
      </c>
      <c r="AC488" s="3" t="s">
        <v>215</v>
      </c>
      <c r="AD488" s="5">
        <v>580</v>
      </c>
      <c r="AE488" t="s">
        <v>136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850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874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20230605</v>
      </c>
      <c r="AK493" s="146" t="s">
        <v>374</v>
      </c>
      <c r="AL493" s="146" t="s">
        <v>870</v>
      </c>
      <c r="AM493" s="146" t="s">
        <v>379</v>
      </c>
      <c r="AN493" s="148">
        <v>80.010000000000005</v>
      </c>
      <c r="AO493" s="147">
        <v>45719</v>
      </c>
      <c r="AP493" s="146">
        <v>12080</v>
      </c>
    </row>
    <row r="494" spans="2:42" ht="27" thickBot="1" x14ac:dyDescent="0.3">
      <c r="B494" s="15" t="s">
        <v>18</v>
      </c>
      <c r="C494" s="16" t="e">
        <f>SUM(C483:C493)</f>
        <v>#REF!</v>
      </c>
      <c r="D494" t="s">
        <v>22</v>
      </c>
      <c r="E494" t="s">
        <v>21</v>
      </c>
      <c r="V494" s="17"/>
      <c r="X494" s="15" t="s">
        <v>18</v>
      </c>
      <c r="Y494" s="16" t="e">
        <f>SUM(Y483:Y493)</f>
        <v>#REF!</v>
      </c>
      <c r="Z494" t="s">
        <v>22</v>
      </c>
      <c r="AA494" t="s">
        <v>21</v>
      </c>
      <c r="AJ494" s="146">
        <v>20230608</v>
      </c>
      <c r="AK494" s="146" t="s">
        <v>374</v>
      </c>
      <c r="AL494" s="146" t="s">
        <v>870</v>
      </c>
      <c r="AM494" s="146" t="s">
        <v>379</v>
      </c>
      <c r="AN494" s="148">
        <v>85.01</v>
      </c>
      <c r="AO494" s="147">
        <v>48579</v>
      </c>
      <c r="AP494" s="146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46">
        <v>20230612</v>
      </c>
      <c r="AK495" s="146" t="s">
        <v>372</v>
      </c>
      <c r="AL495" s="146" t="s">
        <v>870</v>
      </c>
      <c r="AM495" s="146" t="s">
        <v>379</v>
      </c>
      <c r="AN495" s="148">
        <v>55.01</v>
      </c>
      <c r="AO495" s="147">
        <v>31437</v>
      </c>
      <c r="AP495" s="146">
        <v>50957</v>
      </c>
    </row>
    <row r="496" spans="2:42" ht="27" thickBot="1" x14ac:dyDescent="0.3">
      <c r="V496" s="17"/>
      <c r="AJ496" s="146">
        <v>20230612</v>
      </c>
      <c r="AK496" s="146" t="s">
        <v>374</v>
      </c>
      <c r="AL496" s="146" t="s">
        <v>870</v>
      </c>
      <c r="AM496" s="146" t="s">
        <v>379</v>
      </c>
      <c r="AN496" s="148">
        <v>64.41</v>
      </c>
      <c r="AO496" s="147">
        <v>36808</v>
      </c>
      <c r="AP496" s="146">
        <v>1000280</v>
      </c>
    </row>
    <row r="497" spans="9:42" ht="27" thickBot="1" x14ac:dyDescent="0.3">
      <c r="V497" s="17"/>
      <c r="AJ497" s="146">
        <v>20230615</v>
      </c>
      <c r="AK497" s="146" t="s">
        <v>374</v>
      </c>
      <c r="AL497" s="146" t="s">
        <v>870</v>
      </c>
      <c r="AM497" s="146" t="s">
        <v>379</v>
      </c>
      <c r="AN497" s="148">
        <v>68.012</v>
      </c>
      <c r="AO497" s="147">
        <v>38864</v>
      </c>
      <c r="AP497" s="146">
        <v>722</v>
      </c>
    </row>
    <row r="498" spans="9:42" ht="27" thickBot="1" x14ac:dyDescent="0.3">
      <c r="V498" s="17"/>
      <c r="AJ498" s="146">
        <v>20230615</v>
      </c>
      <c r="AK498" s="146" t="s">
        <v>374</v>
      </c>
      <c r="AL498" s="146" t="s">
        <v>870</v>
      </c>
      <c r="AM498" s="146" t="s">
        <v>379</v>
      </c>
      <c r="AN498" s="148">
        <v>59.003</v>
      </c>
      <c r="AO498" s="147">
        <v>33716</v>
      </c>
      <c r="AP498" s="146">
        <v>0</v>
      </c>
    </row>
    <row r="499" spans="9:42" x14ac:dyDescent="0.25">
      <c r="V499" s="17"/>
      <c r="AN499" s="149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0"/>
      <c r="V512" s="17"/>
    </row>
    <row r="513" spans="2:41" ht="26.25" x14ac:dyDescent="0.4">
      <c r="I513" s="70"/>
      <c r="V513" s="17"/>
    </row>
    <row r="514" spans="2:41" ht="25.5" customHeight="1" x14ac:dyDescent="0.25">
      <c r="V514" s="17"/>
      <c r="AC514" s="224" t="s">
        <v>29</v>
      </c>
      <c r="AD514" s="224"/>
      <c r="AE514" s="224"/>
    </row>
    <row r="515" spans="2:41" ht="24" customHeight="1" x14ac:dyDescent="0.4">
      <c r="H515" s="70" t="s">
        <v>28</v>
      </c>
      <c r="J515" s="70"/>
      <c r="V515" s="17"/>
      <c r="AC515" s="224"/>
      <c r="AD515" s="224"/>
      <c r="AE515" s="224"/>
    </row>
    <row r="516" spans="2:41" ht="23.25" x14ac:dyDescent="0.35">
      <c r="B516" s="22" t="s">
        <v>64</v>
      </c>
      <c r="V516" s="17"/>
      <c r="X516" s="22" t="s">
        <v>64</v>
      </c>
    </row>
    <row r="517" spans="2:41" ht="18.75" customHeight="1" x14ac:dyDescent="0.35">
      <c r="B517" s="23" t="s">
        <v>32</v>
      </c>
      <c r="C517" s="20" t="e">
        <f>IF(X474="PAGADO",0,Y479)</f>
        <v>#REF!</v>
      </c>
      <c r="E517" s="222" t="s">
        <v>73</v>
      </c>
      <c r="F517" s="222"/>
      <c r="G517" s="222"/>
      <c r="H517" s="222"/>
      <c r="V517" s="17"/>
      <c r="X517" s="23" t="s">
        <v>32</v>
      </c>
      <c r="Y517" s="20" t="e">
        <f>IF(B517="PAGADO",0,C522)</f>
        <v>#REF!</v>
      </c>
      <c r="AA517" s="222" t="s">
        <v>462</v>
      </c>
      <c r="AB517" s="222"/>
      <c r="AC517" s="222"/>
      <c r="AD517" s="22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494</v>
      </c>
      <c r="G519" s="3" t="s">
        <v>206</v>
      </c>
      <c r="H519" s="5">
        <v>160</v>
      </c>
      <c r="I519" t="s">
        <v>136</v>
      </c>
      <c r="N519" s="25">
        <v>45107</v>
      </c>
      <c r="O519" s="3" t="s">
        <v>901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150</v>
      </c>
      <c r="AC519" s="3" t="s">
        <v>948</v>
      </c>
      <c r="AD519" s="5">
        <v>580</v>
      </c>
      <c r="AE519" t="s">
        <v>135</v>
      </c>
      <c r="AJ519" s="25">
        <v>45114</v>
      </c>
      <c r="AK519" s="3" t="s">
        <v>95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 t="e">
        <f>IF(C517&gt;0,C517+C518,C518)</f>
        <v>#REF!</v>
      </c>
      <c r="E520" s="4">
        <v>45097</v>
      </c>
      <c r="F520" s="3" t="s">
        <v>83</v>
      </c>
      <c r="G520" s="3" t="s">
        <v>116</v>
      </c>
      <c r="H520" s="5">
        <v>150</v>
      </c>
      <c r="I520" t="s">
        <v>136</v>
      </c>
      <c r="N520" s="25">
        <v>45110</v>
      </c>
      <c r="O520" s="3" t="s">
        <v>480</v>
      </c>
      <c r="P520" s="3"/>
      <c r="Q520" s="3"/>
      <c r="R520" s="18">
        <v>700</v>
      </c>
      <c r="S520" s="3"/>
      <c r="V520" s="17"/>
      <c r="X520" s="1" t="s">
        <v>24</v>
      </c>
      <c r="Y520" s="19" t="e">
        <f>IF(Y517&gt;0,Y517+Y518,Y518)</f>
        <v>#REF!</v>
      </c>
      <c r="AA520" s="4">
        <v>45043</v>
      </c>
      <c r="AB520" s="3" t="s">
        <v>951</v>
      </c>
      <c r="AC520" s="3" t="s">
        <v>84</v>
      </c>
      <c r="AD520" s="5">
        <v>130</v>
      </c>
      <c r="AE520" t="s">
        <v>136</v>
      </c>
      <c r="AJ520" s="25">
        <v>45117</v>
      </c>
      <c r="AK520" s="3" t="s">
        <v>953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 t="e">
        <f>C541</f>
        <v>#REF!</v>
      </c>
      <c r="E521" s="4"/>
      <c r="F521" s="3"/>
      <c r="G521" s="3"/>
      <c r="H521" s="5"/>
      <c r="N521" s="25">
        <v>45110</v>
      </c>
      <c r="O521" s="3" t="s">
        <v>911</v>
      </c>
      <c r="P521" s="3"/>
      <c r="Q521" s="3"/>
      <c r="R521" s="18">
        <v>350</v>
      </c>
      <c r="S521" s="3"/>
      <c r="V521" s="17"/>
      <c r="X521" s="1" t="s">
        <v>9</v>
      </c>
      <c r="Y521" s="20" t="e">
        <f>Y541</f>
        <v>#REF!</v>
      </c>
      <c r="AA521" s="4">
        <v>45100</v>
      </c>
      <c r="AB521" s="3" t="s">
        <v>82</v>
      </c>
      <c r="AC521" s="3" t="s">
        <v>84</v>
      </c>
      <c r="AD521" s="5">
        <v>150</v>
      </c>
      <c r="AE521" t="s">
        <v>136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 t="e">
        <f>C520-C521</f>
        <v>#REF!</v>
      </c>
      <c r="E522" s="4"/>
      <c r="F522" s="3"/>
      <c r="G522" s="3"/>
      <c r="H522" s="5"/>
      <c r="N522" s="25">
        <v>45111</v>
      </c>
      <c r="O522" s="3" t="s">
        <v>923</v>
      </c>
      <c r="P522" s="3"/>
      <c r="Q522" s="3"/>
      <c r="R522" s="18">
        <v>59.14</v>
      </c>
      <c r="S522" s="3"/>
      <c r="V522" s="17"/>
      <c r="X522" s="6" t="s">
        <v>8</v>
      </c>
      <c r="Y522" s="21" t="e">
        <f>Y520-Y521</f>
        <v>#REF!</v>
      </c>
      <c r="AA522" s="4">
        <v>45103</v>
      </c>
      <c r="AB522" s="3" t="s">
        <v>82</v>
      </c>
      <c r="AC522" s="3" t="s">
        <v>84</v>
      </c>
      <c r="AD522" s="5">
        <v>150</v>
      </c>
      <c r="AE522" t="s">
        <v>136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5" t="e">
        <f>IF(C522&lt;0,"NO PAGAR","COBRAR")</f>
        <v>#REF!</v>
      </c>
      <c r="C523" s="225"/>
      <c r="E523" s="4"/>
      <c r="F523" s="3"/>
      <c r="G523" s="3"/>
      <c r="H523" s="5"/>
      <c r="N523" s="25">
        <v>45111</v>
      </c>
      <c r="O523" s="3" t="s">
        <v>924</v>
      </c>
      <c r="P523" s="3"/>
      <c r="Q523" s="3"/>
      <c r="R523" s="18">
        <v>59.14</v>
      </c>
      <c r="S523" s="3"/>
      <c r="V523" s="17"/>
      <c r="X523" s="225" t="e">
        <f>IF(Y522&lt;0,"NO PAGAR","COBRAR")</f>
        <v>#REF!</v>
      </c>
      <c r="Y523" s="225"/>
      <c r="AA523" s="4">
        <v>45052</v>
      </c>
      <c r="AB523" s="3" t="s">
        <v>488</v>
      </c>
      <c r="AC523" s="3" t="s">
        <v>84</v>
      </c>
      <c r="AD523" s="5">
        <v>120</v>
      </c>
      <c r="AE523" t="s">
        <v>136</v>
      </c>
      <c r="AJ523" s="3"/>
      <c r="AK523" s="3"/>
      <c r="AL523" s="3"/>
      <c r="AM523" s="3"/>
      <c r="AN523" s="18"/>
      <c r="AO523" s="3"/>
    </row>
    <row r="524" spans="2:41" x14ac:dyDescent="0.25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934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163</v>
      </c>
      <c r="AC524" s="3" t="s">
        <v>84</v>
      </c>
      <c r="AD524" s="5">
        <v>145.54</v>
      </c>
      <c r="AE524" t="s">
        <v>136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 t="e">
        <f>IF(Y479&lt;=0,Y479*-1)</f>
        <v>#REF!</v>
      </c>
      <c r="E525" s="4"/>
      <c r="F525" s="3"/>
      <c r="G525" s="3"/>
      <c r="H525" s="5"/>
      <c r="N525" s="25">
        <v>45112</v>
      </c>
      <c r="O525" s="3" t="s">
        <v>935</v>
      </c>
      <c r="P525" s="3"/>
      <c r="Q525" s="3"/>
      <c r="R525" s="18">
        <v>76.5</v>
      </c>
      <c r="S525" s="3"/>
      <c r="V525" s="17"/>
      <c r="X525" s="9" t="e">
        <f>IF(C522&lt;0,"SALDO ADELANTADO","SALDO A FAVOR'")</f>
        <v>#REF!</v>
      </c>
      <c r="Y525" s="10" t="e">
        <f>IF(C522&lt;=0,C522*-1)</f>
        <v>#REF!</v>
      </c>
      <c r="AA525" s="4">
        <v>45091</v>
      </c>
      <c r="AB525" s="3" t="s">
        <v>163</v>
      </c>
      <c r="AC525" s="3" t="s">
        <v>84</v>
      </c>
      <c r="AD525" s="5">
        <v>145.54</v>
      </c>
      <c r="AE525" t="s">
        <v>136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945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163</v>
      </c>
      <c r="AC526" s="3" t="s">
        <v>84</v>
      </c>
      <c r="AD526" s="5">
        <v>145.54</v>
      </c>
      <c r="AE526" t="s">
        <v>136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920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46">
        <v>20230620</v>
      </c>
      <c r="O536" s="146" t="s">
        <v>374</v>
      </c>
      <c r="P536" s="146" t="s">
        <v>379</v>
      </c>
      <c r="Q536" s="148">
        <v>100.03</v>
      </c>
      <c r="R536" s="146">
        <v>57.158000000000001</v>
      </c>
      <c r="S536" s="146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46">
        <v>20230629</v>
      </c>
      <c r="O537" s="146" t="s">
        <v>374</v>
      </c>
      <c r="P537" s="146" t="s">
        <v>379</v>
      </c>
      <c r="Q537" s="148">
        <v>105.51</v>
      </c>
      <c r="R537" s="146">
        <v>60.292000000000002</v>
      </c>
      <c r="S537" s="146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46">
        <v>20230621</v>
      </c>
      <c r="O538" s="146" t="s">
        <v>372</v>
      </c>
      <c r="P538" s="146" t="s">
        <v>379</v>
      </c>
      <c r="Q538" s="148">
        <v>60.01</v>
      </c>
      <c r="R538" s="146">
        <v>34.292999999999999</v>
      </c>
      <c r="S538" s="146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46">
        <v>20230628</v>
      </c>
      <c r="O539" s="146" t="s">
        <v>372</v>
      </c>
      <c r="P539" s="146" t="s">
        <v>379</v>
      </c>
      <c r="Q539" s="148">
        <v>30</v>
      </c>
      <c r="R539" s="146">
        <v>17.143999999999998</v>
      </c>
      <c r="S539" s="146">
        <v>51503</v>
      </c>
      <c r="V539" s="17"/>
      <c r="X539" s="12"/>
      <c r="Y539" s="10"/>
    </row>
    <row r="540" spans="2:41" ht="27" thickBot="1" x14ac:dyDescent="0.3">
      <c r="B540" s="12"/>
      <c r="C540" s="10"/>
      <c r="N540" s="146">
        <v>20230630</v>
      </c>
      <c r="O540" s="146" t="s">
        <v>372</v>
      </c>
      <c r="P540" s="146" t="s">
        <v>379</v>
      </c>
      <c r="Q540" s="148">
        <v>50</v>
      </c>
      <c r="R540" s="146">
        <v>28.568999999999999</v>
      </c>
      <c r="S540" s="146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 t="e">
        <f>SUM(C525:C540)</f>
        <v>#REF!</v>
      </c>
      <c r="V541" s="17"/>
      <c r="X541" s="15" t="s">
        <v>18</v>
      </c>
      <c r="Y541" s="16" t="e">
        <f>SUM(Y525:Y540)</f>
        <v>#REF!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0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0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0" t="s">
        <v>30</v>
      </c>
      <c r="J554" s="70"/>
      <c r="V554" s="17"/>
      <c r="AA554" s="221" t="s">
        <v>31</v>
      </c>
      <c r="AB554" s="221"/>
      <c r="AC554" s="221"/>
    </row>
    <row r="555" spans="1:43" ht="23.25" x14ac:dyDescent="0.35">
      <c r="B555" s="24" t="s">
        <v>64</v>
      </c>
      <c r="V555" s="17"/>
      <c r="X555" s="22" t="s">
        <v>64</v>
      </c>
    </row>
    <row r="556" spans="1:43" ht="23.25" x14ac:dyDescent="0.35">
      <c r="B556" s="23" t="s">
        <v>32</v>
      </c>
      <c r="C556" s="20" t="e">
        <f>IF(X517="PAGADO",0,Y522)</f>
        <v>#REF!</v>
      </c>
      <c r="E556" s="222" t="s">
        <v>203</v>
      </c>
      <c r="F556" s="222"/>
      <c r="G556" s="222"/>
      <c r="H556" s="222"/>
      <c r="V556" s="17"/>
      <c r="X556" s="23" t="s">
        <v>32</v>
      </c>
      <c r="Y556" s="20" t="e">
        <f>IF(B556="PAGADO",0,C561)</f>
        <v>#REF!</v>
      </c>
      <c r="AA556" s="222" t="s">
        <v>203</v>
      </c>
      <c r="AB556" s="222"/>
      <c r="AC556" s="222"/>
      <c r="AD556" s="22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257</v>
      </c>
      <c r="G558" s="3" t="s">
        <v>959</v>
      </c>
      <c r="H558" s="5">
        <v>285</v>
      </c>
      <c r="I558" t="s">
        <v>135</v>
      </c>
      <c r="N558" s="25">
        <v>45063</v>
      </c>
      <c r="O558" s="3" t="s">
        <v>963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163</v>
      </c>
      <c r="AC558" s="3" t="s">
        <v>84</v>
      </c>
      <c r="AD558" s="5">
        <v>145.54</v>
      </c>
      <c r="AE558" t="s">
        <v>136</v>
      </c>
      <c r="AJ558" s="25">
        <v>45128</v>
      </c>
      <c r="AK558" s="3" t="s">
        <v>974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 t="e">
        <f>IF(C556&gt;0,C556+C557,C557)</f>
        <v>#REF!</v>
      </c>
      <c r="E559" s="4">
        <v>45084</v>
      </c>
      <c r="F559" s="3" t="s">
        <v>540</v>
      </c>
      <c r="G559" s="3" t="s">
        <v>542</v>
      </c>
      <c r="H559" s="5">
        <v>285</v>
      </c>
      <c r="I559" t="s">
        <v>135</v>
      </c>
      <c r="N559" s="25">
        <v>45126</v>
      </c>
      <c r="O559" s="3" t="s">
        <v>413</v>
      </c>
      <c r="P559" s="3"/>
      <c r="Q559" s="3"/>
      <c r="R559" s="18">
        <v>200</v>
      </c>
      <c r="S559" s="3"/>
      <c r="V559" s="17"/>
      <c r="X559" s="1" t="s">
        <v>24</v>
      </c>
      <c r="Y559" s="19" t="e">
        <f>IF(Y556&gt;0,Y556+Y557,Y557)</f>
        <v>#REF!</v>
      </c>
      <c r="AA559" s="4">
        <v>45100</v>
      </c>
      <c r="AB559" s="3" t="s">
        <v>163</v>
      </c>
      <c r="AC559" s="3" t="s">
        <v>189</v>
      </c>
      <c r="AD559" s="5">
        <v>145.54</v>
      </c>
      <c r="AE559" t="s">
        <v>136</v>
      </c>
      <c r="AJ559" s="25">
        <v>45134</v>
      </c>
      <c r="AK559" s="3" t="s">
        <v>984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 t="e">
        <f>C582</f>
        <v>#REF!</v>
      </c>
      <c r="E560" s="4">
        <v>45085</v>
      </c>
      <c r="F560" s="3" t="s">
        <v>257</v>
      </c>
      <c r="G560" s="3" t="s">
        <v>959</v>
      </c>
      <c r="H560" s="5">
        <v>285</v>
      </c>
      <c r="I560" t="s">
        <v>135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 t="e">
        <f>Y582</f>
        <v>#REF!</v>
      </c>
      <c r="AA560" s="4">
        <v>45112</v>
      </c>
      <c r="AB560" s="3" t="s">
        <v>987</v>
      </c>
      <c r="AC560" s="3" t="s">
        <v>84</v>
      </c>
      <c r="AD560" s="5">
        <v>170</v>
      </c>
      <c r="AE560" t="s">
        <v>135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 t="e">
        <f>C559-C560</f>
        <v>#REF!</v>
      </c>
      <c r="E561" s="4">
        <v>45050</v>
      </c>
      <c r="F561" s="3" t="s">
        <v>115</v>
      </c>
      <c r="G561" s="3" t="s">
        <v>84</v>
      </c>
      <c r="H561" s="5">
        <v>170</v>
      </c>
      <c r="I561" t="s">
        <v>136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 t="e">
        <f>Y559-Y560</f>
        <v>#REF!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115</v>
      </c>
      <c r="G562" s="3" t="s">
        <v>84</v>
      </c>
      <c r="H562" s="5">
        <v>170</v>
      </c>
      <c r="I562" t="s">
        <v>135</v>
      </c>
      <c r="N562" s="3"/>
      <c r="O562" s="3"/>
      <c r="P562" s="3"/>
      <c r="Q562" s="3"/>
      <c r="R562" s="18"/>
      <c r="S562" s="3"/>
      <c r="V562" s="17"/>
      <c r="X562" s="223" t="e">
        <f>IF(Y561&lt;0,"NO PAGAR","COBRAR'")</f>
        <v>#REF!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3" t="e">
        <f>IF(C561&lt;0,"NO PAGAR","COBRAR'")</f>
        <v>#REF!</v>
      </c>
      <c r="C563" s="223"/>
      <c r="E563" s="4">
        <v>45062</v>
      </c>
      <c r="F563" s="3" t="s">
        <v>115</v>
      </c>
      <c r="G563" s="3" t="s">
        <v>109</v>
      </c>
      <c r="H563" s="5">
        <v>170</v>
      </c>
      <c r="I563" t="s">
        <v>135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6" t="s">
        <v>9</v>
      </c>
      <c r="C564" s="217"/>
      <c r="E564" s="4">
        <v>45069</v>
      </c>
      <c r="F564" s="3" t="s">
        <v>115</v>
      </c>
      <c r="G564" s="3" t="s">
        <v>109</v>
      </c>
      <c r="H564" s="5">
        <v>170</v>
      </c>
      <c r="I564" t="s">
        <v>135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e">
        <f>IF(Y522&lt;0,"SALDO ADELANTADO","SALDO A FAVOR '")</f>
        <v>#REF!</v>
      </c>
      <c r="C565" s="10" t="e">
        <f>IF(Y522&lt;=0,Y522*-1)</f>
        <v>#REF!</v>
      </c>
      <c r="E565" s="4">
        <v>45071</v>
      </c>
      <c r="F565" s="3" t="s">
        <v>115</v>
      </c>
      <c r="G565" s="3" t="s">
        <v>84</v>
      </c>
      <c r="H565" s="5">
        <v>170</v>
      </c>
      <c r="I565" t="s">
        <v>135</v>
      </c>
      <c r="N565" s="3"/>
      <c r="O565" s="3"/>
      <c r="P565" s="3"/>
      <c r="Q565" s="3"/>
      <c r="R565" s="18"/>
      <c r="S565" s="3"/>
      <c r="V565" s="17"/>
      <c r="X565" s="9" t="e">
        <f>IF(C561&lt;0,"SALDO ADELANTADO","SALDO A FAVOR'")</f>
        <v>#REF!</v>
      </c>
      <c r="Y565" s="10" t="e">
        <f>IF(C561&lt;=0,C561*-1)</f>
        <v>#REF!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115</v>
      </c>
      <c r="G566" s="3" t="s">
        <v>118</v>
      </c>
      <c r="H566" s="5">
        <v>190</v>
      </c>
      <c r="I566" t="s">
        <v>135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115</v>
      </c>
      <c r="G567" s="3" t="s">
        <v>109</v>
      </c>
      <c r="H567" s="5">
        <v>170</v>
      </c>
      <c r="I567" t="s">
        <v>135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964</v>
      </c>
      <c r="G568" s="3" t="s">
        <v>206</v>
      </c>
      <c r="H568" s="5">
        <v>160</v>
      </c>
      <c r="I568" t="s">
        <v>136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82</v>
      </c>
      <c r="G569" s="3" t="s">
        <v>109</v>
      </c>
      <c r="H569" s="5">
        <v>150</v>
      </c>
      <c r="I569" t="s">
        <v>136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82</v>
      </c>
      <c r="G570" s="3" t="s">
        <v>109</v>
      </c>
      <c r="H570" s="5">
        <v>140</v>
      </c>
      <c r="I570" t="s">
        <v>136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139</v>
      </c>
      <c r="G571" s="3" t="s">
        <v>84</v>
      </c>
      <c r="H571" s="5">
        <v>210</v>
      </c>
      <c r="I571" t="s">
        <v>136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971</v>
      </c>
      <c r="G572" s="3" t="s">
        <v>140</v>
      </c>
      <c r="H572" s="5">
        <v>190</v>
      </c>
      <c r="I572" t="s">
        <v>135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970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969</v>
      </c>
      <c r="O575" s="164">
        <v>0.68486111111111114</v>
      </c>
      <c r="P575">
        <v>20230703</v>
      </c>
      <c r="Q575" s="149" t="s">
        <v>374</v>
      </c>
      <c r="R575" t="s">
        <v>870</v>
      </c>
      <c r="S575" t="s">
        <v>379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969</v>
      </c>
      <c r="O576" s="164">
        <v>0.93024305555555553</v>
      </c>
      <c r="P576">
        <v>20230703</v>
      </c>
      <c r="Q576" t="s">
        <v>372</v>
      </c>
      <c r="R576" t="s">
        <v>870</v>
      </c>
      <c r="S576" t="s">
        <v>379</v>
      </c>
      <c r="T576" s="160">
        <v>80.019000000000005</v>
      </c>
      <c r="U576" s="160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969</v>
      </c>
      <c r="O577" s="164">
        <v>0.51952546296296298</v>
      </c>
      <c r="P577">
        <v>20230707</v>
      </c>
      <c r="Q577" t="s">
        <v>374</v>
      </c>
      <c r="R577" t="s">
        <v>870</v>
      </c>
      <c r="S577" t="s">
        <v>379</v>
      </c>
      <c r="T577" s="160">
        <v>105.01</v>
      </c>
      <c r="U577" s="160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969</v>
      </c>
      <c r="O578" s="164">
        <v>0.76378472222222227</v>
      </c>
      <c r="P578">
        <v>20230710</v>
      </c>
      <c r="Q578" s="149" t="s">
        <v>372</v>
      </c>
      <c r="R578" t="s">
        <v>870</v>
      </c>
      <c r="S578" t="s">
        <v>379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969</v>
      </c>
      <c r="O579" s="164">
        <v>0.73078703703703696</v>
      </c>
      <c r="P579">
        <v>20230712</v>
      </c>
      <c r="Q579" t="s">
        <v>374</v>
      </c>
      <c r="R579" t="s">
        <v>870</v>
      </c>
      <c r="S579" t="s">
        <v>379</v>
      </c>
      <c r="T579" s="160">
        <v>60</v>
      </c>
      <c r="U579" s="160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969</v>
      </c>
      <c r="O580" s="164">
        <v>0.58202546296296298</v>
      </c>
      <c r="P580">
        <v>20230714</v>
      </c>
      <c r="Q580" t="s">
        <v>372</v>
      </c>
      <c r="R580" t="s">
        <v>870</v>
      </c>
      <c r="S580" t="s">
        <v>379</v>
      </c>
      <c r="T580" s="160">
        <v>104.01</v>
      </c>
      <c r="U580" s="160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46" t="s">
        <v>969</v>
      </c>
      <c r="O581" s="165">
        <v>0.72013888888888899</v>
      </c>
      <c r="P581" s="146">
        <v>20230715</v>
      </c>
      <c r="Q581" s="148" t="s">
        <v>374</v>
      </c>
      <c r="R581" s="146" t="s">
        <v>870</v>
      </c>
      <c r="S581" s="146" t="s">
        <v>379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 t="e">
        <f>SUM(C565:C581)</f>
        <v>#REF!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 t="e">
        <f>SUM(Y565:Y581)</f>
        <v>#REF!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0"/>
      <c r="V594" s="17"/>
    </row>
    <row r="595" spans="2:41" ht="26.25" x14ac:dyDescent="0.4">
      <c r="I595" s="70"/>
      <c r="V595" s="17"/>
    </row>
    <row r="596" spans="2:41" x14ac:dyDescent="0.25">
      <c r="V596" s="17"/>
      <c r="AC596" s="224" t="s">
        <v>29</v>
      </c>
      <c r="AD596" s="224"/>
      <c r="AE596" s="224"/>
    </row>
    <row r="597" spans="2:41" ht="21" customHeight="1" x14ac:dyDescent="0.4">
      <c r="H597" s="70" t="s">
        <v>28</v>
      </c>
      <c r="J597" s="70"/>
      <c r="V597" s="17"/>
      <c r="AC597" s="224"/>
      <c r="AD597" s="224"/>
      <c r="AE597" s="224"/>
    </row>
    <row r="598" spans="2:41" ht="15" customHeight="1" x14ac:dyDescent="0.4">
      <c r="H598" s="70"/>
      <c r="J598" s="70"/>
      <c r="V598" s="17"/>
      <c r="AC598" s="224"/>
      <c r="AD598" s="224"/>
      <c r="AE598" s="22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65</v>
      </c>
      <c r="V601" s="17"/>
      <c r="X601" s="22" t="s">
        <v>65</v>
      </c>
    </row>
    <row r="602" spans="2:41" ht="23.25" x14ac:dyDescent="0.35">
      <c r="B602" s="23" t="s">
        <v>32</v>
      </c>
      <c r="C602" s="20" t="e">
        <f>IF(X556="PAGADO",0,Y561)</f>
        <v>#REF!</v>
      </c>
      <c r="E602" s="222" t="s">
        <v>203</v>
      </c>
      <c r="F602" s="222"/>
      <c r="G602" s="222"/>
      <c r="H602" s="222"/>
      <c r="V602" s="17"/>
      <c r="X602" s="23" t="s">
        <v>32</v>
      </c>
      <c r="Y602" s="20" t="e">
        <f>IF(B602="PAGADO",0,C607)</f>
        <v>#REF!</v>
      </c>
      <c r="AA602" s="222" t="s">
        <v>203</v>
      </c>
      <c r="AB602" s="222"/>
      <c r="AC602" s="222"/>
      <c r="AD602" s="22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494</v>
      </c>
      <c r="G604" s="3" t="s">
        <v>156</v>
      </c>
      <c r="H604" s="5">
        <v>160</v>
      </c>
      <c r="I604" t="s">
        <v>135</v>
      </c>
      <c r="N604" s="25">
        <v>45134</v>
      </c>
      <c r="O604" s="3" t="s">
        <v>995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163</v>
      </c>
      <c r="AC604" s="3" t="s">
        <v>118</v>
      </c>
      <c r="AD604" s="5">
        <v>169.8</v>
      </c>
      <c r="AE604" t="s">
        <v>136</v>
      </c>
      <c r="AJ604" s="25">
        <v>45142</v>
      </c>
      <c r="AK604" s="3" t="s">
        <v>1040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 t="e">
        <f>IF(C602&gt;0,C602+C603,C603)</f>
        <v>#REF!</v>
      </c>
      <c r="E605" s="4">
        <v>45106</v>
      </c>
      <c r="F605" s="3" t="s">
        <v>150</v>
      </c>
      <c r="G605" s="3" t="s">
        <v>147</v>
      </c>
      <c r="H605" s="5">
        <v>580</v>
      </c>
      <c r="I605" t="s">
        <v>136</v>
      </c>
      <c r="N605" s="25">
        <v>45135</v>
      </c>
      <c r="O605" s="3" t="s">
        <v>995</v>
      </c>
      <c r="P605" s="3"/>
      <c r="Q605" s="3"/>
      <c r="R605" s="18">
        <v>200</v>
      </c>
      <c r="S605" s="3"/>
      <c r="V605" s="17"/>
      <c r="X605" s="1" t="s">
        <v>24</v>
      </c>
      <c r="Y605" s="19" t="e">
        <f>IF(Y602&gt;0,Y602+Y603,Y603)</f>
        <v>#REF!</v>
      </c>
      <c r="AA605" s="4">
        <v>45126</v>
      </c>
      <c r="AB605" s="3" t="s">
        <v>1044</v>
      </c>
      <c r="AC605" s="3" t="s">
        <v>163</v>
      </c>
      <c r="AD605" s="5">
        <v>145.54</v>
      </c>
      <c r="AE605" t="s">
        <v>136</v>
      </c>
      <c r="AJ605" s="25">
        <v>45146</v>
      </c>
      <c r="AK605" s="3" t="s">
        <v>1052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 t="e">
        <f>C629</f>
        <v>#REF!</v>
      </c>
      <c r="E606" s="4">
        <v>45113</v>
      </c>
      <c r="F606" s="3" t="s">
        <v>150</v>
      </c>
      <c r="G606" s="3" t="s">
        <v>109</v>
      </c>
      <c r="H606" s="5">
        <v>180</v>
      </c>
      <c r="I606" t="s">
        <v>135</v>
      </c>
      <c r="N606" s="25">
        <v>45139</v>
      </c>
      <c r="O606" s="3" t="s">
        <v>1003</v>
      </c>
      <c r="P606" s="3"/>
      <c r="Q606" s="3"/>
      <c r="R606" s="18">
        <v>200</v>
      </c>
      <c r="S606" s="3"/>
      <c r="V606" s="17"/>
      <c r="X606" s="1" t="s">
        <v>9</v>
      </c>
      <c r="Y606" s="20" t="e">
        <f>Y629</f>
        <v>#REF!</v>
      </c>
      <c r="AA606" s="4">
        <v>45124</v>
      </c>
      <c r="AB606" s="3" t="s">
        <v>157</v>
      </c>
      <c r="AC606" s="3" t="s">
        <v>120</v>
      </c>
      <c r="AD606" s="5">
        <v>320</v>
      </c>
      <c r="AE606" t="s">
        <v>135</v>
      </c>
      <c r="AJ606" s="25">
        <v>45146</v>
      </c>
      <c r="AK606" s="3" t="s">
        <v>530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 t="e">
        <f>C605-C606</f>
        <v>#REF!</v>
      </c>
      <c r="E607" s="4">
        <v>45114</v>
      </c>
      <c r="F607" s="3" t="s">
        <v>150</v>
      </c>
      <c r="G607" s="3" t="s">
        <v>111</v>
      </c>
      <c r="H607" s="5">
        <v>200</v>
      </c>
      <c r="I607" t="s">
        <v>135</v>
      </c>
      <c r="N607" s="25">
        <v>45140</v>
      </c>
      <c r="O607" s="3" t="s">
        <v>1005</v>
      </c>
      <c r="P607" s="3"/>
      <c r="Q607" s="3"/>
      <c r="R607" s="18">
        <v>50</v>
      </c>
      <c r="S607" s="3"/>
      <c r="V607" s="17"/>
      <c r="X607" s="6" t="s">
        <v>8</v>
      </c>
      <c r="Y607" s="21" t="e">
        <f>Y605-Y606</f>
        <v>#REF!</v>
      </c>
      <c r="AA607" s="4">
        <v>45126</v>
      </c>
      <c r="AB607" s="3" t="s">
        <v>157</v>
      </c>
      <c r="AC607" s="3" t="s">
        <v>1046</v>
      </c>
      <c r="AD607" s="5">
        <v>580</v>
      </c>
      <c r="AE607" t="s">
        <v>135</v>
      </c>
      <c r="AJ607" s="25">
        <v>45146</v>
      </c>
      <c r="AK607" s="3" t="s">
        <v>365</v>
      </c>
      <c r="AL607" s="3"/>
      <c r="AM607" s="3"/>
      <c r="AN607" s="18">
        <v>1040</v>
      </c>
      <c r="AO607" s="3"/>
    </row>
    <row r="608" spans="2:41" ht="26.25" x14ac:dyDescent="0.4">
      <c r="B608" s="225" t="e">
        <f>IF(C607&lt;0,"NO PAGAR","COBRAR")</f>
        <v>#REF!</v>
      </c>
      <c r="C608" s="225"/>
      <c r="E608" s="4">
        <v>45117</v>
      </c>
      <c r="F608" s="3" t="s">
        <v>83</v>
      </c>
      <c r="G608" s="3" t="s">
        <v>156</v>
      </c>
      <c r="H608" s="5">
        <v>200</v>
      </c>
      <c r="I608" t="s">
        <v>136</v>
      </c>
      <c r="N608" s="25">
        <v>45140</v>
      </c>
      <c r="O608" s="3" t="s">
        <v>1007</v>
      </c>
      <c r="P608" s="3"/>
      <c r="Q608" s="3"/>
      <c r="R608" s="18">
        <v>300</v>
      </c>
      <c r="S608" s="3"/>
      <c r="V608" s="17"/>
      <c r="X608" s="225" t="e">
        <f>IF(Y607&lt;0,"NO PAGAR","COBRAR")</f>
        <v>#REF!</v>
      </c>
      <c r="Y608" s="225"/>
      <c r="AA608" s="4">
        <v>45127</v>
      </c>
      <c r="AB608" s="3" t="s">
        <v>157</v>
      </c>
      <c r="AC608" s="3" t="s">
        <v>109</v>
      </c>
      <c r="AD608" s="5">
        <v>180</v>
      </c>
      <c r="AE608" t="s">
        <v>136</v>
      </c>
      <c r="AJ608" s="3"/>
      <c r="AK608" s="3"/>
      <c r="AL608" s="3"/>
      <c r="AM608" s="3"/>
      <c r="AN608" s="18"/>
      <c r="AO608" s="3"/>
    </row>
    <row r="609" spans="2:41" x14ac:dyDescent="0.25">
      <c r="B609" s="216" t="s">
        <v>9</v>
      </c>
      <c r="C609" s="217"/>
      <c r="E609" s="4">
        <v>45118</v>
      </c>
      <c r="F609" s="3" t="s">
        <v>83</v>
      </c>
      <c r="G609" s="3" t="s">
        <v>133</v>
      </c>
      <c r="H609" s="5">
        <v>150</v>
      </c>
      <c r="I609" t="s">
        <v>135</v>
      </c>
      <c r="N609" s="25">
        <v>45140</v>
      </c>
      <c r="O609" s="3" t="s">
        <v>1008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494</v>
      </c>
      <c r="AC609" s="3" t="s">
        <v>163</v>
      </c>
      <c r="AD609" s="5">
        <v>160</v>
      </c>
      <c r="AE609" t="s">
        <v>135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 t="e">
        <f>IF(Y561&lt;=0,Y561*-1)</f>
        <v>#REF!</v>
      </c>
      <c r="E610" s="4">
        <v>45126</v>
      </c>
      <c r="F610" s="3" t="s">
        <v>83</v>
      </c>
      <c r="G610" s="3" t="s">
        <v>156</v>
      </c>
      <c r="H610" s="5">
        <v>150</v>
      </c>
      <c r="I610" t="s">
        <v>136</v>
      </c>
      <c r="N610" s="25">
        <v>45140</v>
      </c>
      <c r="O610" s="3" t="s">
        <v>1012</v>
      </c>
      <c r="P610" s="3"/>
      <c r="Q610" s="3"/>
      <c r="R610" s="18">
        <v>56</v>
      </c>
      <c r="S610" s="3"/>
      <c r="V610" s="17"/>
      <c r="X610" s="9" t="e">
        <f>IF(C607&lt;0,"SALDO ADELANTADO","SALDO A FAVOR'")</f>
        <v>#REF!</v>
      </c>
      <c r="Y610" s="10" t="e">
        <f>IF(C607&lt;=0,C607*-1)</f>
        <v>#REF!</v>
      </c>
      <c r="AA610" s="4">
        <v>45112</v>
      </c>
      <c r="AB610" s="3" t="s">
        <v>163</v>
      </c>
      <c r="AC610" s="3" t="s">
        <v>494</v>
      </c>
      <c r="AD610" s="5">
        <v>160</v>
      </c>
      <c r="AE610" t="s">
        <v>136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488</v>
      </c>
      <c r="G611" s="3" t="s">
        <v>156</v>
      </c>
      <c r="H611" s="5">
        <v>120</v>
      </c>
      <c r="I611" t="s">
        <v>135</v>
      </c>
      <c r="N611" s="25">
        <v>45140</v>
      </c>
      <c r="O611" s="3" t="s">
        <v>1024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488</v>
      </c>
      <c r="G612" s="3" t="s">
        <v>156</v>
      </c>
      <c r="H612" s="5">
        <v>120</v>
      </c>
      <c r="I612" t="s">
        <v>136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 x14ac:dyDescent="0.25">
      <c r="B621" s="12"/>
      <c r="C621" s="10"/>
      <c r="N621" s="120" t="s">
        <v>374</v>
      </c>
      <c r="O621" s="121">
        <v>45126.966388890003</v>
      </c>
      <c r="P621" s="120" t="s">
        <v>379</v>
      </c>
      <c r="Q621" s="122">
        <v>73.144000000000005</v>
      </c>
      <c r="R621" s="122">
        <v>128.00200000000001</v>
      </c>
      <c r="S621" s="123" t="s">
        <v>1017</v>
      </c>
      <c r="V621" s="17"/>
      <c r="X621" s="12"/>
      <c r="Y621" s="10"/>
    </row>
    <row r="622" spans="2:41" x14ac:dyDescent="0.25">
      <c r="B622" s="12"/>
      <c r="C622" s="10"/>
      <c r="N622" s="120" t="s">
        <v>372</v>
      </c>
      <c r="O622" s="121">
        <v>45124.58873843</v>
      </c>
      <c r="P622" s="120" t="s">
        <v>379</v>
      </c>
      <c r="Q622" s="122">
        <v>47.433999999999997</v>
      </c>
      <c r="R622" s="122">
        <v>83.01</v>
      </c>
      <c r="S622" s="123" t="s">
        <v>769</v>
      </c>
      <c r="V622" s="17"/>
      <c r="X622" s="12"/>
      <c r="Y622" s="10"/>
    </row>
    <row r="623" spans="2:41" x14ac:dyDescent="0.25">
      <c r="B623" s="12"/>
      <c r="C623" s="10"/>
      <c r="E623" s="14"/>
      <c r="N623" s="120" t="s">
        <v>372</v>
      </c>
      <c r="O623" s="121">
        <v>45131.46287037</v>
      </c>
      <c r="P623" s="120" t="s">
        <v>379</v>
      </c>
      <c r="Q623" s="122">
        <v>54.292999999999999</v>
      </c>
      <c r="R623" s="122">
        <v>95.01</v>
      </c>
      <c r="S623" s="123" t="s">
        <v>769</v>
      </c>
      <c r="V623" s="17"/>
      <c r="X623" s="12"/>
      <c r="Y623" s="10"/>
      <c r="AA623" s="14"/>
    </row>
    <row r="624" spans="2:41" x14ac:dyDescent="0.25">
      <c r="B624" s="12"/>
      <c r="C624" s="10"/>
      <c r="N624" s="120" t="s">
        <v>374</v>
      </c>
      <c r="O624" s="121">
        <v>45132.971944440003</v>
      </c>
      <c r="P624" s="120" t="s">
        <v>379</v>
      </c>
      <c r="Q624" s="122">
        <v>59.613</v>
      </c>
      <c r="R624" s="122">
        <v>104.32</v>
      </c>
      <c r="S624" s="123" t="s">
        <v>1016</v>
      </c>
      <c r="V624" s="17"/>
      <c r="X624" s="12"/>
      <c r="Y624" s="10"/>
    </row>
    <row r="625" spans="1:43" x14ac:dyDescent="0.25">
      <c r="B625" s="12"/>
      <c r="C625" s="10"/>
      <c r="N625" s="120" t="s">
        <v>372</v>
      </c>
      <c r="O625" s="121">
        <v>45134.560659720002</v>
      </c>
      <c r="P625" s="120" t="s">
        <v>379</v>
      </c>
      <c r="Q625" s="122">
        <v>49.143000000000001</v>
      </c>
      <c r="R625" s="122">
        <v>86</v>
      </c>
      <c r="S625" s="123" t="s">
        <v>769</v>
      </c>
      <c r="V625" s="17"/>
      <c r="X625" s="12"/>
      <c r="Y625" s="10"/>
    </row>
    <row r="626" spans="1:43" x14ac:dyDescent="0.25">
      <c r="B626" s="12"/>
      <c r="C626" s="10"/>
      <c r="N626" s="120" t="s">
        <v>374</v>
      </c>
      <c r="O626" s="121">
        <v>45135.212418980002</v>
      </c>
      <c r="P626" s="120" t="s">
        <v>379</v>
      </c>
      <c r="Q626" s="122">
        <v>65.716999999999999</v>
      </c>
      <c r="R626" s="122">
        <v>115</v>
      </c>
      <c r="S626" s="123" t="s">
        <v>799</v>
      </c>
      <c r="V626" s="17"/>
      <c r="X626" s="12"/>
      <c r="Y626" s="10"/>
    </row>
    <row r="627" spans="1:43" x14ac:dyDescent="0.25">
      <c r="B627" s="12"/>
      <c r="C627" s="10"/>
      <c r="N627" s="120" t="s">
        <v>372</v>
      </c>
      <c r="O627" s="121">
        <v>45135.962974540002</v>
      </c>
      <c r="P627" s="120" t="s">
        <v>379</v>
      </c>
      <c r="Q627" s="122">
        <v>51.462000000000003</v>
      </c>
      <c r="R627" s="122">
        <v>90.06</v>
      </c>
      <c r="S627" s="125"/>
      <c r="V627" s="17"/>
      <c r="X627" s="12"/>
      <c r="Y627" s="10"/>
    </row>
    <row r="628" spans="1:43" x14ac:dyDescent="0.25">
      <c r="B628" s="11"/>
      <c r="C628" s="10"/>
      <c r="N628" s="120" t="s">
        <v>374</v>
      </c>
      <c r="O628" s="121">
        <v>45136.104502319999</v>
      </c>
      <c r="P628" s="120" t="s">
        <v>379</v>
      </c>
      <c r="Q628" s="122">
        <v>25.143000000000001</v>
      </c>
      <c r="R628" s="122">
        <v>44</v>
      </c>
      <c r="S628" s="123" t="s">
        <v>799</v>
      </c>
      <c r="V628" s="17"/>
      <c r="X628" s="11"/>
      <c r="Y628" s="10"/>
    </row>
    <row r="629" spans="1:43" x14ac:dyDescent="0.25">
      <c r="B629" s="15" t="s">
        <v>18</v>
      </c>
      <c r="C629" s="16" t="e">
        <f>SUM(C610:C628)</f>
        <v>#REF!</v>
      </c>
      <c r="R629" s="170">
        <f>SUM(R621:R628)</f>
        <v>745.40200000000004</v>
      </c>
      <c r="V629" s="17"/>
      <c r="X629" s="15" t="s">
        <v>18</v>
      </c>
      <c r="Y629" s="16" t="e">
        <f>SUM(Y610:Y628)</f>
        <v>#REF!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0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0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0" t="s">
        <v>30</v>
      </c>
      <c r="J642" s="70"/>
      <c r="V642" s="17"/>
      <c r="AA642" s="221" t="s">
        <v>31</v>
      </c>
      <c r="AB642" s="221"/>
      <c r="AC642" s="221"/>
    </row>
    <row r="643" spans="2:41" ht="15" customHeight="1" x14ac:dyDescent="0.4">
      <c r="H643" s="70"/>
      <c r="J643" s="70"/>
      <c r="V643" s="17"/>
      <c r="AA643" s="221"/>
      <c r="AB643" s="221"/>
      <c r="AC643" s="221"/>
    </row>
    <row r="644" spans="2:41" ht="23.25" x14ac:dyDescent="0.35">
      <c r="B644" s="24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IF(X602="PAGADO",0,Y607)</f>
        <v>#REF!</v>
      </c>
      <c r="E645" s="222" t="s">
        <v>203</v>
      </c>
      <c r="F645" s="222"/>
      <c r="G645" s="222"/>
      <c r="H645" s="222"/>
      <c r="V645" s="17"/>
      <c r="X645" s="23" t="s">
        <v>32</v>
      </c>
      <c r="Y645" s="20" t="e">
        <f>IF(B1427="PAGADO",0,C650)</f>
        <v>#REF!</v>
      </c>
      <c r="AA645" s="222" t="s">
        <v>203</v>
      </c>
      <c r="AB645" s="222"/>
      <c r="AC645" s="222"/>
      <c r="AD645" s="22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112</v>
      </c>
      <c r="G647" s="3" t="s">
        <v>133</v>
      </c>
      <c r="H647" s="5">
        <v>170</v>
      </c>
      <c r="I647" t="s">
        <v>135</v>
      </c>
      <c r="N647" s="25">
        <v>45152</v>
      </c>
      <c r="O647" s="3" t="s">
        <v>1065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222</v>
      </c>
      <c r="AC647" s="3" t="s">
        <v>87</v>
      </c>
      <c r="AD647" s="5">
        <v>110</v>
      </c>
      <c r="AE647" t="s">
        <v>136</v>
      </c>
      <c r="AJ647" s="25">
        <v>45155</v>
      </c>
      <c r="AK647" s="3" t="s">
        <v>1089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>
        <v>45119</v>
      </c>
      <c r="F648" s="3" t="s">
        <v>1071</v>
      </c>
      <c r="G648" s="3" t="s">
        <v>88</v>
      </c>
      <c r="H648" s="5">
        <v>285</v>
      </c>
      <c r="I648" t="s">
        <v>135</v>
      </c>
      <c r="N648" s="25">
        <v>45155</v>
      </c>
      <c r="O648" s="3" t="s">
        <v>353</v>
      </c>
      <c r="P648" s="3"/>
      <c r="Q648" s="3"/>
      <c r="R648" s="18">
        <v>100</v>
      </c>
      <c r="S648" s="3"/>
      <c r="V648" s="17"/>
      <c r="X648" s="1" t="s">
        <v>24</v>
      </c>
      <c r="Y648" s="19" t="e">
        <f>IF(Y645&gt;0,Y645+Y646,Y646)</f>
        <v>#REF!</v>
      </c>
      <c r="AA648" s="4">
        <v>45114</v>
      </c>
      <c r="AB648" s="3" t="s">
        <v>1085</v>
      </c>
      <c r="AC648" s="3" t="s">
        <v>156</v>
      </c>
      <c r="AD648" s="5">
        <v>210</v>
      </c>
      <c r="AE648" t="s">
        <v>136</v>
      </c>
      <c r="AJ648" s="25">
        <v>45156</v>
      </c>
      <c r="AK648" s="3" t="s">
        <v>1092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 t="e">
        <f>C670</f>
        <v>#REF!</v>
      </c>
      <c r="E649" s="4">
        <v>45119</v>
      </c>
      <c r="F649" s="3" t="s">
        <v>1071</v>
      </c>
      <c r="G649" s="3" t="s">
        <v>90</v>
      </c>
      <c r="H649" s="5">
        <v>285</v>
      </c>
      <c r="I649" t="s">
        <v>136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Y670</f>
        <v>#REF!</v>
      </c>
      <c r="AA649" s="4">
        <v>45146</v>
      </c>
      <c r="AB649" s="3" t="s">
        <v>221</v>
      </c>
      <c r="AC649" s="3" t="s">
        <v>133</v>
      </c>
      <c r="AD649" s="5">
        <v>150</v>
      </c>
      <c r="AE649" t="s">
        <v>135</v>
      </c>
      <c r="AJ649" s="25">
        <v>45161</v>
      </c>
      <c r="AK649" s="3" t="s">
        <v>1101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 t="e">
        <f>C648-C649</f>
        <v>#REF!</v>
      </c>
      <c r="E650" s="4">
        <v>45120</v>
      </c>
      <c r="F650" s="3" t="s">
        <v>1071</v>
      </c>
      <c r="G650" s="3" t="s">
        <v>88</v>
      </c>
      <c r="H650" s="5">
        <v>285</v>
      </c>
      <c r="I650" t="s">
        <v>136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 t="e">
        <f>Y648-Y649</f>
        <v>#REF!</v>
      </c>
      <c r="AA650" s="4">
        <v>45147</v>
      </c>
      <c r="AB650" s="3" t="s">
        <v>221</v>
      </c>
      <c r="AC650" s="3" t="s">
        <v>156</v>
      </c>
      <c r="AD650" s="5">
        <v>150</v>
      </c>
      <c r="AE650" t="s">
        <v>135</v>
      </c>
      <c r="AJ650" s="25">
        <v>45161</v>
      </c>
      <c r="AK650" s="3" t="s">
        <v>1107</v>
      </c>
      <c r="AL650" s="3"/>
      <c r="AM650" s="3"/>
      <c r="AN650" s="18">
        <v>200</v>
      </c>
      <c r="AO650" s="3" t="s">
        <v>136</v>
      </c>
    </row>
    <row r="651" spans="2:41" ht="23.25" x14ac:dyDescent="0.35">
      <c r="B651" s="6"/>
      <c r="C651" s="7"/>
      <c r="E651" s="4">
        <v>45121</v>
      </c>
      <c r="F651" s="3" t="s">
        <v>1071</v>
      </c>
      <c r="G651" s="3" t="s">
        <v>90</v>
      </c>
      <c r="H651" s="5">
        <v>285</v>
      </c>
      <c r="I651" t="s">
        <v>136</v>
      </c>
      <c r="N651" s="3"/>
      <c r="O651" s="3"/>
      <c r="P651" s="3"/>
      <c r="Q651" s="3"/>
      <c r="R651" s="18"/>
      <c r="S651" s="3"/>
      <c r="V651" s="17"/>
      <c r="X651" s="223" t="e">
        <f>IF(Y650&lt;0,"NO PAGAR","COBRAR'")</f>
        <v>#REF!</v>
      </c>
      <c r="Y651" s="223"/>
      <c r="AA651" s="4">
        <v>45097</v>
      </c>
      <c r="AB651" s="3" t="s">
        <v>112</v>
      </c>
      <c r="AC651" s="3" t="s">
        <v>133</v>
      </c>
      <c r="AD651" s="5">
        <v>170</v>
      </c>
      <c r="AE651" t="s">
        <v>135</v>
      </c>
      <c r="AJ651" s="3"/>
      <c r="AK651" s="3"/>
      <c r="AL651" s="3"/>
      <c r="AM651" s="3"/>
      <c r="AN651" s="18"/>
      <c r="AO651" s="3"/>
    </row>
    <row r="652" spans="2:41" ht="23.25" x14ac:dyDescent="0.35">
      <c r="B652" s="223" t="e">
        <f>IF(C650&lt;0,"NO PAGAR","COBRAR'")</f>
        <v>#REF!</v>
      </c>
      <c r="C652" s="223"/>
      <c r="E652" s="4">
        <v>45124</v>
      </c>
      <c r="F652" s="3" t="s">
        <v>1071</v>
      </c>
      <c r="G652" s="3" t="s">
        <v>88</v>
      </c>
      <c r="H652" s="5">
        <v>285</v>
      </c>
      <c r="I652" t="s">
        <v>136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112</v>
      </c>
      <c r="AC652" s="3" t="s">
        <v>118</v>
      </c>
      <c r="AD652" s="5">
        <v>190</v>
      </c>
      <c r="AE652" t="s">
        <v>135</v>
      </c>
      <c r="AJ652" s="3"/>
      <c r="AK652" s="3"/>
      <c r="AL652" s="3"/>
      <c r="AM652" s="3"/>
      <c r="AN652" s="18"/>
      <c r="AO652" s="3"/>
    </row>
    <row r="653" spans="2:41" x14ac:dyDescent="0.25">
      <c r="B653" s="216" t="s">
        <v>9</v>
      </c>
      <c r="C653" s="217"/>
      <c r="E653" s="4">
        <v>45132</v>
      </c>
      <c r="F653" s="3" t="s">
        <v>1071</v>
      </c>
      <c r="G653" s="3" t="s">
        <v>90</v>
      </c>
      <c r="H653" s="5">
        <v>285</v>
      </c>
      <c r="I653" t="s">
        <v>136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112</v>
      </c>
      <c r="AC653" s="3" t="s">
        <v>134</v>
      </c>
      <c r="AD653" s="5">
        <v>380</v>
      </c>
      <c r="AE653" t="s">
        <v>135</v>
      </c>
      <c r="AJ653" s="3"/>
      <c r="AK653" s="3"/>
      <c r="AL653" s="3"/>
      <c r="AM653" s="3"/>
      <c r="AN653" s="18"/>
      <c r="AO653" s="3"/>
    </row>
    <row r="654" spans="2:41" x14ac:dyDescent="0.25">
      <c r="B654" s="9" t="e">
        <f>IF(Y607&lt;0,"SALDO ADELANTADO","SALDO A FAVOR '")</f>
        <v>#REF!</v>
      </c>
      <c r="C654" s="10" t="e">
        <f>IF(Y607&lt;=0,Y607*-1)</f>
        <v>#REF!</v>
      </c>
      <c r="E654" s="4">
        <v>45132</v>
      </c>
      <c r="F654" s="3" t="s">
        <v>1071</v>
      </c>
      <c r="G654" s="3" t="s">
        <v>89</v>
      </c>
      <c r="H654" s="5">
        <v>310</v>
      </c>
      <c r="I654" t="s">
        <v>135</v>
      </c>
      <c r="N654" s="3"/>
      <c r="O654" s="3"/>
      <c r="P654" s="3"/>
      <c r="Q654" s="3"/>
      <c r="R654" s="18"/>
      <c r="S654" s="3"/>
      <c r="V654" s="17"/>
      <c r="X654" s="9" t="e">
        <f>IF(C650&lt;0,"SALDO ADELANTADO","SALDO A FAVOR'")</f>
        <v>#REF!</v>
      </c>
      <c r="Y654" s="10" t="e">
        <f>IF(C650&lt;=0,C650*-1)</f>
        <v>#REF!</v>
      </c>
      <c r="AA654" s="4">
        <v>45152</v>
      </c>
      <c r="AB654" s="3" t="s">
        <v>1108</v>
      </c>
      <c r="AC654" s="3"/>
      <c r="AD654" s="5">
        <v>100</v>
      </c>
      <c r="AE654" t="s">
        <v>136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1071</v>
      </c>
      <c r="G655" s="3" t="s">
        <v>1073</v>
      </c>
      <c r="H655" s="5">
        <v>330</v>
      </c>
      <c r="I655" t="s">
        <v>136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1109</v>
      </c>
      <c r="AC655" s="3"/>
      <c r="AD655" s="5">
        <v>100</v>
      </c>
      <c r="AE655" t="s">
        <v>136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221</v>
      </c>
      <c r="G656" s="3" t="s">
        <v>156</v>
      </c>
      <c r="H656" s="5">
        <v>150</v>
      </c>
      <c r="I656" t="s">
        <v>136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1110</v>
      </c>
      <c r="AC656" s="3"/>
      <c r="AD656" s="5">
        <v>220</v>
      </c>
      <c r="AE656" t="s">
        <v>136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1079</v>
      </c>
      <c r="G657" s="3" t="s">
        <v>156</v>
      </c>
      <c r="H657" s="5">
        <v>130</v>
      </c>
      <c r="I657" t="s">
        <v>135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1080</v>
      </c>
      <c r="G658" s="3" t="s">
        <v>156</v>
      </c>
      <c r="H658" s="5">
        <v>280</v>
      </c>
      <c r="I658" t="s">
        <v>135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1081</v>
      </c>
      <c r="G659" s="3" t="s">
        <v>1082</v>
      </c>
      <c r="H659" s="5">
        <v>150</v>
      </c>
      <c r="I659" t="s">
        <v>136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1085</v>
      </c>
      <c r="G660" s="3" t="s">
        <v>156</v>
      </c>
      <c r="H660" s="5">
        <v>210</v>
      </c>
      <c r="I660" t="s">
        <v>135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1085</v>
      </c>
      <c r="G661" s="3" t="s">
        <v>156</v>
      </c>
      <c r="H661" s="5">
        <v>210</v>
      </c>
      <c r="I661" t="s">
        <v>135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4">
        <v>45117</v>
      </c>
      <c r="F662" s="143" t="s">
        <v>1085</v>
      </c>
      <c r="G662" s="143" t="s">
        <v>1086</v>
      </c>
      <c r="H662" s="162">
        <v>230</v>
      </c>
      <c r="I662" t="s">
        <v>135</v>
      </c>
      <c r="N662" s="3"/>
      <c r="O662" s="3"/>
      <c r="P662" s="3"/>
      <c r="Q662" s="3"/>
      <c r="R662" s="18"/>
      <c r="S662" s="3"/>
      <c r="V662" s="17"/>
      <c r="X662" s="11" t="s">
        <v>1112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1085</v>
      </c>
      <c r="G663" s="3" t="s">
        <v>156</v>
      </c>
      <c r="H663" s="162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2"/>
      <c r="V664" s="17"/>
      <c r="X664" s="12"/>
      <c r="Y664" s="10"/>
      <c r="AJ664" s="177">
        <v>0.49402777777777779</v>
      </c>
      <c r="AK664" s="175">
        <v>20230803</v>
      </c>
      <c r="AL664" s="175" t="s">
        <v>374</v>
      </c>
      <c r="AM664" s="175" t="s">
        <v>379</v>
      </c>
      <c r="AN664" s="175">
        <v>122.79</v>
      </c>
      <c r="AO664" s="176">
        <v>70167</v>
      </c>
      <c r="AP664" s="175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77">
        <v>0.82694444444444448</v>
      </c>
      <c r="AK665" s="175">
        <v>20230807</v>
      </c>
      <c r="AL665" s="175" t="s">
        <v>372</v>
      </c>
      <c r="AM665" s="175" t="s">
        <v>379</v>
      </c>
      <c r="AN665" s="175">
        <v>120.01</v>
      </c>
      <c r="AO665" s="176">
        <v>68576</v>
      </c>
      <c r="AP665" s="175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77">
        <v>0.76788194444444446</v>
      </c>
      <c r="AK666" s="175">
        <v>20230811</v>
      </c>
      <c r="AL666" s="175" t="s">
        <v>372</v>
      </c>
      <c r="AM666" s="175" t="s">
        <v>379</v>
      </c>
      <c r="AN666" s="175">
        <v>100</v>
      </c>
      <c r="AO666" s="175" t="s">
        <v>1104</v>
      </c>
      <c r="AP666" s="175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77">
        <v>0.73092592592592587</v>
      </c>
      <c r="AK667" s="175">
        <v>20230815</v>
      </c>
      <c r="AL667" s="175" t="s">
        <v>372</v>
      </c>
      <c r="AM667" s="175" t="s">
        <v>379</v>
      </c>
      <c r="AN667" s="175">
        <v>91.35</v>
      </c>
      <c r="AO667" s="176">
        <v>52202</v>
      </c>
      <c r="AP667" s="175">
        <v>0</v>
      </c>
    </row>
    <row r="668" spans="2:42" ht="15.75" thickBot="1" x14ac:dyDescent="0.3">
      <c r="B668" s="12"/>
      <c r="C668" s="10"/>
      <c r="V668" s="17"/>
      <c r="X668" s="12"/>
      <c r="Y668" s="10"/>
      <c r="AJ668" s="177">
        <v>0.83523148148148152</v>
      </c>
      <c r="AK668" s="175">
        <v>20230815</v>
      </c>
      <c r="AL668" s="175" t="s">
        <v>374</v>
      </c>
      <c r="AM668" s="175" t="s">
        <v>379</v>
      </c>
      <c r="AN668" s="175">
        <v>87.75</v>
      </c>
      <c r="AO668" s="175" t="s">
        <v>1103</v>
      </c>
      <c r="AP668" s="175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 t="e">
        <f>SUM(C654:C669)</f>
        <v>#REF!</v>
      </c>
      <c r="D670" t="s">
        <v>22</v>
      </c>
      <c r="E670" t="s">
        <v>21</v>
      </c>
      <c r="V670" s="17"/>
      <c r="X670" s="15" t="s">
        <v>18</v>
      </c>
      <c r="Y670" s="16" t="e">
        <f>SUM(Y654:Y669)</f>
        <v>#REF!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0"/>
      <c r="V682" s="17"/>
    </row>
    <row r="683" spans="2:41" ht="26.25" x14ac:dyDescent="0.4">
      <c r="I683" s="70"/>
      <c r="V683" s="17"/>
    </row>
    <row r="684" spans="2:41" x14ac:dyDescent="0.25">
      <c r="V684" s="17"/>
      <c r="AC684" s="224" t="s">
        <v>29</v>
      </c>
      <c r="AD684" s="224"/>
      <c r="AE684" s="224"/>
    </row>
    <row r="685" spans="2:41" ht="23.25" customHeight="1" x14ac:dyDescent="0.4">
      <c r="H685" s="70" t="s">
        <v>28</v>
      </c>
      <c r="J685" s="70"/>
      <c r="V685" s="17"/>
      <c r="AC685" s="224"/>
      <c r="AD685" s="224"/>
      <c r="AE685" s="224"/>
    </row>
    <row r="686" spans="2:41" ht="23.25" x14ac:dyDescent="0.35">
      <c r="B686" s="22" t="s">
        <v>66</v>
      </c>
      <c r="V686" s="17"/>
      <c r="X686" s="22" t="s">
        <v>66</v>
      </c>
    </row>
    <row r="687" spans="2:41" ht="26.25" x14ac:dyDescent="0.4">
      <c r="B687" s="23" t="s">
        <v>32</v>
      </c>
      <c r="C687" s="20" t="e">
        <f>IF(X645="PAGADO",0,Y650)</f>
        <v>#REF!</v>
      </c>
      <c r="E687" s="222" t="s">
        <v>203</v>
      </c>
      <c r="F687" s="222"/>
      <c r="G687" s="222"/>
      <c r="H687" s="222"/>
      <c r="O687" s="222" t="s">
        <v>95</v>
      </c>
      <c r="P687" s="222"/>
      <c r="V687" s="17"/>
      <c r="X687" s="23" t="s">
        <v>32</v>
      </c>
      <c r="Y687" s="20" t="e">
        <f>IF(B687="PAGADO",0,C692)</f>
        <v>#REF!</v>
      </c>
      <c r="AA687" s="222" t="s">
        <v>462</v>
      </c>
      <c r="AB687" s="222"/>
      <c r="AC687" s="222"/>
      <c r="AD687" s="222"/>
      <c r="AK687" s="229" t="s">
        <v>10</v>
      </c>
      <c r="AL687" s="229"/>
      <c r="AM687" s="229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82</v>
      </c>
      <c r="G689" s="3" t="s">
        <v>118</v>
      </c>
      <c r="H689" s="5">
        <v>220</v>
      </c>
      <c r="I689" t="s">
        <v>136</v>
      </c>
      <c r="N689" s="25">
        <v>45163</v>
      </c>
      <c r="O689" s="3" t="s">
        <v>1114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1179</v>
      </c>
      <c r="AC689" s="3" t="s">
        <v>1180</v>
      </c>
      <c r="AD689" s="5">
        <v>75</v>
      </c>
      <c r="AE689" t="s">
        <v>135</v>
      </c>
      <c r="AJ689" s="25">
        <v>45182</v>
      </c>
      <c r="AK689" s="3" t="s">
        <v>1192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 t="e">
        <f>IF(C687&gt;0,C687+C688,C688)</f>
        <v>#REF!</v>
      </c>
      <c r="E690" s="4">
        <v>45132</v>
      </c>
      <c r="F690" s="3" t="s">
        <v>82</v>
      </c>
      <c r="G690" s="3" t="s">
        <v>133</v>
      </c>
      <c r="H690" s="5">
        <v>150</v>
      </c>
      <c r="I690" t="s">
        <v>135</v>
      </c>
      <c r="N690" s="25">
        <v>45166</v>
      </c>
      <c r="O690" s="3" t="s">
        <v>1118</v>
      </c>
      <c r="P690" s="3"/>
      <c r="Q690" s="3"/>
      <c r="R690" s="18">
        <v>220</v>
      </c>
      <c r="S690" s="3"/>
      <c r="V690" s="17"/>
      <c r="X690" s="1" t="s">
        <v>24</v>
      </c>
      <c r="Y690" s="19" t="e">
        <f>IF(Y687&gt;0,Y687+Y688,Y688)</f>
        <v>#REF!</v>
      </c>
      <c r="AA690" s="4">
        <v>45142</v>
      </c>
      <c r="AB690" s="3" t="s">
        <v>155</v>
      </c>
      <c r="AC690" s="3" t="s">
        <v>118</v>
      </c>
      <c r="AD690" s="5">
        <v>200</v>
      </c>
      <c r="AE690" t="s">
        <v>136</v>
      </c>
      <c r="AJ690" s="25">
        <v>45176</v>
      </c>
      <c r="AK690" s="3" t="s">
        <v>1193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 t="e">
        <f>C714</f>
        <v>#REF!</v>
      </c>
      <c r="E691" s="4">
        <v>45133</v>
      </c>
      <c r="F691" s="3" t="s">
        <v>82</v>
      </c>
      <c r="G691" s="3" t="s">
        <v>445</v>
      </c>
      <c r="H691" s="5">
        <v>625</v>
      </c>
      <c r="I691" t="s">
        <v>135</v>
      </c>
      <c r="N691" s="25">
        <v>45166</v>
      </c>
      <c r="O691" s="3" t="s">
        <v>1119</v>
      </c>
      <c r="P691" s="3"/>
      <c r="Q691" s="3"/>
      <c r="R691" s="18">
        <v>280</v>
      </c>
      <c r="S691" s="3"/>
      <c r="V691" s="17"/>
      <c r="X691" s="1" t="s">
        <v>9</v>
      </c>
      <c r="Y691" s="20" t="e">
        <f>Y714</f>
        <v>#REF!</v>
      </c>
      <c r="AA691" s="4">
        <v>44792</v>
      </c>
      <c r="AB691" s="3" t="s">
        <v>1194</v>
      </c>
      <c r="AC691" s="3" t="s">
        <v>84</v>
      </c>
      <c r="AD691" s="5">
        <v>180</v>
      </c>
      <c r="AE691" t="s">
        <v>135</v>
      </c>
      <c r="AJ691" s="25">
        <v>45182</v>
      </c>
      <c r="AK691" s="3" t="s">
        <v>1198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 t="e">
        <f>C690-C691</f>
        <v>#REF!</v>
      </c>
      <c r="E692" s="4">
        <v>45134</v>
      </c>
      <c r="F692" s="3" t="s">
        <v>82</v>
      </c>
      <c r="G692" s="3" t="s">
        <v>445</v>
      </c>
      <c r="H692" s="5">
        <v>620</v>
      </c>
      <c r="I692" t="s">
        <v>136</v>
      </c>
      <c r="N692" s="25">
        <v>45168</v>
      </c>
      <c r="O692" s="3" t="s">
        <v>95</v>
      </c>
      <c r="P692" s="3"/>
      <c r="Q692" s="3"/>
      <c r="R692" s="18">
        <v>100</v>
      </c>
      <c r="S692" s="3"/>
      <c r="V692" s="17"/>
      <c r="X692" s="6" t="s">
        <v>8</v>
      </c>
      <c r="Y692" s="21" t="e">
        <f>Y690-Y691</f>
        <v>#REF!</v>
      </c>
      <c r="AA692" s="4">
        <v>44923</v>
      </c>
      <c r="AB692" s="3" t="s">
        <v>1194</v>
      </c>
      <c r="AC692" s="3" t="s">
        <v>84</v>
      </c>
      <c r="AD692" s="5">
        <v>180</v>
      </c>
      <c r="AE692" t="s">
        <v>135</v>
      </c>
      <c r="AJ692" s="25">
        <v>45151</v>
      </c>
      <c r="AK692" s="3" t="s">
        <v>1119</v>
      </c>
      <c r="AL692" s="3"/>
      <c r="AM692" s="3"/>
      <c r="AN692" s="18">
        <v>220</v>
      </c>
      <c r="AO692" s="3"/>
    </row>
    <row r="693" spans="2:41" ht="26.25" x14ac:dyDescent="0.4">
      <c r="B693" s="225" t="e">
        <f>IF(C692&lt;0,"NO PAGAR","COBRAR")</f>
        <v>#REF!</v>
      </c>
      <c r="C693" s="225"/>
      <c r="E693" s="4">
        <v>45135</v>
      </c>
      <c r="F693" s="3" t="s">
        <v>82</v>
      </c>
      <c r="G693" s="3" t="s">
        <v>1126</v>
      </c>
      <c r="H693" s="5">
        <v>420</v>
      </c>
      <c r="I693" t="s">
        <v>135</v>
      </c>
      <c r="N693" s="25">
        <v>45169</v>
      </c>
      <c r="O693" s="3" t="s">
        <v>1133</v>
      </c>
      <c r="P693" s="3"/>
      <c r="Q693" s="3"/>
      <c r="R693" s="18">
        <v>50</v>
      </c>
      <c r="S693" s="3"/>
      <c r="V693" s="17"/>
      <c r="X693" s="225" t="e">
        <f>IF(Y692&lt;0,"NO PAGAR","COBRAR")</f>
        <v>#REF!</v>
      </c>
      <c r="Y693" s="225"/>
      <c r="AA693" s="4">
        <v>45160</v>
      </c>
      <c r="AB693" s="3" t="s">
        <v>80</v>
      </c>
      <c r="AC693" s="3" t="s">
        <v>116</v>
      </c>
      <c r="AD693" s="5">
        <v>150</v>
      </c>
      <c r="AE693" t="s">
        <v>135</v>
      </c>
      <c r="AJ693" s="25"/>
      <c r="AK693" s="3"/>
      <c r="AL693" s="3"/>
      <c r="AM693" s="3"/>
      <c r="AN693" s="18"/>
      <c r="AO693" s="3"/>
    </row>
    <row r="694" spans="2:41" x14ac:dyDescent="0.25">
      <c r="B694" s="216" t="s">
        <v>9</v>
      </c>
      <c r="C694" s="217"/>
      <c r="E694" s="4">
        <v>45135</v>
      </c>
      <c r="F694" s="3" t="s">
        <v>82</v>
      </c>
      <c r="G694" s="3" t="s">
        <v>156</v>
      </c>
      <c r="H694" s="5">
        <v>150</v>
      </c>
      <c r="I694" t="s">
        <v>136</v>
      </c>
      <c r="N694" s="25">
        <v>45170</v>
      </c>
      <c r="O694" s="3" t="s">
        <v>1135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80</v>
      </c>
      <c r="AC694" s="3" t="s">
        <v>445</v>
      </c>
      <c r="AD694" s="5">
        <v>690</v>
      </c>
      <c r="AE694" t="s">
        <v>135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 t="e">
        <f>IF(Y650&lt;=0,Y650*-1)</f>
        <v>#REF!</v>
      </c>
      <c r="E695" s="4">
        <v>45135</v>
      </c>
      <c r="F695" s="3" t="s">
        <v>82</v>
      </c>
      <c r="G695" s="3" t="s">
        <v>118</v>
      </c>
      <c r="H695" s="5">
        <v>220</v>
      </c>
      <c r="I695" t="s">
        <v>135</v>
      </c>
      <c r="N695" s="25">
        <v>45173</v>
      </c>
      <c r="O695" s="3" t="s">
        <v>1149</v>
      </c>
      <c r="P695" s="3"/>
      <c r="Q695" s="3"/>
      <c r="R695" s="18">
        <v>41.24</v>
      </c>
      <c r="S695" s="3"/>
      <c r="V695" s="17"/>
      <c r="X695" s="9" t="e">
        <f>IF(C692&lt;0,"SALDO ADELANTADO","SALDO A FAVOR'")</f>
        <v>#REF!</v>
      </c>
      <c r="Y695" s="10" t="e">
        <f>IF(C692&lt;=0,C692*-1)</f>
        <v>#REF!</v>
      </c>
      <c r="AA695" s="4">
        <v>45163</v>
      </c>
      <c r="AB695" s="3" t="s">
        <v>80</v>
      </c>
      <c r="AC695" s="3" t="s">
        <v>1195</v>
      </c>
      <c r="AD695" s="5">
        <v>460</v>
      </c>
      <c r="AE695" t="s">
        <v>135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82</v>
      </c>
      <c r="G696" s="3" t="s">
        <v>156</v>
      </c>
      <c r="H696" s="5">
        <v>150</v>
      </c>
      <c r="I696" t="s">
        <v>135</v>
      </c>
      <c r="N696" s="25">
        <v>45142</v>
      </c>
      <c r="O696" s="3" t="s">
        <v>1149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80</v>
      </c>
      <c r="AC696" s="3" t="s">
        <v>84</v>
      </c>
      <c r="AD696" s="5">
        <v>150</v>
      </c>
      <c r="AE696" t="s">
        <v>135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82</v>
      </c>
      <c r="G697" s="3" t="s">
        <v>156</v>
      </c>
      <c r="H697" s="5">
        <v>150</v>
      </c>
      <c r="I697" t="s">
        <v>135</v>
      </c>
      <c r="N697" s="25">
        <v>45173</v>
      </c>
      <c r="O697" s="3" t="s">
        <v>1161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1097</v>
      </c>
      <c r="AC697" s="3" t="s">
        <v>1202</v>
      </c>
      <c r="AD697" s="5">
        <v>180</v>
      </c>
      <c r="AE697" t="s">
        <v>135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621</v>
      </c>
      <c r="G698" s="3" t="s">
        <v>156</v>
      </c>
      <c r="H698" s="5">
        <v>194.06</v>
      </c>
      <c r="I698" t="s">
        <v>136</v>
      </c>
      <c r="N698" s="25">
        <v>45175</v>
      </c>
      <c r="O698" s="3" t="s">
        <v>338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621</v>
      </c>
      <c r="G699" s="3" t="s">
        <v>156</v>
      </c>
      <c r="H699" s="5">
        <v>145.54</v>
      </c>
      <c r="I699" t="s">
        <v>136</v>
      </c>
      <c r="N699" s="25">
        <v>45175</v>
      </c>
      <c r="O699" s="3" t="s">
        <v>1170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621</v>
      </c>
      <c r="G700" s="3" t="s">
        <v>159</v>
      </c>
      <c r="H700" s="5">
        <v>434.66</v>
      </c>
      <c r="I700" t="s">
        <v>136</v>
      </c>
      <c r="N700" s="25">
        <v>45175</v>
      </c>
      <c r="O700" s="3" t="s">
        <v>1171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1166</v>
      </c>
      <c r="G701" s="3" t="s">
        <v>621</v>
      </c>
      <c r="H701" s="5">
        <v>291.08999999999997</v>
      </c>
      <c r="I701" t="s">
        <v>136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621</v>
      </c>
      <c r="G702" s="3" t="s">
        <v>420</v>
      </c>
      <c r="H702" s="5">
        <v>133.87</v>
      </c>
      <c r="I702" t="s">
        <v>136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1158</v>
      </c>
      <c r="C703" s="10">
        <f>R714</f>
        <v>674.07500000000005</v>
      </c>
      <c r="E703" s="25">
        <v>45156</v>
      </c>
      <c r="F703" s="3" t="s">
        <v>621</v>
      </c>
      <c r="G703" s="3" t="s">
        <v>156</v>
      </c>
      <c r="H703" s="5">
        <v>145.54</v>
      </c>
      <c r="I703" t="s">
        <v>136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4">
        <v>45157</v>
      </c>
      <c r="F704" s="143" t="s">
        <v>621</v>
      </c>
      <c r="G704" s="143" t="s">
        <v>159</v>
      </c>
      <c r="H704" s="3">
        <v>344.97</v>
      </c>
      <c r="I704" t="s">
        <v>136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1167</v>
      </c>
      <c r="G705" s="3" t="s">
        <v>156</v>
      </c>
      <c r="H705" s="183">
        <v>120</v>
      </c>
      <c r="I705" t="s">
        <v>135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1167</v>
      </c>
      <c r="G706" s="3" t="s">
        <v>156</v>
      </c>
      <c r="H706" s="183">
        <v>120</v>
      </c>
      <c r="I706" t="s">
        <v>136</v>
      </c>
      <c r="N706" s="120" t="s">
        <v>374</v>
      </c>
      <c r="O706" s="120" t="s">
        <v>370</v>
      </c>
      <c r="P706" s="121">
        <v>45155.202071760003</v>
      </c>
      <c r="Q706" s="122">
        <v>23.722999999999999</v>
      </c>
      <c r="R706" s="122">
        <v>41.515000000000001</v>
      </c>
      <c r="S706" s="123" t="s">
        <v>1150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3"/>
      <c r="N707" s="120" t="s">
        <v>374</v>
      </c>
      <c r="O707" s="120" t="s">
        <v>370</v>
      </c>
      <c r="P707" s="121">
        <v>45155.887060189998</v>
      </c>
      <c r="Q707" s="122">
        <v>44.573</v>
      </c>
      <c r="R707" s="122">
        <v>78.003</v>
      </c>
      <c r="S707" s="125"/>
      <c r="V707" s="17"/>
      <c r="X707" s="12"/>
      <c r="Y707" s="10"/>
    </row>
    <row r="708" spans="2:41" x14ac:dyDescent="0.25">
      <c r="B708" s="12"/>
      <c r="C708" s="10"/>
      <c r="E708" s="49"/>
      <c r="F708" s="3"/>
      <c r="G708" s="3"/>
      <c r="H708" s="183"/>
      <c r="N708" s="120" t="s">
        <v>372</v>
      </c>
      <c r="O708" s="120" t="s">
        <v>370</v>
      </c>
      <c r="P708" s="121">
        <v>45160.812199070002</v>
      </c>
      <c r="Q708" s="122">
        <v>71.004000000000005</v>
      </c>
      <c r="R708" s="122">
        <v>124.25700000000001</v>
      </c>
      <c r="S708" s="123" t="s">
        <v>769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0" t="s">
        <v>372</v>
      </c>
      <c r="O709" s="120" t="s">
        <v>373</v>
      </c>
      <c r="P709" s="121">
        <v>45157.440011569997</v>
      </c>
      <c r="Q709" s="122">
        <v>48.77</v>
      </c>
      <c r="R709" s="122">
        <v>85.35</v>
      </c>
      <c r="S709" s="123" t="s">
        <v>381</v>
      </c>
      <c r="V709" s="17"/>
      <c r="X709" s="12"/>
      <c r="Y709" s="10"/>
    </row>
    <row r="710" spans="2:41" x14ac:dyDescent="0.25">
      <c r="B710" s="12"/>
      <c r="C710" s="10"/>
      <c r="N710" s="120" t="s">
        <v>372</v>
      </c>
      <c r="O710" s="120" t="s">
        <v>373</v>
      </c>
      <c r="P710" s="121">
        <v>45161.47037037</v>
      </c>
      <c r="Q710" s="122">
        <v>17.14</v>
      </c>
      <c r="R710" s="122">
        <v>30</v>
      </c>
      <c r="S710" s="123" t="s">
        <v>787</v>
      </c>
      <c r="V710" s="17"/>
      <c r="X710" s="12"/>
      <c r="Y710" s="10"/>
    </row>
    <row r="711" spans="2:41" x14ac:dyDescent="0.25">
      <c r="B711" s="12"/>
      <c r="C711" s="10"/>
      <c r="N711" s="120" t="s">
        <v>372</v>
      </c>
      <c r="O711" s="120" t="s">
        <v>373</v>
      </c>
      <c r="P711" s="121">
        <v>45163.637418979997</v>
      </c>
      <c r="Q711" s="122">
        <v>67.97</v>
      </c>
      <c r="R711" s="122">
        <v>118.95</v>
      </c>
      <c r="S711" s="123" t="s">
        <v>769</v>
      </c>
      <c r="V711" s="17"/>
      <c r="X711" s="12"/>
      <c r="Y711" s="10"/>
    </row>
    <row r="712" spans="2:41" ht="14.25" customHeight="1" x14ac:dyDescent="0.25">
      <c r="B712" s="12"/>
      <c r="C712" s="10"/>
      <c r="N712" s="120" t="s">
        <v>374</v>
      </c>
      <c r="O712" s="120" t="s">
        <v>373</v>
      </c>
      <c r="P712" s="121">
        <v>45163.960208329998</v>
      </c>
      <c r="Q712" s="122">
        <v>56.573999999999998</v>
      </c>
      <c r="R712" s="122">
        <v>99</v>
      </c>
      <c r="S712" s="123" t="s">
        <v>1148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0" t="s">
        <v>374</v>
      </c>
      <c r="O713" s="120" t="s">
        <v>373</v>
      </c>
      <c r="P713" s="121">
        <v>45168.578645829999</v>
      </c>
      <c r="Q713" s="122">
        <v>55.426000000000002</v>
      </c>
      <c r="R713" s="122">
        <v>97</v>
      </c>
      <c r="S713" s="123" t="s">
        <v>1148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 t="e">
        <f>SUM(C695:C713)</f>
        <v>#REF!</v>
      </c>
      <c r="E714" t="s">
        <v>22</v>
      </c>
      <c r="F714" t="s">
        <v>21</v>
      </c>
      <c r="N714" s="120"/>
      <c r="O714" s="120"/>
      <c r="P714" s="121"/>
      <c r="Q714" s="122"/>
      <c r="R714" s="181">
        <f>SUM(R706:R713)</f>
        <v>674.07500000000005</v>
      </c>
      <c r="S714" s="123"/>
      <c r="V714" s="17"/>
      <c r="X714" s="15" t="s">
        <v>18</v>
      </c>
      <c r="Y714" s="16" t="e">
        <f>SUM(Y695:Y713)</f>
        <v>#REF!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0" t="s">
        <v>30</v>
      </c>
      <c r="I727" s="70"/>
      <c r="J727" s="70"/>
      <c r="V727" s="17"/>
      <c r="AA727" s="221" t="s">
        <v>31</v>
      </c>
      <c r="AB727" s="221"/>
      <c r="AC727" s="221"/>
    </row>
    <row r="728" spans="1:43" ht="15" customHeight="1" x14ac:dyDescent="0.4">
      <c r="H728" s="70"/>
      <c r="I728" s="70"/>
      <c r="J728" s="70"/>
      <c r="V728" s="17"/>
      <c r="AA728" s="221"/>
      <c r="AB728" s="221"/>
      <c r="AC728" s="221"/>
    </row>
    <row r="729" spans="1:43" ht="23.25" x14ac:dyDescent="0.35">
      <c r="B729" s="24" t="s">
        <v>66</v>
      </c>
      <c r="V729" s="17"/>
      <c r="X729" s="22" t="s">
        <v>66</v>
      </c>
    </row>
    <row r="730" spans="1:43" ht="23.25" x14ac:dyDescent="0.35">
      <c r="B730" s="23" t="s">
        <v>32</v>
      </c>
      <c r="C730" s="20" t="e">
        <f>IF(X687="PAGADO",0,Y692)</f>
        <v>#REF!</v>
      </c>
      <c r="E730" s="222" t="s">
        <v>203</v>
      </c>
      <c r="F730" s="222"/>
      <c r="G730" s="222"/>
      <c r="H730" s="222"/>
      <c r="O730" s="234" t="s">
        <v>10</v>
      </c>
      <c r="P730" s="234"/>
      <c r="V730" s="17"/>
      <c r="X730" s="23" t="s">
        <v>32</v>
      </c>
      <c r="Y730" s="20" t="e">
        <f>IF(B1520="PAGADO",0,C735)</f>
        <v>#REF!</v>
      </c>
      <c r="AA730" s="222" t="s">
        <v>203</v>
      </c>
      <c r="AB730" s="222"/>
      <c r="AC730" s="222"/>
      <c r="AD730" s="222"/>
      <c r="AK730" s="222" t="s">
        <v>10</v>
      </c>
      <c r="AL730" s="222"/>
      <c r="AM730" s="222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1212</v>
      </c>
      <c r="G732" s="3" t="s">
        <v>218</v>
      </c>
      <c r="H732" s="5">
        <v>291.08999999999997</v>
      </c>
      <c r="I732" t="s">
        <v>136</v>
      </c>
      <c r="N732" s="25">
        <v>45188</v>
      </c>
      <c r="O732" s="3" t="s">
        <v>1209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325</v>
      </c>
      <c r="AC732" s="3" t="s">
        <v>156</v>
      </c>
      <c r="AD732" s="5">
        <v>150</v>
      </c>
      <c r="AE732" t="s">
        <v>136</v>
      </c>
      <c r="AJ732" s="25">
        <v>45191</v>
      </c>
      <c r="AK732" s="3" t="s">
        <v>95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 t="e">
        <f>IF(C730&gt;0,C730+C731,C731)</f>
        <v>#REF!</v>
      </c>
      <c r="E733" s="4">
        <v>45160</v>
      </c>
      <c r="F733" s="3" t="s">
        <v>163</v>
      </c>
      <c r="G733" s="3" t="s">
        <v>84</v>
      </c>
      <c r="H733" s="5">
        <v>145.54</v>
      </c>
      <c r="I733" t="s">
        <v>136</v>
      </c>
      <c r="N733" s="25">
        <v>45188</v>
      </c>
      <c r="O733" s="3" t="s">
        <v>1210</v>
      </c>
      <c r="P733" s="3"/>
      <c r="Q733" s="3"/>
      <c r="R733" s="18">
        <v>160</v>
      </c>
      <c r="S733" s="3"/>
      <c r="V733" s="17"/>
      <c r="X733" s="1" t="s">
        <v>24</v>
      </c>
      <c r="Y733" s="19" t="e">
        <f>IF(Y730&gt;0,Y730+Y731,Y731)</f>
        <v>#REF!</v>
      </c>
      <c r="AA733" s="4"/>
      <c r="AB733" s="3"/>
      <c r="AC733" s="3"/>
      <c r="AD733" s="5"/>
      <c r="AJ733" s="25">
        <v>45194</v>
      </c>
      <c r="AK733" s="3" t="s">
        <v>1226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 t="e">
        <f>C755</f>
        <v>#REF!</v>
      </c>
      <c r="E734" s="4">
        <v>45188</v>
      </c>
      <c r="F734" s="3" t="s">
        <v>1213</v>
      </c>
      <c r="G734" s="3"/>
      <c r="H734" s="5">
        <v>100</v>
      </c>
      <c r="I734" t="s">
        <v>136</v>
      </c>
      <c r="N734" s="25">
        <v>45190</v>
      </c>
      <c r="O734" s="3" t="s">
        <v>1221</v>
      </c>
      <c r="P734" s="3"/>
      <c r="Q734" s="3"/>
      <c r="R734" s="18">
        <v>1600</v>
      </c>
      <c r="S734" s="3"/>
      <c r="V734" s="17"/>
      <c r="X734" s="1" t="s">
        <v>9</v>
      </c>
      <c r="Y734" s="20" t="e">
        <f>Y755</f>
        <v>#REF!</v>
      </c>
      <c r="AA734" s="4"/>
      <c r="AB734" s="3"/>
      <c r="AC734" s="3"/>
      <c r="AD734" s="5"/>
      <c r="AJ734" s="25">
        <v>45194</v>
      </c>
      <c r="AK734" s="3" t="s">
        <v>1230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 t="e">
        <f>C733-C734</f>
        <v>#REF!</v>
      </c>
      <c r="E735" s="4">
        <v>45174</v>
      </c>
      <c r="F735" s="3" t="s">
        <v>221</v>
      </c>
      <c r="G735" s="3" t="s">
        <v>1214</v>
      </c>
      <c r="H735" s="5">
        <v>940</v>
      </c>
      <c r="I735" t="s">
        <v>136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 t="e">
        <f>Y733-Y734</f>
        <v>#REF!</v>
      </c>
      <c r="AA735" s="4"/>
      <c r="AB735" s="3"/>
      <c r="AC735" s="3"/>
      <c r="AD735" s="5"/>
      <c r="AJ735" s="25">
        <v>45196</v>
      </c>
      <c r="AK735" s="3" t="s">
        <v>186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221</v>
      </c>
      <c r="G736" s="3" t="s">
        <v>133</v>
      </c>
      <c r="H736" s="5">
        <v>150</v>
      </c>
      <c r="I736" t="s">
        <v>135</v>
      </c>
      <c r="N736" s="3"/>
      <c r="O736" s="3"/>
      <c r="P736" s="3"/>
      <c r="Q736" s="3"/>
      <c r="R736" s="18"/>
      <c r="S736" s="3"/>
      <c r="V736" s="17"/>
      <c r="X736" s="223" t="e">
        <f>IF(Y735&lt;0,"NO PAGAR","COBRAR'")</f>
        <v>#REF!</v>
      </c>
      <c r="Y736" s="22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3" t="e">
        <f>IF(C735&lt;0,"NO PAGAR","COBRAR'")</f>
        <v>#REF!</v>
      </c>
      <c r="C737" s="223"/>
      <c r="E737" s="4">
        <v>45146</v>
      </c>
      <c r="F737" s="3" t="s">
        <v>257</v>
      </c>
      <c r="G737" s="3" t="s">
        <v>94</v>
      </c>
      <c r="H737" s="5">
        <v>285</v>
      </c>
      <c r="I737" t="s">
        <v>136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6" t="s">
        <v>9</v>
      </c>
      <c r="C738" s="217"/>
      <c r="E738" s="4">
        <v>45167</v>
      </c>
      <c r="F738" s="3" t="s">
        <v>257</v>
      </c>
      <c r="G738" s="3" t="s">
        <v>959</v>
      </c>
      <c r="H738" s="5">
        <v>285</v>
      </c>
      <c r="I738" t="s">
        <v>136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e">
        <f>IF(Y692&lt;0,"SALDO ADELANTADO","SALDO A FAVOR '")</f>
        <v>#REF!</v>
      </c>
      <c r="C739" s="10" t="e">
        <f>IF(Y692&lt;=0,Y692*-1)</f>
        <v>#REF!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e">
        <f>IF(C735&lt;0,"SALDO ADELANTADO","SALDO A FAVOR'")</f>
        <v>#REF!</v>
      </c>
      <c r="Y739" s="10" t="e">
        <f>IF(C735&lt;=0,C735*-1)</f>
        <v>#REF!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1219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 x14ac:dyDescent="0.25">
      <c r="B749" s="12"/>
      <c r="C749" s="10"/>
      <c r="N749" s="120" t="s">
        <v>372</v>
      </c>
      <c r="O749" s="121">
        <v>45174.874571760003</v>
      </c>
      <c r="P749" s="120" t="s">
        <v>379</v>
      </c>
      <c r="Q749" s="122">
        <v>26.856999999999999</v>
      </c>
      <c r="R749" s="122">
        <v>47</v>
      </c>
      <c r="S749" s="122">
        <v>80122</v>
      </c>
      <c r="V749" s="17"/>
      <c r="X749" s="12"/>
      <c r="Y749" s="10"/>
    </row>
    <row r="750" spans="2:41" x14ac:dyDescent="0.25">
      <c r="B750" s="12"/>
      <c r="C750" s="10"/>
      <c r="N750" s="120" t="s">
        <v>372</v>
      </c>
      <c r="O750" s="121">
        <v>45176.929583329998</v>
      </c>
      <c r="P750" s="120" t="s">
        <v>379</v>
      </c>
      <c r="Q750" s="122">
        <v>74.158000000000001</v>
      </c>
      <c r="R750" s="122">
        <v>129.77600000000001</v>
      </c>
      <c r="S750" s="122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0" t="s">
        <v>372</v>
      </c>
      <c r="O751" s="121">
        <v>45174.437951389998</v>
      </c>
      <c r="P751" s="120" t="s">
        <v>379</v>
      </c>
      <c r="Q751" s="122">
        <v>61.082999999999998</v>
      </c>
      <c r="R751" s="122">
        <v>106.9</v>
      </c>
      <c r="S751" s="122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0" t="s">
        <v>374</v>
      </c>
      <c r="O752" s="121">
        <v>45183.611562500002</v>
      </c>
      <c r="P752" s="120" t="s">
        <v>379</v>
      </c>
      <c r="Q752" s="122">
        <v>58.283999999999999</v>
      </c>
      <c r="R752" s="122">
        <v>102</v>
      </c>
      <c r="S752" s="122">
        <v>854148</v>
      </c>
      <c r="V752" s="17"/>
      <c r="X752" s="12"/>
      <c r="Y752" s="10"/>
    </row>
    <row r="753" spans="2:27" x14ac:dyDescent="0.25">
      <c r="B753" s="12"/>
      <c r="C753" s="10"/>
      <c r="R753" s="182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 t="e">
        <f>SUM(C739:C754)</f>
        <v>#REF!</v>
      </c>
      <c r="D755" t="s">
        <v>22</v>
      </c>
      <c r="E755" t="s">
        <v>21</v>
      </c>
      <c r="V755" s="17"/>
      <c r="X755" s="15" t="s">
        <v>18</v>
      </c>
      <c r="Y755" s="16" t="e">
        <f>SUM(Y739:Y754)</f>
        <v>#REF!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4" t="s">
        <v>29</v>
      </c>
      <c r="AD769" s="224"/>
      <c r="AE769" s="224"/>
    </row>
    <row r="770" spans="2:41" ht="37.5" customHeight="1" x14ac:dyDescent="0.4">
      <c r="H770" s="70" t="s">
        <v>28</v>
      </c>
      <c r="I770" s="70"/>
      <c r="J770" s="70"/>
      <c r="V770" s="17"/>
      <c r="AC770" s="224"/>
      <c r="AD770" s="224"/>
      <c r="AE770" s="224"/>
    </row>
    <row r="771" spans="2:41" ht="15" customHeight="1" x14ac:dyDescent="0.4">
      <c r="H771" s="70"/>
      <c r="I771" s="70"/>
      <c r="J771" s="70"/>
      <c r="V771" s="17"/>
      <c r="AC771" s="224"/>
      <c r="AD771" s="224"/>
      <c r="AE771" s="22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67</v>
      </c>
      <c r="V774" s="17"/>
      <c r="X774" s="22" t="s">
        <v>67</v>
      </c>
    </row>
    <row r="775" spans="2:41" ht="26.25" x14ac:dyDescent="0.4">
      <c r="B775" s="23" t="s">
        <v>32</v>
      </c>
      <c r="C775" s="20" t="e">
        <f>IF(X730="PAGADO",0,Y735)</f>
        <v>#REF!</v>
      </c>
      <c r="E775" s="222" t="s">
        <v>203</v>
      </c>
      <c r="F775" s="222"/>
      <c r="G775" s="222"/>
      <c r="H775" s="222"/>
      <c r="O775" s="222" t="s">
        <v>95</v>
      </c>
      <c r="P775" s="222"/>
      <c r="Q775" s="222"/>
      <c r="V775" s="17"/>
      <c r="X775" s="23" t="s">
        <v>32</v>
      </c>
      <c r="Y775" s="20" t="e">
        <f>IF(B775="PAGADO",0,C780)</f>
        <v>#REF!</v>
      </c>
      <c r="AA775" s="222" t="s">
        <v>203</v>
      </c>
      <c r="AB775" s="222"/>
      <c r="AC775" s="222"/>
      <c r="AD775" s="222"/>
      <c r="AK775" s="229" t="s">
        <v>338</v>
      </c>
      <c r="AL775" s="229"/>
      <c r="AM775" s="229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1248</v>
      </c>
      <c r="G777" s="3" t="s">
        <v>1249</v>
      </c>
      <c r="H777" s="5">
        <v>90</v>
      </c>
      <c r="I777" t="s">
        <v>135</v>
      </c>
      <c r="N777" s="25">
        <v>45198</v>
      </c>
      <c r="O777" s="3" t="s">
        <v>1240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1312</v>
      </c>
      <c r="AC777" s="3" t="s">
        <v>1313</v>
      </c>
      <c r="AD777" s="5">
        <v>220</v>
      </c>
      <c r="AE777" t="s">
        <v>135</v>
      </c>
      <c r="AJ777" s="25">
        <v>45202</v>
      </c>
      <c r="AK777" s="3" t="s">
        <v>1308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 t="e">
        <f>IF(C775&gt;0,C775+C776,C776)</f>
        <v>#REF!</v>
      </c>
      <c r="E778" s="4">
        <v>45180</v>
      </c>
      <c r="F778" s="3" t="s">
        <v>1248</v>
      </c>
      <c r="G778" s="3" t="s">
        <v>1249</v>
      </c>
      <c r="H778" s="5">
        <v>150</v>
      </c>
      <c r="I778" t="s">
        <v>135</v>
      </c>
      <c r="N778" s="25">
        <v>45201</v>
      </c>
      <c r="O778" s="3" t="s">
        <v>1242</v>
      </c>
      <c r="P778" s="3"/>
      <c r="Q778" s="3"/>
      <c r="R778" s="18">
        <v>50</v>
      </c>
      <c r="S778" s="3"/>
      <c r="V778" s="17"/>
      <c r="X778" s="1" t="s">
        <v>24</v>
      </c>
      <c r="Y778" s="19" t="e">
        <f>IF(Y775&gt;0,Y776+Y775,Y776)</f>
        <v>#REF!</v>
      </c>
      <c r="AA778" s="4">
        <v>45190</v>
      </c>
      <c r="AB778" s="3" t="s">
        <v>1071</v>
      </c>
      <c r="AC778" s="3" t="s">
        <v>1073</v>
      </c>
      <c r="AD778" s="5">
        <v>220</v>
      </c>
      <c r="AE778" t="s">
        <v>136</v>
      </c>
      <c r="AJ778" s="25">
        <v>45172</v>
      </c>
      <c r="AK778" s="3" t="s">
        <v>1308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 t="e">
        <f>C802</f>
        <v>#REF!</v>
      </c>
      <c r="E779" s="4">
        <v>45181</v>
      </c>
      <c r="F779" s="3" t="s">
        <v>1248</v>
      </c>
      <c r="G779" s="3" t="s">
        <v>1249</v>
      </c>
      <c r="H779" s="5">
        <v>90</v>
      </c>
      <c r="I779" t="s">
        <v>135</v>
      </c>
      <c r="N779" s="25">
        <v>45201</v>
      </c>
      <c r="O779" s="3" t="s">
        <v>1243</v>
      </c>
      <c r="P779" s="3"/>
      <c r="Q779" s="3"/>
      <c r="R779" s="18">
        <v>700</v>
      </c>
      <c r="S779" s="3"/>
      <c r="V779" s="17"/>
      <c r="X779" s="1" t="s">
        <v>9</v>
      </c>
      <c r="Y779" s="20" t="e">
        <f>Y802</f>
        <v>#REF!</v>
      </c>
      <c r="AA779" s="4">
        <v>45153</v>
      </c>
      <c r="AB779" s="3" t="s">
        <v>1316</v>
      </c>
      <c r="AC779" s="3" t="s">
        <v>1317</v>
      </c>
      <c r="AD779" s="5">
        <v>190</v>
      </c>
      <c r="AE779" t="s">
        <v>135</v>
      </c>
      <c r="AJ779" s="25">
        <v>45209</v>
      </c>
      <c r="AK779" s="3" t="s">
        <v>243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 t="e">
        <f>C778-C779</f>
        <v>#REF!</v>
      </c>
      <c r="E780" s="4">
        <v>45184</v>
      </c>
      <c r="F780" s="3" t="s">
        <v>1248</v>
      </c>
      <c r="G780" s="3" t="s">
        <v>1249</v>
      </c>
      <c r="H780" s="5">
        <v>90</v>
      </c>
      <c r="I780" t="s">
        <v>136</v>
      </c>
      <c r="N780" s="25">
        <v>45201</v>
      </c>
      <c r="O780" s="3" t="s">
        <v>1244</v>
      </c>
      <c r="P780" s="3"/>
      <c r="Q780" s="3"/>
      <c r="R780" s="18">
        <v>12</v>
      </c>
      <c r="S780" s="3"/>
      <c r="V780" s="17"/>
      <c r="X780" s="6" t="s">
        <v>8</v>
      </c>
      <c r="Y780" s="21" t="e">
        <f>Y778-Y779</f>
        <v>#REF!</v>
      </c>
      <c r="AA780" s="4">
        <v>45140</v>
      </c>
      <c r="AB780" s="3" t="s">
        <v>106</v>
      </c>
      <c r="AC780" s="3" t="s">
        <v>107</v>
      </c>
      <c r="AD780" s="5">
        <v>170</v>
      </c>
      <c r="AE780" t="s">
        <v>135</v>
      </c>
      <c r="AJ780" s="25">
        <v>45209</v>
      </c>
      <c r="AK780" s="3" t="s">
        <v>1319</v>
      </c>
      <c r="AL780" s="3"/>
      <c r="AM780" s="3"/>
      <c r="AN780" s="18">
        <v>59.1</v>
      </c>
      <c r="AO780" s="3"/>
    </row>
    <row r="781" spans="2:41" ht="26.25" x14ac:dyDescent="0.4">
      <c r="B781" s="225" t="e">
        <f>IF(C780&lt;0,"NO PAGAR","COBRAR")</f>
        <v>#REF!</v>
      </c>
      <c r="C781" s="225"/>
      <c r="E781" s="4">
        <v>45187</v>
      </c>
      <c r="F781" s="3" t="s">
        <v>621</v>
      </c>
      <c r="G781" s="3" t="s">
        <v>623</v>
      </c>
      <c r="H781" s="5">
        <v>533.66</v>
      </c>
      <c r="I781" t="s">
        <v>136</v>
      </c>
      <c r="N781" s="25">
        <v>45202</v>
      </c>
      <c r="O781" s="3" t="s">
        <v>1247</v>
      </c>
      <c r="P781" s="3"/>
      <c r="Q781" s="3"/>
      <c r="R781" s="18">
        <v>21</v>
      </c>
      <c r="S781" s="3"/>
      <c r="V781" s="17"/>
      <c r="X781" s="225" t="e">
        <f>IF(Y780&lt;0,"NO PAGAR","COBRAR")</f>
        <v>#REF!</v>
      </c>
      <c r="Y781" s="225"/>
      <c r="AA781" s="4">
        <v>45145</v>
      </c>
      <c r="AB781" s="3" t="s">
        <v>106</v>
      </c>
      <c r="AC781" s="3" t="s">
        <v>133</v>
      </c>
      <c r="AD781" s="5">
        <v>170</v>
      </c>
      <c r="AE781" t="s">
        <v>136</v>
      </c>
      <c r="AJ781" s="25">
        <v>45209</v>
      </c>
      <c r="AK781" s="3" t="s">
        <v>1320</v>
      </c>
      <c r="AL781" s="3"/>
      <c r="AM781" s="3"/>
      <c r="AN781" s="18">
        <v>24.78</v>
      </c>
      <c r="AO781" s="3"/>
    </row>
    <row r="782" spans="2:41" x14ac:dyDescent="0.25">
      <c r="B782" s="216" t="s">
        <v>9</v>
      </c>
      <c r="C782" s="217"/>
      <c r="E782" s="4">
        <v>45187</v>
      </c>
      <c r="F782" s="3" t="s">
        <v>1306</v>
      </c>
      <c r="G782" s="3"/>
      <c r="H782" s="5">
        <v>40.75</v>
      </c>
      <c r="I782" t="s">
        <v>136</v>
      </c>
      <c r="N782" s="25">
        <v>45202</v>
      </c>
      <c r="O782" s="3" t="s">
        <v>95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1324</v>
      </c>
      <c r="AC782" s="3" t="s">
        <v>159</v>
      </c>
      <c r="AD782" s="5">
        <v>630</v>
      </c>
      <c r="AE782" t="s">
        <v>136</v>
      </c>
      <c r="AJ782" s="25">
        <v>45211</v>
      </c>
      <c r="AK782" s="3" t="s">
        <v>1323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 t="e">
        <f>IF(Y735&lt;=0,Y735*-1)</f>
        <v>#REF!</v>
      </c>
      <c r="E783" s="4">
        <v>45187</v>
      </c>
      <c r="F783" s="3" t="s">
        <v>1307</v>
      </c>
      <c r="G783" s="3"/>
      <c r="H783" s="5">
        <v>43.66</v>
      </c>
      <c r="I783" t="s">
        <v>136</v>
      </c>
      <c r="N783" s="25">
        <v>45202</v>
      </c>
      <c r="O783" s="3" t="s">
        <v>95</v>
      </c>
      <c r="P783" s="3"/>
      <c r="Q783" s="3"/>
      <c r="R783" s="18">
        <v>310</v>
      </c>
      <c r="S783" s="3"/>
      <c r="V783" s="17"/>
      <c r="X783" s="9" t="e">
        <f>IF(C780&lt;0,"SALDO ADELANTADO","SALDO A FAVOR'")</f>
        <v>#REF!</v>
      </c>
      <c r="Y783" s="10" t="e">
        <f>IF(C780&lt;=0,C780*-1)</f>
        <v>#REF!</v>
      </c>
      <c r="AA783" s="4">
        <v>45212</v>
      </c>
      <c r="AB783" s="3" t="s">
        <v>1326</v>
      </c>
      <c r="AC783" s="3"/>
      <c r="AD783" s="5">
        <v>170</v>
      </c>
      <c r="AE783" t="s">
        <v>136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1298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1296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 x14ac:dyDescent="0.25">
      <c r="B794" s="12"/>
      <c r="C794" s="10"/>
      <c r="N794" s="120" t="s">
        <v>372</v>
      </c>
      <c r="O794" s="121">
        <v>45189.76972222</v>
      </c>
      <c r="P794" s="120" t="s">
        <v>1265</v>
      </c>
      <c r="Q794" s="120" t="s">
        <v>379</v>
      </c>
      <c r="R794" s="122">
        <v>72.052999999999997</v>
      </c>
      <c r="S794" s="122">
        <v>126.093</v>
      </c>
      <c r="T794" s="125"/>
      <c r="V794" s="17"/>
      <c r="X794" s="12"/>
      <c r="Y794" s="10"/>
    </row>
    <row r="795" spans="2:41" x14ac:dyDescent="0.25">
      <c r="B795" s="12"/>
      <c r="C795" s="10"/>
      <c r="N795" s="120" t="s">
        <v>374</v>
      </c>
      <c r="O795" s="121">
        <v>45191.086388889998</v>
      </c>
      <c r="P795" s="120" t="s">
        <v>1264</v>
      </c>
      <c r="Q795" s="120" t="s">
        <v>379</v>
      </c>
      <c r="R795" s="122">
        <v>63.137999999999998</v>
      </c>
      <c r="S795" s="122">
        <v>110.492</v>
      </c>
      <c r="T795" s="125"/>
      <c r="V795" s="17"/>
      <c r="X795" s="12"/>
      <c r="Y795" s="10"/>
    </row>
    <row r="796" spans="2:41" x14ac:dyDescent="0.25">
      <c r="B796" s="12"/>
      <c r="C796" s="10"/>
      <c r="E796" s="14"/>
      <c r="N796" s="120" t="s">
        <v>372</v>
      </c>
      <c r="O796" s="121">
        <v>45191.436979170001</v>
      </c>
      <c r="P796" s="120" t="s">
        <v>1263</v>
      </c>
      <c r="Q796" s="120" t="s">
        <v>379</v>
      </c>
      <c r="R796" s="122">
        <v>46.859000000000002</v>
      </c>
      <c r="S796" s="122">
        <v>82.003</v>
      </c>
      <c r="T796" s="123" t="s">
        <v>769</v>
      </c>
      <c r="V796" s="17"/>
      <c r="X796" s="12"/>
      <c r="Y796" s="10"/>
      <c r="AA796" s="14"/>
    </row>
    <row r="797" spans="2:41" x14ac:dyDescent="0.25">
      <c r="B797" s="12"/>
      <c r="C797" s="10"/>
      <c r="N797" s="120" t="s">
        <v>372</v>
      </c>
      <c r="O797" s="121">
        <v>45187.46038194</v>
      </c>
      <c r="P797" s="120" t="s">
        <v>1262</v>
      </c>
      <c r="Q797" s="120" t="s">
        <v>379</v>
      </c>
      <c r="R797" s="122">
        <v>58.283000000000001</v>
      </c>
      <c r="S797" s="122">
        <v>102</v>
      </c>
      <c r="T797" s="123" t="s">
        <v>769</v>
      </c>
      <c r="V797" s="17"/>
      <c r="X797" s="12"/>
      <c r="Y797" s="10"/>
    </row>
    <row r="798" spans="2:41" x14ac:dyDescent="0.25">
      <c r="B798" s="12"/>
      <c r="C798" s="10"/>
      <c r="N798" s="120" t="s">
        <v>372</v>
      </c>
      <c r="O798" s="121">
        <v>45194.813263889999</v>
      </c>
      <c r="P798" s="120" t="s">
        <v>1261</v>
      </c>
      <c r="Q798" s="120" t="s">
        <v>379</v>
      </c>
      <c r="R798" s="122">
        <v>45.713000000000001</v>
      </c>
      <c r="S798" s="122">
        <v>80</v>
      </c>
      <c r="T798" s="123" t="s">
        <v>769</v>
      </c>
      <c r="V798" s="17"/>
      <c r="X798" s="12"/>
      <c r="Y798" s="10"/>
    </row>
    <row r="799" spans="2:41" x14ac:dyDescent="0.25">
      <c r="B799" s="12"/>
      <c r="C799" s="10"/>
      <c r="S799" s="182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 t="e">
        <f>SUM(C783:C801)</f>
        <v>#REF!</v>
      </c>
      <c r="V802" s="17"/>
      <c r="X802" s="15" t="s">
        <v>18</v>
      </c>
      <c r="Y802" s="16" t="e">
        <f>SUM(Y783:Y801)</f>
        <v>#REF!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0" t="s">
        <v>30</v>
      </c>
      <c r="I815" s="70"/>
      <c r="J815" s="70"/>
      <c r="V815" s="17"/>
      <c r="AA815" s="221" t="s">
        <v>31</v>
      </c>
      <c r="AB815" s="221"/>
      <c r="AC815" s="221"/>
    </row>
    <row r="816" spans="1:43" ht="15" customHeight="1" x14ac:dyDescent="0.4">
      <c r="H816" s="70"/>
      <c r="I816" s="70"/>
      <c r="J816" s="70"/>
      <c r="V816" s="17"/>
      <c r="AA816" s="221"/>
      <c r="AB816" s="221"/>
      <c r="AC816" s="221"/>
    </row>
    <row r="817" spans="2:41" ht="23.25" x14ac:dyDescent="0.35">
      <c r="B817" s="24" t="s">
        <v>67</v>
      </c>
      <c r="V817" s="17"/>
      <c r="X817" s="22" t="s">
        <v>67</v>
      </c>
    </row>
    <row r="818" spans="2:41" ht="23.25" x14ac:dyDescent="0.35">
      <c r="B818" s="23" t="s">
        <v>32</v>
      </c>
      <c r="C818" s="20" t="e">
        <f>IF(X775="PAGADO",0,C780)</f>
        <v>#REF!</v>
      </c>
      <c r="E818" s="222" t="s">
        <v>203</v>
      </c>
      <c r="F818" s="222"/>
      <c r="G818" s="222"/>
      <c r="H818" s="222"/>
      <c r="V818" s="17"/>
      <c r="X818" s="23" t="s">
        <v>32</v>
      </c>
      <c r="Y818" s="20" t="e">
        <f>IF(B1613="PAGADO",0,C823)</f>
        <v>#REF!</v>
      </c>
      <c r="AA818" s="222" t="s">
        <v>203</v>
      </c>
      <c r="AB818" s="222"/>
      <c r="AC818" s="222"/>
      <c r="AD818" s="222"/>
      <c r="AK818" s="222" t="s">
        <v>10</v>
      </c>
      <c r="AL818" s="222"/>
      <c r="AM818" s="222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155</v>
      </c>
      <c r="G820" s="3" t="s">
        <v>156</v>
      </c>
      <c r="H820" s="5">
        <v>170</v>
      </c>
      <c r="I820" t="s">
        <v>135</v>
      </c>
      <c r="N820" s="25">
        <v>45124</v>
      </c>
      <c r="O820" s="3" t="s">
        <v>1327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1348</v>
      </c>
      <c r="AC820" s="3"/>
      <c r="AD820" s="5">
        <v>330</v>
      </c>
      <c r="AE820" t="s">
        <v>136</v>
      </c>
      <c r="AJ820" s="25">
        <v>45219</v>
      </c>
      <c r="AK820" s="3" t="s">
        <v>1346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 t="e">
        <f>IF(C818&gt;0,C818+C819,C819)</f>
        <v>#REF!</v>
      </c>
      <c r="E821" s="4">
        <v>45163</v>
      </c>
      <c r="F821" s="3" t="s">
        <v>155</v>
      </c>
      <c r="G821" s="3" t="s">
        <v>118</v>
      </c>
      <c r="H821" s="5">
        <v>200</v>
      </c>
      <c r="I821" t="s">
        <v>136</v>
      </c>
      <c r="N821" s="25">
        <v>45217</v>
      </c>
      <c r="O821" s="3" t="s">
        <v>1327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 t="e">
        <f>IF(Y818&gt;0,Y818+Y819,Y819)</f>
        <v>#REF!</v>
      </c>
      <c r="AA821" s="4">
        <v>45190</v>
      </c>
      <c r="AB821" s="3" t="s">
        <v>1350</v>
      </c>
      <c r="AC821" s="3" t="s">
        <v>159</v>
      </c>
      <c r="AD821" s="5">
        <v>580</v>
      </c>
      <c r="AE821" t="s">
        <v>135</v>
      </c>
      <c r="AJ821" s="25">
        <v>45222</v>
      </c>
      <c r="AK821" s="3" t="s">
        <v>1354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 t="e">
        <f>C846</f>
        <v>#REF!</v>
      </c>
      <c r="E822" s="4"/>
      <c r="F822" s="3" t="s">
        <v>1333</v>
      </c>
      <c r="G822" s="3"/>
      <c r="H822" s="5">
        <v>270</v>
      </c>
      <c r="I822" t="s">
        <v>136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 t="e">
        <f>Y844</f>
        <v>#REF!</v>
      </c>
      <c r="AA822" s="4">
        <v>45189</v>
      </c>
      <c r="AB822" s="3" t="s">
        <v>155</v>
      </c>
      <c r="AC822" s="3" t="s">
        <v>156</v>
      </c>
      <c r="AD822" s="5">
        <v>170</v>
      </c>
      <c r="AE822" t="s">
        <v>135</v>
      </c>
      <c r="AJ822" s="25">
        <v>45223</v>
      </c>
      <c r="AK822" s="3" t="s">
        <v>1356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 t="e">
        <f>C821-C822</f>
        <v>#REF!</v>
      </c>
      <c r="E823" s="4">
        <v>45194</v>
      </c>
      <c r="F823" s="3" t="s">
        <v>325</v>
      </c>
      <c r="G823" s="3" t="s">
        <v>156</v>
      </c>
      <c r="H823" s="5">
        <v>150</v>
      </c>
      <c r="I823" t="s">
        <v>136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 t="e">
        <f>Y821-Y822</f>
        <v>#REF!</v>
      </c>
      <c r="AA823" s="4">
        <v>45192</v>
      </c>
      <c r="AB823" s="3" t="s">
        <v>155</v>
      </c>
      <c r="AC823" s="3" t="s">
        <v>134</v>
      </c>
      <c r="AD823" s="5">
        <v>320</v>
      </c>
      <c r="AE823" t="s">
        <v>135</v>
      </c>
      <c r="AJ823" s="25">
        <v>45224</v>
      </c>
      <c r="AK823" s="3" t="s">
        <v>1368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325</v>
      </c>
      <c r="G824" s="3" t="s">
        <v>133</v>
      </c>
      <c r="H824" s="5">
        <v>150</v>
      </c>
      <c r="I824" t="s">
        <v>136</v>
      </c>
      <c r="N824" s="3"/>
      <c r="O824" s="3"/>
      <c r="P824" s="3"/>
      <c r="Q824" s="3"/>
      <c r="R824" s="18"/>
      <c r="S824" s="3"/>
      <c r="V824" s="17"/>
      <c r="X824" s="223" t="e">
        <f>IF(Y823&lt;0,"NO PAGAR","COBRAR'")</f>
        <v>#REF!</v>
      </c>
      <c r="Y824" s="223"/>
      <c r="AA824" s="4">
        <v>45192</v>
      </c>
      <c r="AB824" s="3" t="s">
        <v>155</v>
      </c>
      <c r="AC824" s="3" t="s">
        <v>133</v>
      </c>
      <c r="AD824" s="5">
        <v>170</v>
      </c>
      <c r="AE824" t="s">
        <v>136</v>
      </c>
      <c r="AJ824" s="3"/>
      <c r="AK824" s="3"/>
      <c r="AL824" s="3"/>
      <c r="AM824" s="3"/>
      <c r="AN824" s="18"/>
      <c r="AO824" s="3"/>
    </row>
    <row r="825" spans="2:41" ht="23.25" x14ac:dyDescent="0.35">
      <c r="B825" s="223" t="e">
        <f>IF(C823&lt;0,"NO PAGAR","COBRAR'")</f>
        <v>#REF!</v>
      </c>
      <c r="C825" s="223"/>
      <c r="E825" s="4">
        <v>45196</v>
      </c>
      <c r="F825" s="3" t="s">
        <v>325</v>
      </c>
      <c r="G825" s="3" t="s">
        <v>118</v>
      </c>
      <c r="H825" s="5">
        <v>230</v>
      </c>
      <c r="I825" t="s">
        <v>136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325</v>
      </c>
      <c r="AC825" s="3" t="s">
        <v>156</v>
      </c>
      <c r="AD825" s="5">
        <v>150</v>
      </c>
      <c r="AE825" t="s">
        <v>136</v>
      </c>
      <c r="AJ825" s="3"/>
      <c r="AK825" s="3"/>
      <c r="AL825" s="3"/>
      <c r="AM825" s="3"/>
      <c r="AN825" s="18"/>
      <c r="AO825" s="3"/>
    </row>
    <row r="826" spans="2:41" x14ac:dyDescent="0.25">
      <c r="B826" s="216" t="s">
        <v>9</v>
      </c>
      <c r="C826" s="217"/>
      <c r="E826" s="4">
        <v>45217</v>
      </c>
      <c r="F826" s="3" t="s">
        <v>1344</v>
      </c>
      <c r="G826" s="3"/>
      <c r="H826" s="5">
        <v>170</v>
      </c>
      <c r="I826" t="s">
        <v>136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132</v>
      </c>
      <c r="AC826" s="3" t="s">
        <v>118</v>
      </c>
      <c r="AD826" s="5">
        <v>190</v>
      </c>
      <c r="AE826" t="s">
        <v>136</v>
      </c>
      <c r="AJ826" s="3"/>
      <c r="AK826" s="3"/>
      <c r="AL826" s="3"/>
      <c r="AM826" s="3"/>
      <c r="AN826" s="18"/>
      <c r="AO826" s="3"/>
    </row>
    <row r="827" spans="2:41" x14ac:dyDescent="0.25">
      <c r="B827" s="9" t="e">
        <f>IF(Y780&lt;0,"SALDO ADELANTADO","SALDO A FAVOR '")</f>
        <v>#REF!</v>
      </c>
      <c r="C827" s="10" t="e">
        <f>IF(Y780&lt;=0,Y780*-1)</f>
        <v>#REF!</v>
      </c>
      <c r="E827" s="4">
        <v>45167</v>
      </c>
      <c r="F827" s="3" t="s">
        <v>621</v>
      </c>
      <c r="G827" s="3" t="s">
        <v>156</v>
      </c>
      <c r="H827" s="5">
        <v>145.54</v>
      </c>
      <c r="I827" t="s">
        <v>136</v>
      </c>
      <c r="N827" s="3"/>
      <c r="O827" s="3"/>
      <c r="P827" s="3"/>
      <c r="Q827" s="3"/>
      <c r="R827" s="18"/>
      <c r="S827" s="3"/>
      <c r="V827" s="17"/>
      <c r="X827" s="9" t="e">
        <f>IF(C823&lt;0,"SALDO ADELANTADO","SALDO A FAVOR'")</f>
        <v>#REF!</v>
      </c>
      <c r="Y827" s="10" t="e">
        <f>IF(C823&lt;=0,C823*-1)</f>
        <v>#REF!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1343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 x14ac:dyDescent="0.25">
      <c r="B837" s="12"/>
      <c r="C837" s="10"/>
      <c r="N837" t="s">
        <v>1339</v>
      </c>
      <c r="O837" s="191">
        <v>44995</v>
      </c>
      <c r="P837" t="s">
        <v>372</v>
      </c>
      <c r="Q837" t="s">
        <v>379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1339</v>
      </c>
      <c r="O838" s="191">
        <v>45056</v>
      </c>
      <c r="P838" t="s">
        <v>374</v>
      </c>
      <c r="Q838" t="s">
        <v>379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1339</v>
      </c>
      <c r="O839" s="191">
        <v>45087</v>
      </c>
      <c r="P839" t="s">
        <v>372</v>
      </c>
      <c r="Q839" t="s">
        <v>379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1339</v>
      </c>
      <c r="O840" s="191">
        <v>45117</v>
      </c>
      <c r="P840" t="s">
        <v>372</v>
      </c>
      <c r="Q840" t="s">
        <v>379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1339</v>
      </c>
      <c r="O841" s="191">
        <v>45148</v>
      </c>
      <c r="P841" t="s">
        <v>372</v>
      </c>
      <c r="Q841" t="s">
        <v>379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1339</v>
      </c>
      <c r="O842" s="191">
        <v>45240</v>
      </c>
      <c r="P842" t="s">
        <v>374</v>
      </c>
      <c r="Q842" t="s">
        <v>379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1339</v>
      </c>
      <c r="O843" s="191">
        <v>45270</v>
      </c>
      <c r="P843" t="s">
        <v>372</v>
      </c>
      <c r="Q843" t="s">
        <v>379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1339</v>
      </c>
      <c r="O844" t="s">
        <v>1341</v>
      </c>
      <c r="P844" t="s">
        <v>374</v>
      </c>
      <c r="Q844" t="s">
        <v>379</v>
      </c>
      <c r="R844">
        <v>50.003</v>
      </c>
      <c r="S844">
        <v>28.573</v>
      </c>
      <c r="V844" s="17"/>
      <c r="X844" s="15" t="s">
        <v>18</v>
      </c>
      <c r="Y844" s="16" t="e">
        <f>SUM(Y827:Y843)</f>
        <v>#REF!</v>
      </c>
    </row>
    <row r="845" spans="2:41" x14ac:dyDescent="0.25">
      <c r="B845" s="11"/>
      <c r="C845" s="10"/>
      <c r="N845" t="s">
        <v>1339</v>
      </c>
      <c r="O845" t="s">
        <v>1340</v>
      </c>
      <c r="P845" t="s">
        <v>374</v>
      </c>
      <c r="Q845" t="s">
        <v>379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 t="e">
        <f>SUM(C827:C845)</f>
        <v>#REF!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4" t="s">
        <v>29</v>
      </c>
      <c r="AD861" s="224"/>
      <c r="AE861" s="224"/>
    </row>
    <row r="862" spans="8:31" ht="28.5" customHeight="1" x14ac:dyDescent="0.4">
      <c r="H862" s="70" t="s">
        <v>28</v>
      </c>
      <c r="I862" s="70"/>
      <c r="J862" s="70"/>
      <c r="V862" s="17"/>
      <c r="AC862" s="224"/>
      <c r="AD862" s="224"/>
      <c r="AE862" s="224"/>
    </row>
    <row r="863" spans="8:31" ht="15" customHeight="1" x14ac:dyDescent="0.4">
      <c r="H863" s="70"/>
      <c r="I863" s="70"/>
      <c r="J863" s="70"/>
      <c r="V863" s="17"/>
      <c r="AC863" s="224"/>
      <c r="AD863" s="224"/>
      <c r="AE863" s="224"/>
    </row>
    <row r="864" spans="8:31" ht="23.25" x14ac:dyDescent="0.35">
      <c r="V864" s="17"/>
      <c r="X864" s="22" t="s">
        <v>68</v>
      </c>
    </row>
    <row r="865" spans="2:41" ht="23.25" x14ac:dyDescent="0.35">
      <c r="V865" s="17"/>
      <c r="X865" s="23" t="s">
        <v>32</v>
      </c>
      <c r="Y865" s="20" t="e">
        <f>IF(B867="PAGADO",0,C872)</f>
        <v>#REF!</v>
      </c>
    </row>
    <row r="866" spans="2:41" ht="23.25" x14ac:dyDescent="0.35">
      <c r="B866" s="22" t="s">
        <v>68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 t="e">
        <f>IF(X818="PAGADO",0,Y823)</f>
        <v>#REF!</v>
      </c>
      <c r="E867" s="222" t="s">
        <v>203</v>
      </c>
      <c r="F867" s="222"/>
      <c r="G867" s="222"/>
      <c r="H867" s="222"/>
      <c r="V867" s="17"/>
      <c r="Y867" s="20"/>
      <c r="AA867" s="222" t="s">
        <v>73</v>
      </c>
      <c r="AB867" s="222"/>
      <c r="AC867" s="222"/>
      <c r="AD867" s="222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 t="e">
        <f>IF(Y865&gt;0,Y866+Y865,Y866)</f>
        <v>#REF!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1068</v>
      </c>
      <c r="G869" s="3" t="s">
        <v>1069</v>
      </c>
      <c r="H869" s="5">
        <v>150</v>
      </c>
      <c r="I869" t="s">
        <v>136</v>
      </c>
      <c r="N869" s="25">
        <v>45231</v>
      </c>
      <c r="O869" s="3" t="s">
        <v>95</v>
      </c>
      <c r="P869" s="3"/>
      <c r="Q869" s="3"/>
      <c r="R869" s="18">
        <v>700</v>
      </c>
      <c r="S869" s="3"/>
      <c r="V869" s="17"/>
      <c r="X869" s="1" t="s">
        <v>9</v>
      </c>
      <c r="Y869" s="20" t="e">
        <f>Y892</f>
        <v>#REF!</v>
      </c>
      <c r="AA869" s="4">
        <v>45176</v>
      </c>
      <c r="AB869" s="3" t="s">
        <v>1408</v>
      </c>
      <c r="AC869" s="3" t="s">
        <v>195</v>
      </c>
      <c r="AD869" s="5">
        <v>150</v>
      </c>
      <c r="AE869" t="s">
        <v>136</v>
      </c>
      <c r="AJ869" s="25">
        <v>45236</v>
      </c>
      <c r="AK869" s="3" t="s">
        <v>338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 t="e">
        <f>IF(C867&gt;0,C867+C868,C868)</f>
        <v>#REF!</v>
      </c>
      <c r="E870" s="4">
        <v>45206</v>
      </c>
      <c r="F870" s="3" t="s">
        <v>1068</v>
      </c>
      <c r="G870" s="3" t="s">
        <v>1166</v>
      </c>
      <c r="H870" s="5">
        <v>540</v>
      </c>
      <c r="I870" t="s">
        <v>135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 t="e">
        <f>Y868-Y869</f>
        <v>#REF!</v>
      </c>
      <c r="AA870" s="4">
        <v>45215</v>
      </c>
      <c r="AB870" s="3" t="s">
        <v>1094</v>
      </c>
      <c r="AC870" s="3" t="s">
        <v>159</v>
      </c>
      <c r="AD870" s="5">
        <v>540</v>
      </c>
      <c r="AE870" t="s">
        <v>135</v>
      </c>
      <c r="AJ870" s="25">
        <v>45205</v>
      </c>
      <c r="AK870" s="3" t="s">
        <v>338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 t="e">
        <f>C894</f>
        <v>#REF!</v>
      </c>
      <c r="E871" s="4">
        <v>45226</v>
      </c>
      <c r="F871" s="3" t="s">
        <v>666</v>
      </c>
      <c r="G871" s="3"/>
      <c r="H871" s="5">
        <v>330</v>
      </c>
      <c r="I871" t="s">
        <v>136</v>
      </c>
      <c r="N871" s="3"/>
      <c r="O871" s="3"/>
      <c r="P871" s="3"/>
      <c r="Q871" s="3"/>
      <c r="R871" s="18"/>
      <c r="S871" s="3"/>
      <c r="V871" s="17"/>
      <c r="X871" s="225" t="e">
        <f>IF(Y870&lt;0,"NO PAGAR","COBRAR")</f>
        <v>#REF!</v>
      </c>
      <c r="Y871" s="225"/>
      <c r="AA871" s="4">
        <v>45218</v>
      </c>
      <c r="AB871" s="3" t="s">
        <v>1094</v>
      </c>
      <c r="AC871" s="3" t="s">
        <v>118</v>
      </c>
      <c r="AD871" s="5">
        <v>160</v>
      </c>
      <c r="AE871" t="s">
        <v>136</v>
      </c>
      <c r="AJ871" s="25">
        <v>45237</v>
      </c>
      <c r="AK871" s="3" t="s">
        <v>338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 t="e">
        <f>C870-C871</f>
        <v>#REF!</v>
      </c>
      <c r="E872" s="4">
        <v>45212</v>
      </c>
      <c r="F872" s="3" t="s">
        <v>155</v>
      </c>
      <c r="G872" s="3" t="s">
        <v>156</v>
      </c>
      <c r="H872" s="5">
        <v>170</v>
      </c>
      <c r="I872" t="s">
        <v>135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1410</v>
      </c>
      <c r="AC872" s="3" t="s">
        <v>1411</v>
      </c>
      <c r="AD872" s="5">
        <v>480</v>
      </c>
      <c r="AE872" t="s">
        <v>136</v>
      </c>
      <c r="AJ872" s="25">
        <v>45238</v>
      </c>
      <c r="AK872" s="3" t="s">
        <v>338</v>
      </c>
      <c r="AL872" s="3"/>
      <c r="AM872" s="3"/>
      <c r="AN872" s="18">
        <v>280</v>
      </c>
      <c r="AO872" s="3"/>
    </row>
    <row r="873" spans="2:41" ht="26.25" x14ac:dyDescent="0.4">
      <c r="B873" s="225" t="e">
        <f>IF(C872&lt;0,"NO PAGAR","COBRAR")</f>
        <v>#REF!</v>
      </c>
      <c r="C873" s="225"/>
      <c r="E873" s="4">
        <v>45128</v>
      </c>
      <c r="F873" s="3" t="s">
        <v>132</v>
      </c>
      <c r="G873" s="3" t="s">
        <v>118</v>
      </c>
      <c r="H873" s="5">
        <v>190</v>
      </c>
      <c r="I873" t="s">
        <v>135</v>
      </c>
      <c r="N873" s="3"/>
      <c r="O873" s="3"/>
      <c r="P873" s="3"/>
      <c r="Q873" s="3"/>
      <c r="R873" s="18"/>
      <c r="S873" s="3"/>
      <c r="V873" s="17"/>
      <c r="X873" s="9" t="e">
        <f>IF(C872&lt;0,"SALDO ADELANTADO","SALDO A FAVOR'")</f>
        <v>#REF!</v>
      </c>
      <c r="Y873" s="10" t="e">
        <f>IF(C872&lt;=0,C872*-1)</f>
        <v>#REF!</v>
      </c>
      <c r="AA873" s="4">
        <v>45202</v>
      </c>
      <c r="AB873" s="3" t="s">
        <v>1071</v>
      </c>
      <c r="AC873" s="3" t="s">
        <v>88</v>
      </c>
      <c r="AD873" s="5">
        <v>285</v>
      </c>
      <c r="AE873" t="s">
        <v>136</v>
      </c>
      <c r="AJ873" s="25">
        <v>45238</v>
      </c>
      <c r="AK873" s="3" t="s">
        <v>1413</v>
      </c>
      <c r="AL873" s="3"/>
      <c r="AM873" s="3"/>
      <c r="AN873" s="154">
        <v>59.1</v>
      </c>
      <c r="AO873" s="3"/>
    </row>
    <row r="874" spans="2:41" x14ac:dyDescent="0.25">
      <c r="B874" s="216" t="s">
        <v>9</v>
      </c>
      <c r="C874" s="217"/>
      <c r="E874" s="4">
        <v>45139</v>
      </c>
      <c r="F874" s="25" t="s">
        <v>132</v>
      </c>
      <c r="G874" s="3" t="s">
        <v>118</v>
      </c>
      <c r="H874" s="5">
        <v>190</v>
      </c>
      <c r="I874" t="s">
        <v>136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1419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 t="e">
        <f>IF(Y823&lt;=0,Y823*-1)</f>
        <v>#REF!</v>
      </c>
      <c r="E875" s="4">
        <v>45159</v>
      </c>
      <c r="F875" s="3" t="s">
        <v>1249</v>
      </c>
      <c r="G875" s="3" t="s">
        <v>156</v>
      </c>
      <c r="H875" s="5">
        <v>130</v>
      </c>
      <c r="I875" t="s">
        <v>135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338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1303</v>
      </c>
      <c r="G876" s="3" t="s">
        <v>1386</v>
      </c>
      <c r="H876" s="5">
        <v>180</v>
      </c>
      <c r="I876" t="s">
        <v>136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1412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1522</v>
      </c>
      <c r="Y880" s="47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2" t="s">
        <v>372</v>
      </c>
      <c r="O881" s="120" t="s">
        <v>449</v>
      </c>
      <c r="P881" s="121">
        <v>45216.100405090001</v>
      </c>
      <c r="Q881" s="122">
        <v>44.283999999999999</v>
      </c>
      <c r="R881" s="122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0" t="s">
        <v>372</v>
      </c>
      <c r="O882" s="120" t="s">
        <v>449</v>
      </c>
      <c r="P882" s="121">
        <v>45219.38087963</v>
      </c>
      <c r="Q882" s="122">
        <v>57.713000000000001</v>
      </c>
      <c r="R882" s="122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1399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0" t="s">
        <v>372</v>
      </c>
      <c r="O883" s="120" t="s">
        <v>449</v>
      </c>
      <c r="P883" s="121">
        <v>45224.165451389999</v>
      </c>
      <c r="Q883" s="122">
        <v>30.478000000000002</v>
      </c>
      <c r="R883" s="122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0" t="s">
        <v>372</v>
      </c>
      <c r="O884" s="120" t="s">
        <v>449</v>
      </c>
      <c r="P884" s="121">
        <v>45228.61469907</v>
      </c>
      <c r="Q884" s="122">
        <v>52.573</v>
      </c>
      <c r="R884" s="122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0" t="s">
        <v>372</v>
      </c>
      <c r="O885" s="120" t="s">
        <v>370</v>
      </c>
      <c r="P885" s="121">
        <v>45216.940486109997</v>
      </c>
      <c r="Q885" s="122">
        <v>34.287999999999997</v>
      </c>
      <c r="R885" s="122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 x14ac:dyDescent="0.25">
      <c r="B886" s="12"/>
      <c r="C886" s="10"/>
      <c r="N886" s="120" t="s">
        <v>372</v>
      </c>
      <c r="O886" s="120" t="s">
        <v>370</v>
      </c>
      <c r="P886" s="121">
        <v>45222.836828699998</v>
      </c>
      <c r="Q886" s="122">
        <v>35.429000000000002</v>
      </c>
      <c r="R886" s="122">
        <v>62.000999999999998</v>
      </c>
      <c r="V886" s="17"/>
      <c r="X886" s="12"/>
      <c r="Y886" s="10"/>
    </row>
    <row r="887" spans="2:41" x14ac:dyDescent="0.25">
      <c r="B887" s="12"/>
      <c r="C887" s="10"/>
      <c r="N887" s="120" t="s">
        <v>372</v>
      </c>
      <c r="O887" s="120" t="s">
        <v>370</v>
      </c>
      <c r="P887" s="121">
        <v>45225.685034720002</v>
      </c>
      <c r="Q887" s="122">
        <v>52.575000000000003</v>
      </c>
      <c r="R887" s="122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0" t="s">
        <v>372</v>
      </c>
      <c r="O888" s="120" t="s">
        <v>370</v>
      </c>
      <c r="P888" s="121">
        <v>45229.83037037</v>
      </c>
      <c r="Q888" s="122">
        <v>39.088000000000001</v>
      </c>
      <c r="R888" s="122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0" t="s">
        <v>374</v>
      </c>
      <c r="O889" s="120" t="s">
        <v>370</v>
      </c>
      <c r="P889" s="121">
        <v>45215.910763890002</v>
      </c>
      <c r="Q889" s="122">
        <v>45.72</v>
      </c>
      <c r="R889" s="122">
        <v>80.010000000000005</v>
      </c>
      <c r="V889" s="17"/>
      <c r="X889" s="12"/>
      <c r="Y889" s="10"/>
    </row>
    <row r="890" spans="2:41" x14ac:dyDescent="0.25">
      <c r="B890" s="12"/>
      <c r="C890" s="10"/>
      <c r="N890" s="120" t="s">
        <v>374</v>
      </c>
      <c r="O890" s="120" t="s">
        <v>370</v>
      </c>
      <c r="P890" s="121">
        <v>45216.936203700003</v>
      </c>
      <c r="Q890" s="122">
        <v>34.295000000000002</v>
      </c>
      <c r="R890" s="122">
        <v>60.015999999999998</v>
      </c>
      <c r="V890" s="17"/>
      <c r="X890" s="12"/>
      <c r="Y890" s="10"/>
    </row>
    <row r="891" spans="2:41" x14ac:dyDescent="0.25">
      <c r="B891" s="12"/>
      <c r="C891" s="10"/>
      <c r="N891" s="120" t="s">
        <v>374</v>
      </c>
      <c r="O891" s="120" t="s">
        <v>370</v>
      </c>
      <c r="P891" s="121">
        <v>45218.508101849999</v>
      </c>
      <c r="Q891" s="122">
        <v>51.433</v>
      </c>
      <c r="R891" s="122">
        <v>90.007999999999996</v>
      </c>
      <c r="V891" s="17"/>
      <c r="X891" s="11"/>
      <c r="Y891" s="10"/>
    </row>
    <row r="892" spans="2:41" x14ac:dyDescent="0.25">
      <c r="B892" s="12"/>
      <c r="C892" s="10"/>
      <c r="N892" s="120" t="s">
        <v>374</v>
      </c>
      <c r="O892" s="120" t="s">
        <v>370</v>
      </c>
      <c r="P892" s="121">
        <v>45219.812465280003</v>
      </c>
      <c r="Q892" s="122">
        <v>62.856999999999999</v>
      </c>
      <c r="R892" s="122">
        <v>110</v>
      </c>
      <c r="V892" s="17"/>
      <c r="X892" s="15" t="s">
        <v>18</v>
      </c>
      <c r="Y892" s="16" t="e">
        <f>SUM(Y873:Y891)</f>
        <v>#REF!</v>
      </c>
    </row>
    <row r="893" spans="2:41" x14ac:dyDescent="0.25">
      <c r="B893" s="11"/>
      <c r="C893" s="10"/>
      <c r="N893" s="120" t="s">
        <v>374</v>
      </c>
      <c r="O893" s="120" t="s">
        <v>370</v>
      </c>
      <c r="P893" s="121">
        <v>45221.539502320004</v>
      </c>
      <c r="Q893" s="122">
        <v>45.715000000000003</v>
      </c>
      <c r="R893" s="122">
        <v>80.001000000000005</v>
      </c>
      <c r="V893" s="17"/>
    </row>
    <row r="894" spans="2:41" x14ac:dyDescent="0.25">
      <c r="B894" s="15" t="s">
        <v>18</v>
      </c>
      <c r="C894" s="16" t="e">
        <f>SUM(C875:C893)</f>
        <v>#REF!</v>
      </c>
      <c r="N894" s="120" t="s">
        <v>374</v>
      </c>
      <c r="O894" s="120" t="s">
        <v>370</v>
      </c>
      <c r="P894" s="121">
        <v>45222.97230324</v>
      </c>
      <c r="Q894" s="122">
        <v>40.006999999999998</v>
      </c>
      <c r="R894" s="122">
        <v>70.012</v>
      </c>
      <c r="V894" s="17"/>
    </row>
    <row r="895" spans="2:41" x14ac:dyDescent="0.25">
      <c r="D895" t="s">
        <v>22</v>
      </c>
      <c r="E895" t="s">
        <v>21</v>
      </c>
      <c r="N895" s="120" t="s">
        <v>374</v>
      </c>
      <c r="O895" s="120" t="s">
        <v>370</v>
      </c>
      <c r="P895" s="121">
        <v>45225.093715280003</v>
      </c>
      <c r="Q895" s="122">
        <v>57.170999999999999</v>
      </c>
      <c r="R895" s="122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0" t="s">
        <v>374</v>
      </c>
      <c r="O896" s="120" t="s">
        <v>370</v>
      </c>
      <c r="P896" s="121">
        <v>45225.950543979998</v>
      </c>
      <c r="Q896" s="122">
        <v>28.605</v>
      </c>
      <c r="R896" s="122">
        <v>50.058999999999997</v>
      </c>
      <c r="V896" s="17"/>
      <c r="AA896" s="1" t="s">
        <v>19</v>
      </c>
    </row>
    <row r="897" spans="1:43" x14ac:dyDescent="0.25">
      <c r="N897" s="120" t="s">
        <v>374</v>
      </c>
      <c r="O897" s="120" t="s">
        <v>370</v>
      </c>
      <c r="P897" s="121">
        <v>45229.929513889998</v>
      </c>
      <c r="Q897" s="122">
        <v>45.76</v>
      </c>
      <c r="R897" s="122">
        <v>80.08</v>
      </c>
      <c r="V897" s="17"/>
    </row>
    <row r="898" spans="1:43" x14ac:dyDescent="0.25">
      <c r="N898" s="120" t="s">
        <v>374</v>
      </c>
      <c r="O898" s="120" t="s">
        <v>370</v>
      </c>
      <c r="P898" s="121">
        <v>45230.674965279999</v>
      </c>
      <c r="Q898" s="122">
        <v>34.287999999999997</v>
      </c>
      <c r="R898" s="122">
        <v>60.003999999999998</v>
      </c>
      <c r="V898" s="17"/>
    </row>
    <row r="899" spans="1:43" x14ac:dyDescent="0.25">
      <c r="R899" s="182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0" t="s">
        <v>30</v>
      </c>
      <c r="I907" s="70"/>
      <c r="J907" s="70"/>
      <c r="V907" s="17"/>
      <c r="AA907" s="221" t="s">
        <v>31</v>
      </c>
      <c r="AB907" s="221"/>
      <c r="AC907" s="221"/>
    </row>
    <row r="908" spans="1:43" ht="15" customHeight="1" x14ac:dyDescent="0.4">
      <c r="H908" s="70"/>
      <c r="I908" s="70"/>
      <c r="J908" s="70"/>
      <c r="V908" s="17"/>
      <c r="X908" s="22" t="s">
        <v>68</v>
      </c>
      <c r="AA908" s="221"/>
      <c r="AB908" s="221"/>
      <c r="AC908" s="221"/>
    </row>
    <row r="909" spans="1:43" ht="23.25" x14ac:dyDescent="0.35">
      <c r="B909" s="24" t="s">
        <v>70</v>
      </c>
      <c r="V909" s="17"/>
      <c r="X909" s="23" t="s">
        <v>32</v>
      </c>
      <c r="Y909" s="20" t="e">
        <f>IF(B1707="PAGADO",0,C915)</f>
        <v>#REF!</v>
      </c>
    </row>
    <row r="910" spans="1:43" ht="23.25" x14ac:dyDescent="0.35">
      <c r="B910" s="23" t="s">
        <v>32</v>
      </c>
      <c r="C910" s="20" t="e">
        <f>IF(X865="PAGADO",0,C872)</f>
        <v>#REF!</v>
      </c>
      <c r="E910" s="222" t="s">
        <v>203</v>
      </c>
      <c r="F910" s="222"/>
      <c r="G910" s="222"/>
      <c r="H910" s="222"/>
      <c r="O910" s="43" t="s">
        <v>10</v>
      </c>
      <c r="V910" s="17"/>
      <c r="X910" s="1" t="s">
        <v>0</v>
      </c>
      <c r="Y910" s="19">
        <f>AD926</f>
        <v>1245</v>
      </c>
      <c r="AA910" s="222" t="s">
        <v>73</v>
      </c>
      <c r="AB910" s="222"/>
      <c r="AC910" s="222"/>
      <c r="AD910" s="222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1094</v>
      </c>
      <c r="G912" s="3" t="s">
        <v>159</v>
      </c>
      <c r="H912" s="5">
        <v>540</v>
      </c>
      <c r="I912" t="s">
        <v>135</v>
      </c>
      <c r="N912" s="25">
        <v>45244</v>
      </c>
      <c r="O912" s="3" t="s">
        <v>993</v>
      </c>
      <c r="P912" s="3"/>
      <c r="Q912" s="3"/>
      <c r="R912" s="18">
        <v>150</v>
      </c>
      <c r="S912" s="3"/>
      <c r="V912" s="17"/>
      <c r="X912" s="1" t="s">
        <v>24</v>
      </c>
      <c r="Y912" s="19" t="e">
        <f>IF(Y909&gt;0,Y909+Y910,Y910)</f>
        <v>#REF!</v>
      </c>
      <c r="AA912" s="4">
        <v>45208</v>
      </c>
      <c r="AB912" s="3" t="s">
        <v>137</v>
      </c>
      <c r="AC912" s="3" t="s">
        <v>1461</v>
      </c>
      <c r="AD912" s="5">
        <v>75</v>
      </c>
      <c r="AJ912" s="25">
        <v>45250</v>
      </c>
      <c r="AK912" s="3" t="s">
        <v>1456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 t="e">
        <f>IF(C910&gt;0,C910+C911,C911)</f>
        <v>#REF!</v>
      </c>
      <c r="E913" s="4">
        <v>45211</v>
      </c>
      <c r="F913" s="3" t="s">
        <v>1429</v>
      </c>
      <c r="G913" s="3" t="s">
        <v>621</v>
      </c>
      <c r="H913" s="5">
        <v>156.69999999999999</v>
      </c>
      <c r="I913" t="s">
        <v>136</v>
      </c>
      <c r="N913" s="25">
        <v>45245</v>
      </c>
      <c r="O913" s="3" t="s">
        <v>338</v>
      </c>
      <c r="P913" s="3"/>
      <c r="Q913" s="3"/>
      <c r="R913" s="18">
        <v>50</v>
      </c>
      <c r="S913" s="3"/>
      <c r="V913" s="17"/>
      <c r="X913" s="1" t="s">
        <v>9</v>
      </c>
      <c r="Y913" s="20" t="e">
        <f>Y936</f>
        <v>#REF!</v>
      </c>
      <c r="AA913" s="4">
        <v>45211</v>
      </c>
      <c r="AB913" s="3" t="s">
        <v>1463</v>
      </c>
      <c r="AC913" s="3" t="s">
        <v>159</v>
      </c>
      <c r="AD913" s="5">
        <v>580</v>
      </c>
      <c r="AE913" t="s">
        <v>135</v>
      </c>
      <c r="AJ913" s="25">
        <v>45251</v>
      </c>
      <c r="AK913" s="3" t="s">
        <v>1466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 t="e">
        <f>C938</f>
        <v>#REF!</v>
      </c>
      <c r="E914" s="4">
        <v>45212</v>
      </c>
      <c r="F914" s="3" t="s">
        <v>621</v>
      </c>
      <c r="G914" s="3" t="s">
        <v>156</v>
      </c>
      <c r="H914" s="5">
        <v>141.13</v>
      </c>
      <c r="I914" t="s">
        <v>136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 t="e">
        <f>Y912-Y913</f>
        <v>#REF!</v>
      </c>
      <c r="AA914" s="4">
        <v>45252</v>
      </c>
      <c r="AB914" s="3" t="s">
        <v>1471</v>
      </c>
      <c r="AC914" s="3"/>
      <c r="AD914" s="5">
        <v>100</v>
      </c>
      <c r="AE914" t="s">
        <v>136</v>
      </c>
      <c r="AJ914" s="25">
        <v>45251</v>
      </c>
      <c r="AK914" s="3" t="s">
        <v>95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 t="e">
        <f>C913-C914</f>
        <v>#REF!</v>
      </c>
      <c r="E915" s="4">
        <v>45215</v>
      </c>
      <c r="F915" s="3" t="s">
        <v>621</v>
      </c>
      <c r="G915" s="3" t="s">
        <v>1430</v>
      </c>
      <c r="H915" s="5">
        <v>258.29000000000002</v>
      </c>
      <c r="I915" t="s">
        <v>136</v>
      </c>
      <c r="N915" s="3"/>
      <c r="O915" s="3"/>
      <c r="P915" s="3"/>
      <c r="Q915" s="3"/>
      <c r="R915" s="18"/>
      <c r="S915" s="3"/>
      <c r="V915" s="17"/>
      <c r="X915" s="223" t="e">
        <f>IF(Y914&lt;0,"NO PAGAR","COBRAR'")</f>
        <v>#REF!</v>
      </c>
      <c r="Y915" s="223"/>
      <c r="AA915" s="4">
        <v>45252</v>
      </c>
      <c r="AB915" s="3" t="s">
        <v>1472</v>
      </c>
      <c r="AC915" s="3"/>
      <c r="AD915" s="5">
        <v>290</v>
      </c>
      <c r="AE915" t="s">
        <v>136</v>
      </c>
      <c r="AJ915" s="25">
        <v>45252</v>
      </c>
      <c r="AK915" s="3" t="s">
        <v>338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1431</v>
      </c>
      <c r="G916" s="3" t="s">
        <v>621</v>
      </c>
      <c r="H916" s="5">
        <v>156.69999999999999</v>
      </c>
      <c r="I916" t="s">
        <v>136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325</v>
      </c>
      <c r="AC916" s="3" t="s">
        <v>1461</v>
      </c>
      <c r="AD916" s="5">
        <v>200</v>
      </c>
      <c r="AE916" t="s">
        <v>135</v>
      </c>
      <c r="AJ916" s="3"/>
      <c r="AK916" s="3"/>
      <c r="AL916" s="3"/>
      <c r="AM916" s="3"/>
      <c r="AN916" s="18"/>
      <c r="AO916" s="3"/>
    </row>
    <row r="917" spans="2:41" ht="23.25" x14ac:dyDescent="0.35">
      <c r="B917" s="223" t="e">
        <f>IF(C915&lt;0,"NO PAGAR","COBRAR'")</f>
        <v>#REF!</v>
      </c>
      <c r="C917" s="223"/>
      <c r="E917" s="4">
        <v>45217</v>
      </c>
      <c r="F917" s="3" t="s">
        <v>1432</v>
      </c>
      <c r="G917" s="3" t="s">
        <v>621</v>
      </c>
      <c r="H917" s="5">
        <v>141.13</v>
      </c>
      <c r="I917" t="s">
        <v>136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6" t="s">
        <v>9</v>
      </c>
      <c r="C918" s="217"/>
      <c r="E918" s="4">
        <v>45218</v>
      </c>
      <c r="F918" s="3" t="s">
        <v>621</v>
      </c>
      <c r="G918" s="3" t="s">
        <v>159</v>
      </c>
      <c r="H918" s="5">
        <v>313.60000000000002</v>
      </c>
      <c r="I918" t="s">
        <v>136</v>
      </c>
      <c r="N918" s="3"/>
      <c r="O918" s="3"/>
      <c r="P918" s="3"/>
      <c r="Q918" s="3"/>
      <c r="R918" s="18"/>
      <c r="S918" s="3"/>
      <c r="V918" s="17"/>
      <c r="X918" s="9" t="e">
        <f>IF(C915&lt;0,"SALDO ADELANTADO","SALDO A FAVOR'")</f>
        <v>#REF!</v>
      </c>
      <c r="Y918" s="10" t="e">
        <f>IF(C915&lt;=0,C915*-1)</f>
        <v>#REF!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e">
        <f>IF(Y870&lt;0,"SALDO ADELANTADO","SALDO A FAVOR '")</f>
        <v>#REF!</v>
      </c>
      <c r="C919" s="10" t="e">
        <f>IF(Y870&lt;=0,Y870*-1)</f>
        <v>#REF!</v>
      </c>
      <c r="E919" s="4">
        <v>45223</v>
      </c>
      <c r="F919" s="3" t="s">
        <v>325</v>
      </c>
      <c r="G919" s="3" t="s">
        <v>1430</v>
      </c>
      <c r="H919" s="5">
        <v>610</v>
      </c>
      <c r="I919" t="s">
        <v>136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325</v>
      </c>
      <c r="G920" s="3" t="s">
        <v>156</v>
      </c>
      <c r="H920" s="5">
        <v>150</v>
      </c>
      <c r="I920" t="s">
        <v>135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325</v>
      </c>
      <c r="G921" s="3" t="s">
        <v>156</v>
      </c>
      <c r="H921" s="5">
        <v>150</v>
      </c>
      <c r="I921" t="s">
        <v>135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373</v>
      </c>
      <c r="AK929" t="s">
        <v>1339</v>
      </c>
      <c r="AL929" s="204">
        <v>45236</v>
      </c>
      <c r="AM929" t="s">
        <v>372</v>
      </c>
      <c r="AN929" s="205">
        <v>65.23</v>
      </c>
    </row>
    <row r="930" spans="2:40" x14ac:dyDescent="0.25">
      <c r="B930" s="12"/>
      <c r="C930" s="10"/>
      <c r="V930" s="17"/>
      <c r="X930" s="12"/>
      <c r="Y930" s="10"/>
      <c r="AJ930" t="s">
        <v>373</v>
      </c>
      <c r="AK930" t="s">
        <v>1339</v>
      </c>
      <c r="AL930" s="204">
        <v>45238</v>
      </c>
      <c r="AM930" t="s">
        <v>372</v>
      </c>
      <c r="AN930" s="205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370</v>
      </c>
      <c r="AK931" t="s">
        <v>1339</v>
      </c>
      <c r="AL931" s="204">
        <v>45239</v>
      </c>
      <c r="AM931" t="s">
        <v>372</v>
      </c>
      <c r="AN931" s="205">
        <v>53.006</v>
      </c>
    </row>
    <row r="932" spans="2:40" x14ac:dyDescent="0.25">
      <c r="B932" s="12"/>
      <c r="C932" s="10"/>
      <c r="V932" s="17"/>
      <c r="X932" s="12"/>
      <c r="Y932" s="10"/>
      <c r="AJ932" t="s">
        <v>449</v>
      </c>
      <c r="AK932" t="s">
        <v>1339</v>
      </c>
      <c r="AL932" s="204">
        <v>45239</v>
      </c>
      <c r="AM932" t="s">
        <v>372</v>
      </c>
      <c r="AN932" s="205">
        <v>40</v>
      </c>
    </row>
    <row r="933" spans="2:40" x14ac:dyDescent="0.25">
      <c r="B933" s="12"/>
      <c r="C933" s="10"/>
      <c r="V933" s="17"/>
      <c r="X933" s="12"/>
      <c r="Y933" s="10"/>
      <c r="AJ933" t="s">
        <v>373</v>
      </c>
      <c r="AK933" t="s">
        <v>1339</v>
      </c>
      <c r="AL933" s="204">
        <v>45245</v>
      </c>
      <c r="AM933" t="s">
        <v>372</v>
      </c>
      <c r="AN933" s="205">
        <v>74.66</v>
      </c>
    </row>
    <row r="934" spans="2:40" x14ac:dyDescent="0.25">
      <c r="B934" s="12"/>
      <c r="C934" s="10"/>
      <c r="V934" s="17"/>
      <c r="X934" s="12"/>
      <c r="Y934" s="10"/>
      <c r="AJ934" t="s">
        <v>449</v>
      </c>
      <c r="AK934" t="s">
        <v>1339</v>
      </c>
      <c r="AL934" s="204">
        <v>45239</v>
      </c>
      <c r="AM934" t="s">
        <v>374</v>
      </c>
      <c r="AN934" s="205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370</v>
      </c>
      <c r="AK935" t="s">
        <v>1339</v>
      </c>
      <c r="AL935" s="204">
        <v>45240</v>
      </c>
      <c r="AM935" t="s">
        <v>374</v>
      </c>
      <c r="AN935" s="205">
        <v>52.008000000000003</v>
      </c>
    </row>
    <row r="936" spans="2:40" x14ac:dyDescent="0.25">
      <c r="B936" s="12"/>
      <c r="C936" s="10"/>
      <c r="V936" s="17"/>
      <c r="X936" s="15" t="s">
        <v>18</v>
      </c>
      <c r="Y936" s="16" t="e">
        <f>SUM(Y918:Y935)</f>
        <v>#REF!</v>
      </c>
      <c r="AB936" s="1" t="s">
        <v>19</v>
      </c>
      <c r="AJ936" t="s">
        <v>449</v>
      </c>
      <c r="AK936" t="s">
        <v>1339</v>
      </c>
      <c r="AL936" s="204">
        <v>45245</v>
      </c>
      <c r="AM936" t="s">
        <v>374</v>
      </c>
      <c r="AN936" s="205">
        <v>140</v>
      </c>
    </row>
    <row r="937" spans="2:40" x14ac:dyDescent="0.25">
      <c r="B937" s="11"/>
      <c r="C937" s="10"/>
      <c r="V937" s="17"/>
      <c r="AN937" s="111">
        <f>SUM(AN929:AN936)</f>
        <v>626.904</v>
      </c>
    </row>
    <row r="938" spans="2:40" x14ac:dyDescent="0.25">
      <c r="B938" s="15" t="s">
        <v>18</v>
      </c>
      <c r="C938" s="16" t="e">
        <f>SUM(C919:C937)</f>
        <v>#REF!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79" t="s">
        <v>29</v>
      </c>
      <c r="AD950" s="179"/>
    </row>
    <row r="951" spans="2:41" ht="23.25" x14ac:dyDescent="0.35">
      <c r="V951" s="17"/>
      <c r="AC951" s="179"/>
      <c r="AD951" s="179"/>
    </row>
    <row r="952" spans="2:41" ht="15" customHeight="1" x14ac:dyDescent="0.35">
      <c r="V952" s="17"/>
      <c r="AC952" s="179"/>
      <c r="AD952" s="179"/>
      <c r="AE952" s="179"/>
    </row>
    <row r="953" spans="2:41" ht="21.75" customHeight="1" x14ac:dyDescent="0.4">
      <c r="H953" s="70" t="s">
        <v>28</v>
      </c>
      <c r="I953" s="70"/>
      <c r="J953" s="70"/>
      <c r="V953" s="17"/>
      <c r="AE953" s="179"/>
    </row>
    <row r="954" spans="2:41" ht="15" customHeight="1" x14ac:dyDescent="0.4">
      <c r="H954" s="70"/>
      <c r="I954" s="70"/>
      <c r="J954" s="70"/>
      <c r="V954" s="17"/>
      <c r="AE954" s="179"/>
    </row>
    <row r="955" spans="2:41" ht="23.25" x14ac:dyDescent="0.35">
      <c r="V955" s="17"/>
      <c r="X955" s="22" t="s">
        <v>71</v>
      </c>
    </row>
    <row r="956" spans="2:41" ht="23.25" x14ac:dyDescent="0.35">
      <c r="V956" s="17"/>
      <c r="X956" s="23" t="s">
        <v>32</v>
      </c>
      <c r="Y956" s="20" t="e">
        <f>IF(B958="PAGADO",0,C963)</f>
        <v>#REF!</v>
      </c>
      <c r="AA956" s="222" t="s">
        <v>203</v>
      </c>
      <c r="AB956" s="222"/>
      <c r="AC956" s="222"/>
      <c r="AD956" s="222"/>
    </row>
    <row r="957" spans="2:41" ht="23.25" x14ac:dyDescent="0.35">
      <c r="B957" s="22" t="s">
        <v>69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 t="e">
        <f>IF(X909="PAGADO",0,Y914)</f>
        <v>#REF!</v>
      </c>
      <c r="E958" s="222" t="s">
        <v>203</v>
      </c>
      <c r="F958" s="222"/>
      <c r="G958" s="222"/>
      <c r="H958" s="222"/>
      <c r="V958" s="17"/>
      <c r="Y958" s="20"/>
      <c r="AA958" s="4">
        <v>45236</v>
      </c>
      <c r="AB958" s="3" t="s">
        <v>418</v>
      </c>
      <c r="AC958" s="3" t="s">
        <v>1411</v>
      </c>
      <c r="AD958" s="5">
        <v>461.47</v>
      </c>
      <c r="AE958" t="s">
        <v>136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 t="e">
        <f>IF(Y956&gt;0,Y956+Y957,Y957)</f>
        <v>#REF!</v>
      </c>
      <c r="AA959" s="4">
        <v>45240</v>
      </c>
      <c r="AB959" s="3" t="s">
        <v>418</v>
      </c>
      <c r="AC959" s="3" t="s">
        <v>156</v>
      </c>
      <c r="AD959" s="5">
        <v>141.13</v>
      </c>
      <c r="AE959" t="s">
        <v>136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1429</v>
      </c>
      <c r="G960" s="3" t="s">
        <v>621</v>
      </c>
      <c r="H960" s="5">
        <v>156.69999999999999</v>
      </c>
      <c r="I960" t="s">
        <v>136</v>
      </c>
      <c r="N960" s="25">
        <v>45257</v>
      </c>
      <c r="O960" s="3" t="s">
        <v>1368</v>
      </c>
      <c r="P960" s="3"/>
      <c r="Q960" s="3"/>
      <c r="R960" s="18">
        <v>1550</v>
      </c>
      <c r="S960" s="3"/>
      <c r="V960" s="17"/>
      <c r="X960" s="1" t="s">
        <v>9</v>
      </c>
      <c r="Y960" s="20" t="e">
        <f>Y983</f>
        <v>#REF!</v>
      </c>
      <c r="AA960" s="4">
        <v>45243</v>
      </c>
      <c r="AB960" s="3" t="s">
        <v>418</v>
      </c>
      <c r="AC960" s="3" t="s">
        <v>220</v>
      </c>
      <c r="AD960" s="5">
        <v>204.7</v>
      </c>
      <c r="AE960" t="s">
        <v>136</v>
      </c>
      <c r="AJ960" s="25">
        <v>45268</v>
      </c>
      <c r="AK960" s="3" t="s">
        <v>338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45227</v>
      </c>
      <c r="F961" s="3" t="s">
        <v>418</v>
      </c>
      <c r="G961" s="3" t="s">
        <v>159</v>
      </c>
      <c r="H961" s="5">
        <v>313.60000000000002</v>
      </c>
      <c r="I961" t="s">
        <v>136</v>
      </c>
      <c r="N961" s="25">
        <v>45257</v>
      </c>
      <c r="O961" s="3" t="s">
        <v>95</v>
      </c>
      <c r="P961" s="3"/>
      <c r="Q961" s="3"/>
      <c r="R961" s="18">
        <v>400</v>
      </c>
      <c r="S961" s="3"/>
      <c r="V961" s="17"/>
      <c r="X961" s="6" t="s">
        <v>8</v>
      </c>
      <c r="Y961" s="21" t="e">
        <f>Y959-Y960</f>
        <v>#REF!</v>
      </c>
      <c r="AA961" s="4">
        <v>45250</v>
      </c>
      <c r="AB961" s="3" t="s">
        <v>418</v>
      </c>
      <c r="AC961" s="3" t="s">
        <v>419</v>
      </c>
      <c r="AD961" s="5">
        <v>125.82</v>
      </c>
      <c r="AE961" t="s">
        <v>136</v>
      </c>
      <c r="AJ961" s="25">
        <v>45270</v>
      </c>
      <c r="AK961" s="3" t="s">
        <v>1524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 t="e">
        <f>C985</f>
        <v>#REF!</v>
      </c>
      <c r="E962" s="4">
        <v>45230</v>
      </c>
      <c r="F962" s="3" t="s">
        <v>418</v>
      </c>
      <c r="G962" s="3" t="s">
        <v>156</v>
      </c>
      <c r="H962" s="5">
        <v>141.13</v>
      </c>
      <c r="I962" t="s">
        <v>136</v>
      </c>
      <c r="N962" s="25">
        <v>45258</v>
      </c>
      <c r="O962" s="3" t="s">
        <v>338</v>
      </c>
      <c r="P962" s="3"/>
      <c r="Q962" s="3"/>
      <c r="R962" s="18">
        <v>180</v>
      </c>
      <c r="S962" s="3"/>
      <c r="V962" s="17"/>
      <c r="X962" s="225" t="e">
        <f>IF(Y961&lt;0,"NO PAGAR","COBRAR")</f>
        <v>#REF!</v>
      </c>
      <c r="Y962" s="225"/>
      <c r="AA962" s="4">
        <v>45257</v>
      </c>
      <c r="AB962" s="3" t="s">
        <v>325</v>
      </c>
      <c r="AC962" s="3" t="s">
        <v>156</v>
      </c>
      <c r="AD962" s="5">
        <v>150</v>
      </c>
      <c r="AE962" t="s">
        <v>135</v>
      </c>
      <c r="AJ962" s="25">
        <v>45272</v>
      </c>
      <c r="AK962" s="3" t="s">
        <v>338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45254</v>
      </c>
      <c r="F963" s="3" t="s">
        <v>1458</v>
      </c>
      <c r="G963" s="3"/>
      <c r="H963" s="5">
        <v>170</v>
      </c>
      <c r="I963" t="s">
        <v>136</v>
      </c>
      <c r="N963" s="25">
        <v>45259</v>
      </c>
      <c r="O963" s="3" t="s">
        <v>338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>
        <v>45258</v>
      </c>
      <c r="AB963" s="3" t="s">
        <v>325</v>
      </c>
      <c r="AC963" s="3" t="s">
        <v>1233</v>
      </c>
      <c r="AD963" s="5">
        <v>870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5" t="e">
        <f>IF(C963&lt;0,"NO PAGAR","COBRAR")</f>
        <v>#REF!</v>
      </c>
      <c r="C964" s="225"/>
      <c r="E964" s="4">
        <v>45238</v>
      </c>
      <c r="F964" s="3" t="s">
        <v>155</v>
      </c>
      <c r="G964" s="3" t="s">
        <v>159</v>
      </c>
      <c r="H964" s="5">
        <v>580</v>
      </c>
      <c r="I964" t="s">
        <v>135</v>
      </c>
      <c r="N964" s="25">
        <v>45260</v>
      </c>
      <c r="O964" s="3" t="s">
        <v>1491</v>
      </c>
      <c r="P964" s="3"/>
      <c r="Q964" s="3"/>
      <c r="R964" s="18">
        <v>700</v>
      </c>
      <c r="S964" s="3"/>
      <c r="V964" s="17"/>
      <c r="X964" s="9" t="e">
        <f>IF(C963&lt;0,"SALDO ADELANTADO","SALDO A FAVOR'")</f>
        <v>#REF!</v>
      </c>
      <c r="Y964" s="10" t="e">
        <f>IF(C963&lt;=0,C963*-1)</f>
        <v>#REF!</v>
      </c>
      <c r="AA964" s="4">
        <v>45258</v>
      </c>
      <c r="AB964" s="3" t="s">
        <v>325</v>
      </c>
      <c r="AC964" s="3" t="s">
        <v>1473</v>
      </c>
      <c r="AD964" s="5">
        <v>600</v>
      </c>
      <c r="AE964" t="s">
        <v>135</v>
      </c>
      <c r="AJ964" s="3"/>
      <c r="AK964" s="3"/>
      <c r="AL964" s="3"/>
      <c r="AM964" s="3"/>
      <c r="AN964" s="18"/>
      <c r="AO964" s="3"/>
    </row>
    <row r="965" spans="2:41" x14ac:dyDescent="0.25">
      <c r="B965" s="216" t="s">
        <v>9</v>
      </c>
      <c r="C965" s="217"/>
      <c r="D965" s="65"/>
      <c r="E965" s="4">
        <v>45240</v>
      </c>
      <c r="F965" s="3" t="s">
        <v>155</v>
      </c>
      <c r="G965" s="3" t="s">
        <v>118</v>
      </c>
      <c r="H965" s="5">
        <v>200</v>
      </c>
      <c r="I965" t="s">
        <v>135</v>
      </c>
      <c r="N965" s="25">
        <v>45260</v>
      </c>
      <c r="O965" s="3" t="s">
        <v>95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IF(Y914&lt;=0,Y914*-1)</f>
        <v>#REF!</v>
      </c>
      <c r="E966" s="4">
        <v>45242</v>
      </c>
      <c r="F966" s="3" t="s">
        <v>155</v>
      </c>
      <c r="G966" s="3" t="s">
        <v>156</v>
      </c>
      <c r="H966" s="5">
        <v>170</v>
      </c>
      <c r="I966" t="s">
        <v>136</v>
      </c>
      <c r="N966" s="25">
        <v>45260</v>
      </c>
      <c r="O966" s="3" t="s">
        <v>338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155</v>
      </c>
      <c r="G967" s="3" t="s">
        <v>156</v>
      </c>
      <c r="H967" s="5">
        <v>170</v>
      </c>
      <c r="I967" t="s">
        <v>136</v>
      </c>
      <c r="N967" s="25">
        <v>45266</v>
      </c>
      <c r="O967" s="3" t="s">
        <v>1170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155</v>
      </c>
      <c r="G968" s="3" t="s">
        <v>118</v>
      </c>
      <c r="H968" s="5">
        <v>200</v>
      </c>
      <c r="I968" t="s">
        <v>136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1493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1494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1516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1094</v>
      </c>
      <c r="G972" s="3" t="s">
        <v>118</v>
      </c>
      <c r="H972" s="5">
        <v>160</v>
      </c>
      <c r="I972" t="s">
        <v>135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1535</v>
      </c>
      <c r="C973" s="10">
        <v>97.33</v>
      </c>
      <c r="E973" s="4">
        <v>45182</v>
      </c>
      <c r="F973" s="3" t="s">
        <v>1443</v>
      </c>
      <c r="G973" s="3" t="s">
        <v>1523</v>
      </c>
      <c r="H973" s="5">
        <v>175</v>
      </c>
      <c r="I973" t="s">
        <v>135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1512</v>
      </c>
      <c r="C974" s="10">
        <f>R993</f>
        <v>1118.6189999999999</v>
      </c>
      <c r="E974" s="4">
        <v>45251</v>
      </c>
      <c r="F974" s="3" t="s">
        <v>325</v>
      </c>
      <c r="G974" s="3" t="s">
        <v>133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1235</v>
      </c>
      <c r="AO976" s="3"/>
    </row>
    <row r="977" spans="2:27" x14ac:dyDescent="0.25">
      <c r="B977" s="12"/>
      <c r="C977" s="10"/>
      <c r="N977" t="s">
        <v>1339</v>
      </c>
      <c r="O977" t="s">
        <v>1495</v>
      </c>
      <c r="P977" t="s">
        <v>374</v>
      </c>
      <c r="Q977" t="s">
        <v>379</v>
      </c>
      <c r="R977" s="205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1339</v>
      </c>
      <c r="O978" t="s">
        <v>1496</v>
      </c>
      <c r="P978" t="s">
        <v>372</v>
      </c>
      <c r="Q978" t="s">
        <v>379</v>
      </c>
      <c r="R978" s="205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1339</v>
      </c>
      <c r="O979" t="s">
        <v>1496</v>
      </c>
      <c r="P979" t="s">
        <v>372</v>
      </c>
      <c r="Q979" t="s">
        <v>379</v>
      </c>
      <c r="R979" s="205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1339</v>
      </c>
      <c r="O980" t="s">
        <v>1497</v>
      </c>
      <c r="P980" t="s">
        <v>374</v>
      </c>
      <c r="Q980" t="s">
        <v>379</v>
      </c>
      <c r="R980" s="205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1339</v>
      </c>
      <c r="O981" t="s">
        <v>1498</v>
      </c>
      <c r="P981" t="s">
        <v>374</v>
      </c>
      <c r="Q981" t="s">
        <v>379</v>
      </c>
      <c r="R981" s="205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1339</v>
      </c>
      <c r="O982" t="s">
        <v>1499</v>
      </c>
      <c r="P982" t="s">
        <v>372</v>
      </c>
      <c r="Q982" t="s">
        <v>379</v>
      </c>
      <c r="R982" s="205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1339</v>
      </c>
      <c r="O983" t="s">
        <v>1501</v>
      </c>
      <c r="P983" t="s">
        <v>374</v>
      </c>
      <c r="Q983" t="s">
        <v>379</v>
      </c>
      <c r="R983" s="205">
        <v>90.022000000000006</v>
      </c>
      <c r="S983">
        <v>51.441000000000003</v>
      </c>
      <c r="V983" s="17"/>
      <c r="X983" s="15" t="s">
        <v>18</v>
      </c>
      <c r="Y983" s="16" t="e">
        <f>SUM(Y964:Y982)</f>
        <v>#REF!</v>
      </c>
    </row>
    <row r="984" spans="2:27" x14ac:dyDescent="0.25">
      <c r="B984" s="11"/>
      <c r="C984" s="10"/>
      <c r="N984" t="s">
        <v>1339</v>
      </c>
      <c r="O984" t="s">
        <v>1502</v>
      </c>
      <c r="P984" t="s">
        <v>374</v>
      </c>
      <c r="Q984" t="s">
        <v>379</v>
      </c>
      <c r="R984" s="205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 t="e">
        <f>SUM(C966:C984)</f>
        <v>#REF!</v>
      </c>
      <c r="N985" t="s">
        <v>1339</v>
      </c>
      <c r="O985" t="s">
        <v>1503</v>
      </c>
      <c r="P985" t="s">
        <v>372</v>
      </c>
      <c r="Q985" t="s">
        <v>379</v>
      </c>
      <c r="R985" s="205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1339</v>
      </c>
      <c r="O986" t="s">
        <v>1504</v>
      </c>
      <c r="P986" t="s">
        <v>372</v>
      </c>
      <c r="Q986" t="s">
        <v>379</v>
      </c>
      <c r="R986" s="205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1339</v>
      </c>
      <c r="O987" t="s">
        <v>1506</v>
      </c>
      <c r="P987" t="s">
        <v>372</v>
      </c>
      <c r="Q987" t="s">
        <v>379</v>
      </c>
      <c r="R987" s="205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1339</v>
      </c>
      <c r="O988" t="s">
        <v>1506</v>
      </c>
      <c r="P988" t="s">
        <v>374</v>
      </c>
      <c r="Q988" t="s">
        <v>379</v>
      </c>
      <c r="R988" s="205">
        <v>100.012</v>
      </c>
      <c r="S988">
        <v>57.15</v>
      </c>
      <c r="V988" s="17"/>
    </row>
    <row r="989" spans="2:27" x14ac:dyDescent="0.25">
      <c r="N989" t="s">
        <v>1339</v>
      </c>
      <c r="O989" t="s">
        <v>1506</v>
      </c>
      <c r="P989" t="s">
        <v>374</v>
      </c>
      <c r="Q989" t="s">
        <v>379</v>
      </c>
      <c r="R989" s="205">
        <v>55.01</v>
      </c>
      <c r="S989">
        <v>31.434000000000001</v>
      </c>
      <c r="V989" s="17"/>
    </row>
    <row r="990" spans="2:27" x14ac:dyDescent="0.25">
      <c r="N990" t="s">
        <v>1339</v>
      </c>
      <c r="O990" t="s">
        <v>1507</v>
      </c>
      <c r="P990" t="s">
        <v>372</v>
      </c>
      <c r="Q990" t="s">
        <v>379</v>
      </c>
      <c r="R990" s="205">
        <v>58.253999999999998</v>
      </c>
      <c r="S990">
        <v>33.287999999999997</v>
      </c>
      <c r="V990" s="17"/>
    </row>
    <row r="991" spans="2:27" x14ac:dyDescent="0.25">
      <c r="N991" t="s">
        <v>1339</v>
      </c>
      <c r="O991" t="s">
        <v>1500</v>
      </c>
      <c r="P991" t="s">
        <v>372</v>
      </c>
      <c r="Q991" t="s">
        <v>379</v>
      </c>
      <c r="R991" s="205">
        <v>46.484000000000002</v>
      </c>
      <c r="S991">
        <v>26.562000000000001</v>
      </c>
      <c r="V991" s="17"/>
    </row>
    <row r="992" spans="2:27" x14ac:dyDescent="0.25">
      <c r="N992" t="s">
        <v>1339</v>
      </c>
      <c r="O992" t="s">
        <v>1501</v>
      </c>
      <c r="P992" t="s">
        <v>372</v>
      </c>
      <c r="Q992" t="s">
        <v>379</v>
      </c>
      <c r="R992" s="205">
        <v>85.203999999999994</v>
      </c>
      <c r="S992">
        <v>48.688000000000002</v>
      </c>
      <c r="V992" s="17"/>
    </row>
    <row r="993" spans="1:43" x14ac:dyDescent="0.25">
      <c r="R993" s="111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0" t="s">
        <v>30</v>
      </c>
      <c r="I998" s="70"/>
      <c r="J998" s="70"/>
      <c r="V998" s="17"/>
      <c r="AA998" s="221" t="s">
        <v>31</v>
      </c>
      <c r="AB998" s="221"/>
      <c r="AC998" s="221"/>
    </row>
    <row r="999" spans="1:43" ht="23.25" x14ac:dyDescent="0.35">
      <c r="B999" s="24" t="s">
        <v>69</v>
      </c>
      <c r="V999" s="17"/>
      <c r="AA999" s="221"/>
      <c r="AB999" s="221"/>
      <c r="AC999" s="221"/>
    </row>
    <row r="1000" spans="1:43" ht="23.25" x14ac:dyDescent="0.35">
      <c r="B1000" s="23" t="s">
        <v>32</v>
      </c>
      <c r="C1000" s="20" t="e">
        <f>IF(X956="PAGADO",0,Y961)</f>
        <v>#REF!</v>
      </c>
      <c r="E1000" s="222" t="s">
        <v>203</v>
      </c>
      <c r="F1000" s="222"/>
      <c r="G1000" s="222"/>
      <c r="H1000" s="222"/>
      <c r="V1000" s="17"/>
      <c r="X1000" s="24" t="s">
        <v>1553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1303</v>
      </c>
      <c r="G1002" s="3" t="s">
        <v>1386</v>
      </c>
      <c r="H1002" s="5">
        <v>180</v>
      </c>
      <c r="I1002" t="s">
        <v>136</v>
      </c>
      <c r="N1002" s="25">
        <v>45278</v>
      </c>
      <c r="O1002" s="3" t="s">
        <v>338</v>
      </c>
      <c r="P1002" s="3">
        <v>100</v>
      </c>
      <c r="Q1002" s="3">
        <v>1624</v>
      </c>
      <c r="R1002" s="18">
        <v>100</v>
      </c>
      <c r="S1002" s="3"/>
      <c r="V1002" s="17"/>
      <c r="X1002" s="213" t="s">
        <v>32</v>
      </c>
      <c r="Y1002" s="19" t="e">
        <f>IF(B1000="PAGADO",0,C1005)</f>
        <v>#REF!</v>
      </c>
      <c r="AA1002" s="4">
        <v>45281</v>
      </c>
      <c r="AB1002" s="3" t="s">
        <v>1555</v>
      </c>
      <c r="AC1002" s="3"/>
      <c r="AD1002" s="5">
        <v>270</v>
      </c>
      <c r="AJ1002" s="25">
        <v>45286</v>
      </c>
      <c r="AK1002" s="3" t="s">
        <v>186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45239</v>
      </c>
      <c r="F1003" s="3" t="s">
        <v>1530</v>
      </c>
      <c r="G1003" s="3" t="s">
        <v>156</v>
      </c>
      <c r="H1003" s="5">
        <v>110</v>
      </c>
      <c r="I1003" t="s">
        <v>135</v>
      </c>
      <c r="N1003" s="25">
        <v>45278</v>
      </c>
      <c r="O1003" s="3" t="s">
        <v>338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1554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1561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45260</v>
      </c>
      <c r="F1004" s="3" t="s">
        <v>1068</v>
      </c>
      <c r="G1004" s="3" t="s">
        <v>156</v>
      </c>
      <c r="H1004" s="5">
        <v>530</v>
      </c>
      <c r="I1004" t="s">
        <v>135</v>
      </c>
      <c r="N1004" s="25">
        <v>45279</v>
      </c>
      <c r="O1004" s="3" t="s">
        <v>338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1563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45209</v>
      </c>
      <c r="F1005" s="3" t="s">
        <v>1546</v>
      </c>
      <c r="G1005" s="3" t="s">
        <v>1547</v>
      </c>
      <c r="H1005" s="5">
        <v>190</v>
      </c>
      <c r="I1005" t="s">
        <v>136</v>
      </c>
      <c r="N1005" s="25">
        <v>45280</v>
      </c>
      <c r="O1005" s="3" t="s">
        <v>338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 t="e">
        <f>IF(Y1002&gt;0,Y1002+Y1003,Y1003)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1111</v>
      </c>
      <c r="G1006" s="3"/>
      <c r="H1006" s="5">
        <v>100</v>
      </c>
      <c r="I1006" t="s">
        <v>136</v>
      </c>
      <c r="N1006" s="25">
        <v>45281</v>
      </c>
      <c r="O1006" s="3" t="s">
        <v>338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 t="e">
        <f>Y1030</f>
        <v>#REF!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3" t="e">
        <f>IF(C1005&lt;0,"NO PAGAR","COBRAR'")</f>
        <v>#REF!</v>
      </c>
      <c r="C1007" s="223"/>
      <c r="E1007" s="4">
        <v>45251</v>
      </c>
      <c r="F1007" s="3" t="s">
        <v>418</v>
      </c>
      <c r="G1007" s="3" t="s">
        <v>118</v>
      </c>
      <c r="H1007" s="5">
        <v>267.32</v>
      </c>
      <c r="I1007" t="s">
        <v>136</v>
      </c>
      <c r="N1007" s="25">
        <v>45282</v>
      </c>
      <c r="O1007" s="3" t="s">
        <v>338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 t="e">
        <f>Y1005-Y1006</f>
        <v>#REF!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6" t="s">
        <v>9</v>
      </c>
      <c r="C1008" s="217"/>
      <c r="E1008" s="4">
        <v>45253</v>
      </c>
      <c r="F1008" s="3" t="s">
        <v>1551</v>
      </c>
      <c r="G1008" s="3" t="s">
        <v>621</v>
      </c>
      <c r="H1008" s="5">
        <v>156.69999999999999</v>
      </c>
      <c r="I1008" t="s">
        <v>136</v>
      </c>
      <c r="N1008" s="25">
        <v>45282</v>
      </c>
      <c r="O1008" s="3" t="s">
        <v>1552</v>
      </c>
      <c r="P1008" s="3"/>
      <c r="Q1008" s="3">
        <v>136</v>
      </c>
      <c r="R1008" s="18">
        <v>200</v>
      </c>
      <c r="S1008" s="3"/>
      <c r="V1008" s="17"/>
      <c r="X1008" s="223" t="e">
        <f>IF(Y1007&lt;0,"NO PAGAR","COBRAR'")</f>
        <v>#REF!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IF(Y961&lt;0,"SALDO ADELANTADO","SALDO A FAVOR '")</f>
        <v>#REF!</v>
      </c>
      <c r="C1009" s="10" t="e">
        <f>IF(Y961&lt;=0,Y961*-1)</f>
        <v>#REF!</v>
      </c>
      <c r="E1009" s="4">
        <v>45254</v>
      </c>
      <c r="F1009" s="3" t="s">
        <v>418</v>
      </c>
      <c r="G1009" s="3" t="s">
        <v>220</v>
      </c>
      <c r="H1009" s="5">
        <v>158.04</v>
      </c>
      <c r="I1009" t="s">
        <v>136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418</v>
      </c>
      <c r="G1010" s="3" t="s">
        <v>159</v>
      </c>
      <c r="H1010" s="5">
        <v>350.47</v>
      </c>
      <c r="I1010" t="s">
        <v>136</v>
      </c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418</v>
      </c>
      <c r="G1011" s="3" t="s">
        <v>156</v>
      </c>
      <c r="H1011" s="5">
        <v>141.13</v>
      </c>
      <c r="I1011" t="s">
        <v>136</v>
      </c>
      <c r="N1011" s="3"/>
      <c r="O1011" s="3"/>
      <c r="P1011" s="3"/>
      <c r="Q1011" s="3"/>
      <c r="R1011" s="18"/>
      <c r="S1011" s="3"/>
      <c r="V1011" s="17"/>
      <c r="X1011" s="9" t="e">
        <f>IF(C1005&lt;0,"SALDO ADELANTADO","SALDO A FAVOR'")</f>
        <v>#REF!</v>
      </c>
      <c r="Y1011" s="10" t="e">
        <f>IF(C1005&lt;=0,C1005*-1)</f>
        <v>#REF!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418</v>
      </c>
      <c r="G1012" s="3" t="s">
        <v>156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8" t="s">
        <v>7</v>
      </c>
      <c r="F1016" s="219"/>
      <c r="G1016" s="220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18" t="s">
        <v>7</v>
      </c>
      <c r="AB1016" s="219"/>
      <c r="AC1016" s="220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1544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8" t="s">
        <v>7</v>
      </c>
      <c r="O1018" s="219"/>
      <c r="P1018" s="219"/>
      <c r="Q1018" s="220"/>
      <c r="R1018" s="18">
        <f>SUM(R1002:R1017)</f>
        <v>1230</v>
      </c>
      <c r="S1018" s="3"/>
      <c r="V1018" s="17"/>
      <c r="X1018" s="11" t="s">
        <v>16</v>
      </c>
      <c r="Y1018" s="10"/>
      <c r="AJ1018" s="218" t="s">
        <v>7</v>
      </c>
      <c r="AK1018" s="219"/>
      <c r="AL1018" s="219"/>
      <c r="AM1018" s="220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1339</v>
      </c>
      <c r="O1019" t="s">
        <v>1542</v>
      </c>
      <c r="P1019" t="s">
        <v>374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1339</v>
      </c>
      <c r="O1020" s="191">
        <v>44938</v>
      </c>
      <c r="P1020" t="s">
        <v>372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1339</v>
      </c>
      <c r="O1021" s="191">
        <v>45028</v>
      </c>
      <c r="P1021" t="s">
        <v>372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1339</v>
      </c>
      <c r="O1022" s="191">
        <v>45058</v>
      </c>
      <c r="P1022" t="s">
        <v>372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1339</v>
      </c>
      <c r="O1023" s="191">
        <v>45089</v>
      </c>
      <c r="P1023" t="s">
        <v>374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1339</v>
      </c>
      <c r="O1024" s="191">
        <v>45242</v>
      </c>
      <c r="P1024" t="s">
        <v>374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1339</v>
      </c>
      <c r="O1025" s="191">
        <v>45242</v>
      </c>
      <c r="P1025" t="s">
        <v>374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1339</v>
      </c>
      <c r="O1026" t="s">
        <v>1541</v>
      </c>
      <c r="P1026" t="s">
        <v>372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 t="e">
        <f>SUM(Y1011:Y1029)</f>
        <v>#REF!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AA24:AC24"/>
    <mergeCell ref="N26:Q26"/>
    <mergeCell ref="O8:R8"/>
    <mergeCell ref="AK8:AM8"/>
    <mergeCell ref="E31:G3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topLeftCell="A4" zoomScaleNormal="100" workbookViewId="0">
      <selection activeCell="C24" sqref="C24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58</v>
      </c>
      <c r="F8" s="222"/>
      <c r="G8" s="222"/>
      <c r="H8" s="222"/>
      <c r="V8" s="17"/>
      <c r="X8" s="23" t="s">
        <v>78</v>
      </c>
      <c r="Y8" s="20">
        <f>IF(B8="PAGADO",0,C13)</f>
        <v>742.36999999999989</v>
      </c>
      <c r="AA8" s="222" t="s">
        <v>58</v>
      </c>
      <c r="AB8" s="222"/>
      <c r="AC8" s="222"/>
      <c r="AD8" s="222"/>
    </row>
    <row r="9" spans="2:41" x14ac:dyDescent="0.25">
      <c r="B9" s="1" t="s">
        <v>0</v>
      </c>
      <c r="C9" s="19">
        <f>H24</f>
        <v>2410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45634</v>
      </c>
      <c r="F10" s="3" t="s">
        <v>325</v>
      </c>
      <c r="G10" s="3" t="s">
        <v>1473</v>
      </c>
      <c r="H10" s="5">
        <v>610</v>
      </c>
      <c r="I10" t="s">
        <v>1573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2410</v>
      </c>
      <c r="E11" s="4">
        <v>45638</v>
      </c>
      <c r="F11" s="3" t="s">
        <v>325</v>
      </c>
      <c r="G11" s="3" t="s">
        <v>133</v>
      </c>
      <c r="H11" s="5">
        <v>200</v>
      </c>
      <c r="I11" t="s">
        <v>1573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742.36999999999989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1667.63</v>
      </c>
      <c r="E12" s="4">
        <v>45639</v>
      </c>
      <c r="F12" s="3" t="s">
        <v>325</v>
      </c>
      <c r="G12" s="3" t="s">
        <v>156</v>
      </c>
      <c r="H12" s="5">
        <v>200</v>
      </c>
      <c r="I12" t="s">
        <v>1573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438.17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742.36999999999989</v>
      </c>
      <c r="E13" s="4">
        <v>45632</v>
      </c>
      <c r="F13" s="3" t="s">
        <v>155</v>
      </c>
      <c r="G13" s="3" t="s">
        <v>1328</v>
      </c>
      <c r="H13" s="5">
        <v>580</v>
      </c>
      <c r="I13" t="s">
        <v>1573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304.19999999999987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45637</v>
      </c>
      <c r="F14" s="3" t="s">
        <v>155</v>
      </c>
      <c r="G14" s="3" t="s">
        <v>133</v>
      </c>
      <c r="H14" s="5">
        <v>170</v>
      </c>
      <c r="I14" t="s">
        <v>250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>
        <v>45638</v>
      </c>
      <c r="F15" s="3" t="s">
        <v>155</v>
      </c>
      <c r="G15" s="3" t="s">
        <v>156</v>
      </c>
      <c r="H15" s="5">
        <v>170</v>
      </c>
      <c r="I15" t="s">
        <v>250</v>
      </c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1667.63</v>
      </c>
      <c r="E16" s="4">
        <v>45639</v>
      </c>
      <c r="F16" s="3" t="s">
        <v>155</v>
      </c>
      <c r="G16" s="3" t="s">
        <v>156</v>
      </c>
      <c r="H16" s="5">
        <v>170</v>
      </c>
      <c r="I16" t="s">
        <v>250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45640</v>
      </c>
      <c r="F17" s="3" t="s">
        <v>155</v>
      </c>
      <c r="G17" s="3" t="s">
        <v>133</v>
      </c>
      <c r="H17" s="5">
        <v>170</v>
      </c>
      <c r="I17" t="s">
        <v>250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>
        <v>45577</v>
      </c>
      <c r="F18" s="3" t="s">
        <v>1577</v>
      </c>
      <c r="G18" s="3" t="s">
        <v>1578</v>
      </c>
      <c r="H18" s="5">
        <v>140</v>
      </c>
      <c r="I18" t="s">
        <v>1573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2410</v>
      </c>
      <c r="N24" s="3"/>
      <c r="O24" s="3"/>
      <c r="P24" s="3"/>
      <c r="Q24" s="3"/>
      <c r="R24" s="18"/>
      <c r="S24" s="3"/>
      <c r="V24" s="17"/>
      <c r="X24" s="11" t="s">
        <v>123</v>
      </c>
      <c r="Y24" s="10">
        <v>280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1667.63</v>
      </c>
      <c r="V35" s="17"/>
      <c r="X35" s="15" t="s">
        <v>18</v>
      </c>
      <c r="Y35" s="16">
        <f>SUM(Y16:Y34)</f>
        <v>438.17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22" t="s">
        <v>160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160</v>
      </c>
      <c r="AB53" s="222"/>
      <c r="AC53" s="222"/>
      <c r="AD53" s="22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155</v>
      </c>
      <c r="G55" s="3" t="s">
        <v>133</v>
      </c>
      <c r="H55" s="5">
        <v>180</v>
      </c>
      <c r="N55" s="25">
        <v>44945</v>
      </c>
      <c r="O55" s="3" t="s">
        <v>173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155</v>
      </c>
      <c r="AC55" s="3" t="s">
        <v>134</v>
      </c>
      <c r="AD55" s="5">
        <v>330</v>
      </c>
      <c r="AJ55" s="25">
        <v>44945</v>
      </c>
      <c r="AK55" s="3" t="s">
        <v>178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80</v>
      </c>
      <c r="G56" s="3" t="s">
        <v>81</v>
      </c>
      <c r="H56" s="5">
        <v>150</v>
      </c>
      <c r="N56" s="25">
        <v>44944</v>
      </c>
      <c r="O56" s="3" t="s">
        <v>177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192</v>
      </c>
      <c r="AC56" s="3"/>
      <c r="AD56" s="5">
        <v>100</v>
      </c>
      <c r="AJ56" s="25">
        <v>44951</v>
      </c>
      <c r="AK56" s="3" t="s">
        <v>199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80</v>
      </c>
      <c r="G57" s="3" t="s">
        <v>81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198</v>
      </c>
      <c r="AC57" s="3"/>
      <c r="AD57" s="5">
        <v>50</v>
      </c>
      <c r="AJ57" s="25">
        <v>44951</v>
      </c>
      <c r="AK57" s="3" t="s">
        <v>200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80</v>
      </c>
      <c r="G58" s="3" t="s">
        <v>81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80</v>
      </c>
      <c r="G59" s="3" t="s">
        <v>81</v>
      </c>
      <c r="H59" s="5">
        <v>150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>
        <v>44893</v>
      </c>
      <c r="F60" s="3" t="s">
        <v>80</v>
      </c>
      <c r="G60" s="3" t="s">
        <v>81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300</v>
      </c>
      <c r="C106" s="20">
        <f>IF(X53="PAGADO",0,Y58)</f>
        <v>0</v>
      </c>
      <c r="E106" s="222" t="s">
        <v>160</v>
      </c>
      <c r="F106" s="222"/>
      <c r="G106" s="222"/>
      <c r="H106" s="222"/>
      <c r="V106" s="17"/>
      <c r="X106" s="23" t="s">
        <v>32</v>
      </c>
      <c r="Y106" s="20">
        <f>IF(B106="PAGADO",0,C111)</f>
        <v>-110</v>
      </c>
      <c r="AA106" s="222" t="s">
        <v>244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83</v>
      </c>
      <c r="G108" s="3" t="s">
        <v>81</v>
      </c>
      <c r="H108" s="5">
        <v>150</v>
      </c>
      <c r="N108" s="25">
        <v>44952</v>
      </c>
      <c r="O108" s="3" t="s">
        <v>95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239</v>
      </c>
      <c r="AC108" s="3"/>
      <c r="AD108" s="5">
        <v>30</v>
      </c>
      <c r="AJ108" s="25">
        <v>44928</v>
      </c>
      <c r="AK108" s="3" t="s">
        <v>95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83</v>
      </c>
      <c r="G109" s="3" t="s">
        <v>81</v>
      </c>
      <c r="H109" s="5">
        <v>200</v>
      </c>
      <c r="N109" s="25">
        <v>44954</v>
      </c>
      <c r="O109" s="3" t="s">
        <v>213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246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83</v>
      </c>
      <c r="G110" s="3" t="s">
        <v>81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1" t="s">
        <v>30</v>
      </c>
      <c r="I140" s="221"/>
      <c r="J140" s="221"/>
      <c r="V140" s="17"/>
      <c r="AA140" s="221" t="s">
        <v>31</v>
      </c>
      <c r="AB140" s="221"/>
      <c r="AC140" s="221"/>
    </row>
    <row r="141" spans="1:43" x14ac:dyDescent="0.25">
      <c r="H141" s="221"/>
      <c r="I141" s="221"/>
      <c r="J141" s="221"/>
      <c r="V141" s="17"/>
      <c r="AA141" s="221"/>
      <c r="AB141" s="221"/>
      <c r="AC141" s="22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2" t="s">
        <v>160</v>
      </c>
      <c r="F145" s="222"/>
      <c r="G145" s="222"/>
      <c r="H145" s="222"/>
      <c r="V145" s="17"/>
      <c r="X145" s="23" t="s">
        <v>32</v>
      </c>
      <c r="Y145" s="20">
        <f>IF(B145="PAGADO",0,C150)</f>
        <v>-267.52</v>
      </c>
      <c r="AA145" s="222" t="s">
        <v>160</v>
      </c>
      <c r="AB145" s="222"/>
      <c r="AC145" s="222"/>
      <c r="AD145" s="222"/>
      <c r="AK145" t="s">
        <v>146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139</v>
      </c>
      <c r="G147" s="3" t="s">
        <v>84</v>
      </c>
      <c r="H147" s="5">
        <v>210</v>
      </c>
      <c r="N147" s="25">
        <v>44973</v>
      </c>
      <c r="O147" s="3" t="s">
        <v>269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150</v>
      </c>
      <c r="AC147" s="3" t="s">
        <v>296</v>
      </c>
      <c r="AD147" s="5">
        <v>220</v>
      </c>
      <c r="AJ147" s="25">
        <v>44974</v>
      </c>
      <c r="AK147" s="3" t="s">
        <v>283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256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82</v>
      </c>
      <c r="AC148" s="3" t="s">
        <v>299</v>
      </c>
      <c r="AD148" s="5">
        <v>200</v>
      </c>
      <c r="AJ148" s="25">
        <v>44979</v>
      </c>
      <c r="AK148" s="3" t="s">
        <v>95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82</v>
      </c>
      <c r="AC149" s="3" t="s">
        <v>299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3" t="str">
        <f>IF(Y150&lt;0,"NO PAGAR","COBRAR'")</f>
        <v>NO PAGAR</v>
      </c>
      <c r="Y151" s="22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3" t="str">
        <f>IF(C150&lt;0,"NO PAGAR","COBRAR'")</f>
        <v>NO PAGAR</v>
      </c>
      <c r="C152" s="22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265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4" t="s">
        <v>29</v>
      </c>
      <c r="AD188" s="224"/>
      <c r="AE188" s="224"/>
    </row>
    <row r="189" spans="8:31" x14ac:dyDescent="0.25">
      <c r="H189" s="221" t="s">
        <v>28</v>
      </c>
      <c r="I189" s="221"/>
      <c r="J189" s="221"/>
      <c r="V189" s="17"/>
      <c r="AC189" s="224"/>
      <c r="AD189" s="224"/>
      <c r="AE189" s="224"/>
    </row>
    <row r="190" spans="8:31" x14ac:dyDescent="0.25">
      <c r="H190" s="221"/>
      <c r="I190" s="221"/>
      <c r="J190" s="221"/>
      <c r="V190" s="17"/>
      <c r="AC190" s="224"/>
      <c r="AD190" s="224"/>
      <c r="AE190" s="22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60</v>
      </c>
      <c r="V193" s="17"/>
      <c r="X193" s="22" t="s">
        <v>60</v>
      </c>
    </row>
    <row r="194" spans="2:41" ht="23.25" x14ac:dyDescent="0.35">
      <c r="B194" s="23" t="s">
        <v>78</v>
      </c>
      <c r="C194" s="20">
        <f>IF(X145="PAGADO",0,Y150)</f>
        <v>-47.519999999999982</v>
      </c>
      <c r="E194" s="222" t="s">
        <v>278</v>
      </c>
      <c r="F194" s="222"/>
      <c r="G194" s="222"/>
      <c r="H194" s="222"/>
      <c r="V194" s="17"/>
      <c r="X194" s="23" t="s">
        <v>32</v>
      </c>
      <c r="Y194" s="20">
        <f>IF(B194="PAGADO",0,C199)</f>
        <v>0</v>
      </c>
      <c r="AA194" s="222" t="s">
        <v>58</v>
      </c>
      <c r="AB194" s="222"/>
      <c r="AC194" s="222"/>
      <c r="AD194" s="22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115</v>
      </c>
      <c r="G196" s="3" t="s">
        <v>81</v>
      </c>
      <c r="H196" s="5">
        <v>170</v>
      </c>
      <c r="N196" s="25">
        <v>44985</v>
      </c>
      <c r="O196" s="3" t="s">
        <v>317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323</v>
      </c>
      <c r="AC196" s="3" t="s">
        <v>324</v>
      </c>
      <c r="AD196" s="5">
        <v>150</v>
      </c>
      <c r="AJ196" s="25">
        <v>44985</v>
      </c>
      <c r="AK196" s="3" t="s">
        <v>186</v>
      </c>
      <c r="AL196" s="3" t="s">
        <v>322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115</v>
      </c>
      <c r="G197" s="3" t="s">
        <v>81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325</v>
      </c>
      <c r="AC197" s="3" t="s">
        <v>81</v>
      </c>
      <c r="AD197" s="5">
        <v>150</v>
      </c>
      <c r="AJ197" s="25">
        <v>44987</v>
      </c>
      <c r="AK197" s="3" t="s">
        <v>186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312</v>
      </c>
      <c r="G198" s="3" t="s">
        <v>147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325</v>
      </c>
      <c r="AC198" s="3" t="s">
        <v>81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318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115</v>
      </c>
      <c r="AC199" s="3" t="s">
        <v>117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5" t="str">
        <f>IF(C199&lt;0,"NO PAGAR","COBRAR")</f>
        <v>COBRAR</v>
      </c>
      <c r="C200" s="225"/>
      <c r="E200" s="4">
        <v>44985</v>
      </c>
      <c r="F200" s="3" t="s">
        <v>319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115</v>
      </c>
      <c r="AC200" s="3" t="s">
        <v>81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357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350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386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1" t="s">
        <v>30</v>
      </c>
      <c r="I234" s="221"/>
      <c r="J234" s="221"/>
      <c r="V234" s="17"/>
      <c r="AA234" s="221" t="s">
        <v>31</v>
      </c>
      <c r="AB234" s="221"/>
      <c r="AC234" s="221"/>
    </row>
    <row r="235" spans="1:43" x14ac:dyDescent="0.25">
      <c r="H235" s="221"/>
      <c r="I235" s="221"/>
      <c r="J235" s="221"/>
      <c r="V235" s="17"/>
      <c r="AA235" s="221"/>
      <c r="AB235" s="221"/>
      <c r="AC235" s="22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60</v>
      </c>
      <c r="V238" s="17"/>
      <c r="X238" s="22" t="s">
        <v>60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2" t="s">
        <v>160</v>
      </c>
      <c r="F239" s="222"/>
      <c r="G239" s="222"/>
      <c r="H239" s="222"/>
      <c r="V239" s="17"/>
      <c r="X239" s="23" t="s">
        <v>32</v>
      </c>
      <c r="Y239" s="20">
        <f>IF(B239="PAGADO",0,C244)</f>
        <v>-50.880000000000109</v>
      </c>
      <c r="AA239" s="222" t="s">
        <v>278</v>
      </c>
      <c r="AB239" s="222"/>
      <c r="AC239" s="222"/>
      <c r="AD239" s="22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399</v>
      </c>
      <c r="G241" s="3" t="s">
        <v>259</v>
      </c>
      <c r="H241" s="5">
        <v>300</v>
      </c>
      <c r="N241" s="25">
        <v>45000</v>
      </c>
      <c r="O241" s="3" t="s">
        <v>407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115</v>
      </c>
      <c r="AC241" s="3" t="s">
        <v>111</v>
      </c>
      <c r="AD241" s="5">
        <v>190</v>
      </c>
      <c r="AJ241" s="25">
        <v>45005</v>
      </c>
      <c r="AK241" s="3" t="s">
        <v>436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82</v>
      </c>
      <c r="G242" s="3" t="s">
        <v>81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82</v>
      </c>
      <c r="AC242" s="3" t="s">
        <v>81</v>
      </c>
      <c r="AD242" s="5">
        <v>150</v>
      </c>
      <c r="AJ242" s="25">
        <v>45007</v>
      </c>
      <c r="AK242" s="3" t="s">
        <v>442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82</v>
      </c>
      <c r="G243" s="3" t="s">
        <v>409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 t="e">
        <f>Y267</f>
        <v>#REF!</v>
      </c>
      <c r="AA243" s="4">
        <v>44993</v>
      </c>
      <c r="AB243" s="3" t="s">
        <v>82</v>
      </c>
      <c r="AC243" s="3" t="s">
        <v>81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412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 t="e">
        <f>Y242-Y243</f>
        <v>#REF!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416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3" t="e">
        <f>IF(Y244&lt;0,"NO PAGAR","COBRAR'")</f>
        <v>#REF!</v>
      </c>
      <c r="Y245" s="22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3" t="str">
        <f>IF(C244&lt;0,"NO PAGAR","COBRAR'")</f>
        <v>NO PAGAR</v>
      </c>
      <c r="C246" s="22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426</v>
      </c>
      <c r="Y256" s="10" t="e">
        <f>#REF!</f>
        <v>#REF!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454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 t="e">
        <f>SUM(Y248:Y266)</f>
        <v>#REF!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4" t="s">
        <v>29</v>
      </c>
      <c r="AD280" s="224"/>
      <c r="AE280" s="224"/>
    </row>
    <row r="281" spans="2:41" x14ac:dyDescent="0.25">
      <c r="H281" s="221" t="s">
        <v>28</v>
      </c>
      <c r="I281" s="221"/>
      <c r="J281" s="221"/>
      <c r="V281" s="17"/>
      <c r="AC281" s="224"/>
      <c r="AD281" s="224"/>
      <c r="AE281" s="224"/>
    </row>
    <row r="282" spans="2:41" x14ac:dyDescent="0.25">
      <c r="H282" s="221"/>
      <c r="I282" s="221"/>
      <c r="J282" s="221"/>
      <c r="V282" s="17"/>
      <c r="AC282" s="224"/>
      <c r="AD282" s="224"/>
      <c r="AE282" s="22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62</v>
      </c>
      <c r="V285" s="17"/>
      <c r="X285" s="22" t="s">
        <v>62</v>
      </c>
    </row>
    <row r="286" spans="2:41" ht="23.25" x14ac:dyDescent="0.35">
      <c r="B286" s="23" t="s">
        <v>32</v>
      </c>
      <c r="C286" s="20" t="e">
        <f>IF(X239="PAGADO",0,Y244)</f>
        <v>#REF!</v>
      </c>
      <c r="E286" s="222" t="s">
        <v>278</v>
      </c>
      <c r="F286" s="222"/>
      <c r="G286" s="222"/>
      <c r="H286" s="222"/>
      <c r="V286" s="17"/>
      <c r="X286" s="23" t="s">
        <v>32</v>
      </c>
      <c r="Y286" s="20" t="e">
        <f>IF(B286="PAGADO",0,C291)</f>
        <v>#REF!</v>
      </c>
      <c r="AA286" s="222" t="s">
        <v>278</v>
      </c>
      <c r="AB286" s="222"/>
      <c r="AC286" s="222"/>
      <c r="AD286" s="22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483</v>
      </c>
      <c r="G288" s="3"/>
      <c r="H288" s="5">
        <v>100</v>
      </c>
      <c r="N288" s="25">
        <v>45013</v>
      </c>
      <c r="O288" s="3" t="s">
        <v>465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413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 t="e">
        <f>IF(C286&gt;0,C286+C287,C287)</f>
        <v>#REF!</v>
      </c>
      <c r="E289" s="4">
        <v>45015</v>
      </c>
      <c r="F289" s="3" t="s">
        <v>485</v>
      </c>
      <c r="G289" s="3"/>
      <c r="H289" s="5">
        <v>50</v>
      </c>
      <c r="N289" s="25">
        <v>45014</v>
      </c>
      <c r="O289" s="3" t="s">
        <v>475</v>
      </c>
      <c r="P289" s="3"/>
      <c r="Q289" s="3" t="s">
        <v>476</v>
      </c>
      <c r="R289" s="18">
        <v>210</v>
      </c>
      <c r="S289" s="3"/>
      <c r="V289" s="17"/>
      <c r="X289" s="1" t="s">
        <v>24</v>
      </c>
      <c r="Y289" s="19" t="e">
        <f>IF(Y286&gt;0,Y286+Y287,Y287)</f>
        <v>#REF!</v>
      </c>
      <c r="AA289" s="4"/>
      <c r="AB289" s="3"/>
      <c r="AC289" s="3"/>
      <c r="AD289" s="5"/>
      <c r="AJ289" s="25">
        <v>45027</v>
      </c>
      <c r="AK289" s="3" t="s">
        <v>519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 t="e">
        <f>C313</f>
        <v>#REF!</v>
      </c>
      <c r="E290" s="4">
        <v>45002</v>
      </c>
      <c r="F290" s="3" t="s">
        <v>488</v>
      </c>
      <c r="G290" s="3" t="s">
        <v>81</v>
      </c>
      <c r="H290" s="5">
        <v>120</v>
      </c>
      <c r="N290" s="25">
        <v>45022</v>
      </c>
      <c r="O290" s="3" t="s">
        <v>500</v>
      </c>
      <c r="P290" s="3"/>
      <c r="Q290" s="3"/>
      <c r="R290" s="18">
        <v>40</v>
      </c>
      <c r="S290" s="3"/>
      <c r="V290" s="17"/>
      <c r="X290" s="1" t="s">
        <v>9</v>
      </c>
      <c r="Y290" s="20" t="e">
        <f>Y313</f>
        <v>#REF!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 t="e">
        <f>C289-C290</f>
        <v>#REF!</v>
      </c>
      <c r="E291" s="4">
        <v>45006</v>
      </c>
      <c r="F291" s="3" t="s">
        <v>82</v>
      </c>
      <c r="G291" s="3" t="s">
        <v>496</v>
      </c>
      <c r="H291" s="5">
        <v>200</v>
      </c>
      <c r="N291" s="25">
        <v>44991</v>
      </c>
      <c r="O291" s="3" t="s">
        <v>511</v>
      </c>
      <c r="P291" s="3"/>
      <c r="Q291" s="3"/>
      <c r="R291" s="18">
        <v>20</v>
      </c>
      <c r="S291" s="3"/>
      <c r="V291" s="17"/>
      <c r="X291" s="6" t="s">
        <v>8</v>
      </c>
      <c r="Y291" s="21" t="e">
        <f>Y289-Y290</f>
        <v>#REF!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5" t="e">
        <f>IF(C291&lt;0,"NO PAGAR","COBRAR")</f>
        <v>#REF!</v>
      </c>
      <c r="C292" s="225"/>
      <c r="E292" s="4">
        <v>44970</v>
      </c>
      <c r="F292" s="3" t="s">
        <v>82</v>
      </c>
      <c r="G292" s="3" t="s">
        <v>81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e">
        <f>IF(Y291&lt;0,"NO PAGAR","COBRAR")</f>
        <v>#REF!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6" t="s">
        <v>9</v>
      </c>
      <c r="C293" s="217"/>
      <c r="E293" s="4">
        <v>44972</v>
      </c>
      <c r="F293" s="3" t="s">
        <v>82</v>
      </c>
      <c r="G293" s="3" t="s">
        <v>81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 t="e">
        <f>IF(Y244&lt;=0,Y244*-1)</f>
        <v>#REF!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e">
        <f>IF(C291&lt;0,"SALDO ADELANTADO","SALDO A FAVOR'")</f>
        <v>#REF!</v>
      </c>
      <c r="Y294" s="10" t="e">
        <f>IF(C291&lt;=0,C291*-1)</f>
        <v>#REF!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931</v>
      </c>
      <c r="N299" s="3"/>
      <c r="O299" s="3"/>
      <c r="P299" s="3"/>
      <c r="Q299" s="3"/>
      <c r="R299" s="18"/>
      <c r="S299" s="3"/>
      <c r="V299" s="17"/>
      <c r="X299" s="11" t="s">
        <v>522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469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 t="e">
        <f>SUM(C294:C312)</f>
        <v>#REF!</v>
      </c>
      <c r="V313" s="17"/>
      <c r="X313" s="15" t="s">
        <v>18</v>
      </c>
      <c r="Y313" s="16" t="e">
        <f>SUM(Y294:Y312)</f>
        <v>#REF!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1" t="s">
        <v>30</v>
      </c>
      <c r="I326" s="221"/>
      <c r="J326" s="221"/>
      <c r="V326" s="17"/>
      <c r="AA326" s="221" t="s">
        <v>31</v>
      </c>
      <c r="AB326" s="221"/>
      <c r="AC326" s="221"/>
    </row>
    <row r="327" spans="1:43" x14ac:dyDescent="0.25">
      <c r="H327" s="221"/>
      <c r="I327" s="221"/>
      <c r="J327" s="221"/>
      <c r="V327" s="17"/>
      <c r="AA327" s="221"/>
      <c r="AB327" s="221"/>
      <c r="AC327" s="22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62</v>
      </c>
      <c r="V330" s="17"/>
      <c r="X330" s="22" t="s">
        <v>62</v>
      </c>
    </row>
    <row r="331" spans="1:43" ht="23.25" x14ac:dyDescent="0.35">
      <c r="B331" s="23" t="s">
        <v>32</v>
      </c>
      <c r="C331" s="20" t="e">
        <f>IF(X286="PAGADO",0,Y291)</f>
        <v>#REF!</v>
      </c>
      <c r="E331" s="222" t="s">
        <v>278</v>
      </c>
      <c r="F331" s="222"/>
      <c r="G331" s="222"/>
      <c r="H331" s="222"/>
      <c r="V331" s="17"/>
      <c r="X331" s="23" t="s">
        <v>32</v>
      </c>
      <c r="Y331" s="20" t="e">
        <f>IF(B1076="PAGADO",0,C336)</f>
        <v>#REF!</v>
      </c>
      <c r="AA331" s="222" t="s">
        <v>58</v>
      </c>
      <c r="AB331" s="222"/>
      <c r="AC331" s="222"/>
      <c r="AD331" s="22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399</v>
      </c>
      <c r="G333" s="3" t="s">
        <v>259</v>
      </c>
      <c r="H333" s="5">
        <v>310</v>
      </c>
      <c r="N333" s="25">
        <v>45030</v>
      </c>
      <c r="O333" s="3" t="s">
        <v>475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115</v>
      </c>
      <c r="AC333" s="3" t="s">
        <v>116</v>
      </c>
      <c r="AD333" s="5">
        <v>170</v>
      </c>
      <c r="AJ333" s="25">
        <v>45040</v>
      </c>
      <c r="AK333" s="3" t="s">
        <v>413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 t="e">
        <f>IF(C331&gt;0,C331+C332,C332)</f>
        <v>#REF!</v>
      </c>
      <c r="E334" s="4">
        <v>45000</v>
      </c>
      <c r="F334" s="3" t="s">
        <v>399</v>
      </c>
      <c r="G334" s="3" t="s">
        <v>117</v>
      </c>
      <c r="H334" s="5">
        <v>140</v>
      </c>
      <c r="N334" s="25">
        <v>45033</v>
      </c>
      <c r="O334" s="3" t="s">
        <v>475</v>
      </c>
      <c r="P334" s="3"/>
      <c r="Q334" s="3"/>
      <c r="R334" s="18">
        <v>650</v>
      </c>
      <c r="S334" s="3"/>
      <c r="V334" s="17"/>
      <c r="X334" s="1" t="s">
        <v>24</v>
      </c>
      <c r="Y334" s="19" t="e">
        <f>IF(Y331&gt;0,Y331+Y332,Y332)</f>
        <v>#REF!</v>
      </c>
      <c r="AA334" s="4"/>
      <c r="AB334" s="3"/>
      <c r="AC334" s="3"/>
      <c r="AD334" s="5"/>
      <c r="AJ334" s="25">
        <v>45040</v>
      </c>
      <c r="AK334" s="3" t="s">
        <v>597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 t="e">
        <f>C359</f>
        <v>#REF!</v>
      </c>
      <c r="E335" s="4">
        <v>45008</v>
      </c>
      <c r="F335" s="3" t="s">
        <v>399</v>
      </c>
      <c r="G335" s="3" t="s">
        <v>94</v>
      </c>
      <c r="H335" s="5">
        <v>285</v>
      </c>
      <c r="N335" s="25">
        <v>45035</v>
      </c>
      <c r="O335" s="3" t="s">
        <v>554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 t="e">
        <f>Y354</f>
        <v>#REF!</v>
      </c>
      <c r="AA335" s="4"/>
      <c r="AB335" s="3"/>
      <c r="AC335" s="3"/>
      <c r="AD335" s="5"/>
      <c r="AJ335" s="25">
        <v>45043</v>
      </c>
      <c r="AK335" s="3" t="s">
        <v>601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 t="e">
        <f>C334-C335</f>
        <v>#REF!</v>
      </c>
      <c r="E336" s="4">
        <v>45011</v>
      </c>
      <c r="F336" s="3" t="s">
        <v>399</v>
      </c>
      <c r="G336" s="3" t="s">
        <v>533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 t="e">
        <f>Y334-Y335</f>
        <v>#REF!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399</v>
      </c>
      <c r="G337" s="3" t="s">
        <v>86</v>
      </c>
      <c r="H337" s="5">
        <v>285</v>
      </c>
      <c r="N337" s="3"/>
      <c r="O337" s="3"/>
      <c r="P337" s="3"/>
      <c r="Q337" s="3"/>
      <c r="R337" s="18"/>
      <c r="S337" s="3"/>
      <c r="V337" s="17"/>
      <c r="X337" s="223" t="e">
        <f>IF(Y336&lt;0,"NO PAGAR","COBRAR'")</f>
        <v>#REF!</v>
      </c>
      <c r="Y337" s="22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3" t="e">
        <f>IF(C336&lt;0,"NO PAGAR","COBRAR'")</f>
        <v>#REF!</v>
      </c>
      <c r="C338" s="223"/>
      <c r="E338" s="4">
        <v>44967</v>
      </c>
      <c r="F338" s="3" t="s">
        <v>115</v>
      </c>
      <c r="G338" s="3" t="s">
        <v>544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6" t="s">
        <v>9</v>
      </c>
      <c r="C339" s="217"/>
      <c r="E339" s="4">
        <v>44980</v>
      </c>
      <c r="F339" s="3" t="s">
        <v>115</v>
      </c>
      <c r="G339" s="3" t="s">
        <v>117</v>
      </c>
      <c r="H339" s="69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e">
        <f>IF(Y291&lt;0,"SALDO ADELANTADO","SALDO A FAVOR '")</f>
        <v>#REF!</v>
      </c>
      <c r="C340" s="10" t="e">
        <f>IF(Y291&lt;=0,Y291*-1)</f>
        <v>#REF!</v>
      </c>
      <c r="E340" s="4">
        <v>45000</v>
      </c>
      <c r="F340" s="3" t="s">
        <v>555</v>
      </c>
      <c r="G340" s="3" t="s">
        <v>473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e">
        <f>IF(C336&lt;0,"SALDO ADELANTADO","SALDO A FAVOR'")</f>
        <v>#REF!</v>
      </c>
      <c r="Y340" s="10" t="e">
        <f>IF(C336&lt;=0,C336*-1)</f>
        <v>#REF!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139</v>
      </c>
      <c r="G341" s="3" t="s">
        <v>84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566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569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592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 t="e">
        <f>SUM(Y340:Y353)</f>
        <v>#REF!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 t="e">
        <f>SUM(C340:C358)</f>
        <v>#REF!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1" t="s">
        <v>28</v>
      </c>
      <c r="I374" s="221"/>
      <c r="J374" s="221"/>
      <c r="V374" s="17"/>
    </row>
    <row r="375" spans="2:41" x14ac:dyDescent="0.25">
      <c r="H375" s="221"/>
      <c r="I375" s="221"/>
      <c r="J375" s="221"/>
      <c r="V375" s="17"/>
    </row>
    <row r="376" spans="2:41" x14ac:dyDescent="0.25">
      <c r="V376" s="17"/>
      <c r="X376" s="237" t="s">
        <v>61</v>
      </c>
      <c r="AB376" s="233" t="s">
        <v>29</v>
      </c>
      <c r="AC376" s="233"/>
      <c r="AD376" s="233"/>
    </row>
    <row r="377" spans="2:41" x14ac:dyDescent="0.25">
      <c r="V377" s="17"/>
      <c r="X377" s="237"/>
      <c r="AB377" s="233"/>
      <c r="AC377" s="233"/>
      <c r="AD377" s="233"/>
    </row>
    <row r="378" spans="2:41" ht="23.25" x14ac:dyDescent="0.35">
      <c r="B378" s="22" t="s">
        <v>61</v>
      </c>
      <c r="V378" s="17"/>
      <c r="X378" s="237"/>
      <c r="AB378" s="233"/>
      <c r="AC378" s="233"/>
      <c r="AD378" s="233"/>
    </row>
    <row r="379" spans="2:41" ht="23.25" x14ac:dyDescent="0.35">
      <c r="B379" s="23" t="s">
        <v>32</v>
      </c>
      <c r="C379" s="20" t="e">
        <f>IF(X331="PAGADO",0,Y336)</f>
        <v>#REF!</v>
      </c>
      <c r="E379" s="222" t="s">
        <v>278</v>
      </c>
      <c r="F379" s="222"/>
      <c r="G379" s="222"/>
      <c r="H379" s="222"/>
      <c r="V379" s="17"/>
      <c r="X379" s="23" t="s">
        <v>32</v>
      </c>
      <c r="Y379" s="20" t="e">
        <f>IF(B379="PAGADO",0,C384)</f>
        <v>#REF!</v>
      </c>
      <c r="AA379" s="222" t="s">
        <v>58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82</v>
      </c>
      <c r="G381" s="3" t="s">
        <v>84</v>
      </c>
      <c r="H381" s="5">
        <v>200</v>
      </c>
      <c r="N381" s="25">
        <v>45049</v>
      </c>
      <c r="O381" s="3" t="s">
        <v>338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630</v>
      </c>
      <c r="AC381" s="3"/>
      <c r="AD381" s="5">
        <v>33</v>
      </c>
      <c r="AJ381" s="25">
        <v>45056</v>
      </c>
      <c r="AK381" s="3" t="s">
        <v>646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 t="e">
        <f>IF(C379&gt;0,C379+C380,C380)</f>
        <v>#REF!</v>
      </c>
      <c r="E382" s="4">
        <v>45026</v>
      </c>
      <c r="F382" s="3" t="s">
        <v>82</v>
      </c>
      <c r="G382" s="3" t="s">
        <v>84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 t="e">
        <f>IF(Y379&gt;0,Y380+Y379,Y380)</f>
        <v>#REF!</v>
      </c>
      <c r="AA382" s="4">
        <v>45056</v>
      </c>
      <c r="AB382" s="3" t="s">
        <v>644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 t="e">
        <f>C400</f>
        <v>#REF!</v>
      </c>
      <c r="E383" s="4">
        <v>45028</v>
      </c>
      <c r="F383" s="3" t="s">
        <v>82</v>
      </c>
      <c r="G383" s="3" t="s">
        <v>84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 t="e">
        <f>Y400</f>
        <v>#REF!</v>
      </c>
      <c r="AA383" s="4">
        <v>45056</v>
      </c>
      <c r="AB383" s="3" t="s">
        <v>645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 t="e">
        <f>C382-C383</f>
        <v>#REF!</v>
      </c>
      <c r="E384" s="4">
        <v>45033</v>
      </c>
      <c r="F384" s="3" t="s">
        <v>82</v>
      </c>
      <c r="G384" s="3" t="s">
        <v>84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 t="e">
        <f>Y382-Y383</f>
        <v>#REF!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5" t="e">
        <f>IF(C384&lt;0,"NO PAGAR","COBRAR")</f>
        <v>#REF!</v>
      </c>
      <c r="C385" s="225"/>
      <c r="E385" s="4">
        <v>45049</v>
      </c>
      <c r="F385" s="3" t="s">
        <v>611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e">
        <f>IF(Y384&lt;0,"NO PAGAR","COBRAR")</f>
        <v>#REF!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6" t="s">
        <v>9</v>
      </c>
      <c r="C386" s="217"/>
      <c r="E386" s="4">
        <v>45049</v>
      </c>
      <c r="F386" s="3" t="s">
        <v>612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 t="e">
        <f>IF(Y336&lt;=0,Y336*-1)</f>
        <v>#REF!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e">
        <f>IF(C384&lt;0,"SALDO ADELANTADO","SALDO A FAVOR'")</f>
        <v>#REF!</v>
      </c>
      <c r="Y387" s="10" t="e">
        <f>IF(C384&lt;=0,C384*-1)</f>
        <v>#REF!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658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3" t="s">
        <v>449</v>
      </c>
      <c r="AJ399" s="104">
        <v>373586</v>
      </c>
      <c r="AK399" s="103" t="s">
        <v>371</v>
      </c>
      <c r="AL399" s="105">
        <v>45035</v>
      </c>
      <c r="AM399" s="103">
        <v>2300248628</v>
      </c>
      <c r="AN399" s="103" t="s">
        <v>380</v>
      </c>
      <c r="AO399" s="103" t="s">
        <v>379</v>
      </c>
      <c r="AP399" s="103">
        <v>306404</v>
      </c>
      <c r="AQ399" s="103">
        <v>77.14</v>
      </c>
      <c r="AR399" s="103">
        <v>135</v>
      </c>
      <c r="AS399" s="56"/>
      <c r="AT399" s="55"/>
    </row>
    <row r="400" spans="2:46" x14ac:dyDescent="0.25">
      <c r="B400" s="15" t="s">
        <v>18</v>
      </c>
      <c r="C400" s="16" t="e">
        <f>SUM(C387:C399)</f>
        <v>#REF!</v>
      </c>
      <c r="V400" s="17"/>
      <c r="X400" s="15" t="s">
        <v>18</v>
      </c>
      <c r="Y400" s="16" t="e">
        <f>SUM(Y387:Y399)</f>
        <v>#REF!</v>
      </c>
      <c r="AB400" s="1" t="s">
        <v>19</v>
      </c>
      <c r="AI400" s="106" t="s">
        <v>373</v>
      </c>
      <c r="AJ400" s="107">
        <v>24632</v>
      </c>
      <c r="AK400" s="106" t="s">
        <v>371</v>
      </c>
      <c r="AL400" s="108">
        <v>45043</v>
      </c>
      <c r="AM400" s="106">
        <v>1726019084</v>
      </c>
      <c r="AN400" s="106" t="s">
        <v>643</v>
      </c>
      <c r="AO400" s="106" t="s">
        <v>379</v>
      </c>
      <c r="AP400" s="106">
        <v>307170</v>
      </c>
      <c r="AQ400" s="106">
        <v>76.28</v>
      </c>
      <c r="AR400" s="106">
        <v>133.49</v>
      </c>
      <c r="AS400" s="61"/>
      <c r="AT400" s="60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1" t="s">
        <v>30</v>
      </c>
      <c r="I413" s="221"/>
      <c r="J413" s="221"/>
      <c r="V413" s="17"/>
      <c r="AA413" s="221" t="s">
        <v>31</v>
      </c>
      <c r="AB413" s="221"/>
      <c r="AC413" s="221"/>
    </row>
    <row r="414" spans="1:44" x14ac:dyDescent="0.25">
      <c r="H414" s="221"/>
      <c r="I414" s="221"/>
      <c r="J414" s="221"/>
      <c r="V414" s="17"/>
      <c r="AA414" s="221"/>
      <c r="AB414" s="221"/>
      <c r="AC414" s="22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61</v>
      </c>
      <c r="V417" s="17"/>
      <c r="X417" s="22" t="s">
        <v>61</v>
      </c>
    </row>
    <row r="418" spans="2:41" ht="23.25" x14ac:dyDescent="0.35">
      <c r="B418" s="23" t="s">
        <v>32</v>
      </c>
      <c r="C418" s="20" t="e">
        <f>IF(X379="PAGADO",0,C384)</f>
        <v>#REF!</v>
      </c>
      <c r="E418" s="222" t="s">
        <v>278</v>
      </c>
      <c r="F418" s="222"/>
      <c r="G418" s="222"/>
      <c r="H418" s="222"/>
      <c r="V418" s="17"/>
      <c r="X418" s="23" t="s">
        <v>32</v>
      </c>
      <c r="Y418" s="20" t="e">
        <f>IF(B1169="PAGADO",0,C423)</f>
        <v>#REF!</v>
      </c>
      <c r="AA418" s="222" t="s">
        <v>738</v>
      </c>
      <c r="AB418" s="222"/>
      <c r="AC418" s="222"/>
      <c r="AD418" s="22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82</v>
      </c>
      <c r="G420" s="3" t="s">
        <v>84</v>
      </c>
      <c r="H420" s="5">
        <v>150</v>
      </c>
      <c r="N420" s="25">
        <v>45062</v>
      </c>
      <c r="O420" s="3" t="s">
        <v>678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82</v>
      </c>
      <c r="AC420" s="3" t="s">
        <v>84</v>
      </c>
      <c r="AD420" s="5">
        <v>200</v>
      </c>
      <c r="AJ420" s="25">
        <v>45069</v>
      </c>
      <c r="AK420" s="3" t="s">
        <v>747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 t="e">
        <f>IF(C418&gt;0,C418+C419,C419)</f>
        <v>#REF!</v>
      </c>
      <c r="E421" s="4">
        <v>45051</v>
      </c>
      <c r="F421" s="3" t="s">
        <v>82</v>
      </c>
      <c r="G421" s="3" t="s">
        <v>84</v>
      </c>
      <c r="H421" s="5">
        <v>150</v>
      </c>
      <c r="N421" s="25">
        <v>45063</v>
      </c>
      <c r="O421" s="3" t="s">
        <v>693</v>
      </c>
      <c r="P421" s="3"/>
      <c r="Q421" s="3"/>
      <c r="R421" s="18">
        <v>78.400000000000006</v>
      </c>
      <c r="S421" s="3"/>
      <c r="V421" s="17"/>
      <c r="X421" s="1" t="s">
        <v>24</v>
      </c>
      <c r="Y421" s="19" t="e">
        <f>IF(Y418&gt;0,Y418+Y419,Y419)</f>
        <v>#REF!</v>
      </c>
      <c r="AA421" s="4">
        <v>45058</v>
      </c>
      <c r="AB421" s="3" t="s">
        <v>82</v>
      </c>
      <c r="AC421" s="3" t="s">
        <v>84</v>
      </c>
      <c r="AD421" s="5">
        <v>200</v>
      </c>
      <c r="AJ421" s="25">
        <v>45069</v>
      </c>
      <c r="AK421" s="3" t="s">
        <v>752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 t="e">
        <f>C440</f>
        <v>#REF!</v>
      </c>
      <c r="E422" s="4">
        <v>45021</v>
      </c>
      <c r="F422" s="3" t="s">
        <v>541</v>
      </c>
      <c r="G422" s="3" t="s">
        <v>685</v>
      </c>
      <c r="H422" s="5">
        <v>360</v>
      </c>
      <c r="N422" s="25">
        <v>45063</v>
      </c>
      <c r="O422" s="3" t="s">
        <v>702</v>
      </c>
      <c r="P422" s="3"/>
      <c r="Q422" s="3"/>
      <c r="R422" s="18">
        <v>15</v>
      </c>
      <c r="S422" s="3"/>
      <c r="V422" s="17"/>
      <c r="X422" s="1" t="s">
        <v>9</v>
      </c>
      <c r="Y422" s="20" t="e">
        <f>Y440</f>
        <v>#REF!</v>
      </c>
      <c r="AA422" s="4">
        <v>45014</v>
      </c>
      <c r="AB422" s="3" t="s">
        <v>82</v>
      </c>
      <c r="AC422" s="3" t="s">
        <v>84</v>
      </c>
      <c r="AD422" s="5">
        <v>150</v>
      </c>
      <c r="AJ422" s="25">
        <v>45069</v>
      </c>
      <c r="AK422" s="3" t="s">
        <v>413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 t="e">
        <f>C421-C422</f>
        <v>#REF!</v>
      </c>
      <c r="E423" s="4"/>
      <c r="F423" s="3"/>
      <c r="G423" s="3"/>
      <c r="H423" s="5"/>
      <c r="N423" s="3"/>
      <c r="O423" s="3" t="s">
        <v>706</v>
      </c>
      <c r="P423" s="3"/>
      <c r="Q423" s="3"/>
      <c r="R423" s="18">
        <v>20</v>
      </c>
      <c r="S423" s="3"/>
      <c r="V423" s="17"/>
      <c r="X423" s="6" t="s">
        <v>27</v>
      </c>
      <c r="Y423" s="21" t="e">
        <f>Y421-Y422</f>
        <v>#REF!</v>
      </c>
      <c r="AA423" s="4">
        <v>45035</v>
      </c>
      <c r="AB423" s="3" t="s">
        <v>150</v>
      </c>
      <c r="AC423" s="3" t="s">
        <v>294</v>
      </c>
      <c r="AD423" s="5">
        <v>580</v>
      </c>
      <c r="AJ423" s="4">
        <v>45070</v>
      </c>
      <c r="AK423" s="3" t="s">
        <v>243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3" t="e">
        <f>IF(Y423&lt;0,"NO PAGAR","COBRAR'")</f>
        <v>#REF!</v>
      </c>
      <c r="Y424" s="223"/>
      <c r="AA424" s="4">
        <v>45037</v>
      </c>
      <c r="AB424" s="3" t="s">
        <v>150</v>
      </c>
      <c r="AC424" s="3" t="s">
        <v>634</v>
      </c>
      <c r="AD424" s="5">
        <v>200</v>
      </c>
      <c r="AJ424" s="25">
        <v>45086</v>
      </c>
      <c r="AK424" s="3" t="s">
        <v>814</v>
      </c>
      <c r="AL424" s="3"/>
      <c r="AM424" s="3"/>
      <c r="AN424" s="18">
        <v>20</v>
      </c>
      <c r="AO424" s="3"/>
    </row>
    <row r="425" spans="2:41" ht="23.25" x14ac:dyDescent="0.35">
      <c r="B425" s="223" t="e">
        <f>IF(C423&lt;0,"NO PAGAR","COBRAR'")</f>
        <v>#REF!</v>
      </c>
      <c r="C425" s="22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494</v>
      </c>
      <c r="AC425" s="3" t="s">
        <v>757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e">
        <f>IF(Y384&lt;0,"SALDO ADELANTADO","SALDO A FAVOR '")</f>
        <v>#REF!</v>
      </c>
      <c r="C427" s="10" t="e">
        <f>IF(Y384&lt;=0,Y384*-1)</f>
        <v>#REF!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e">
        <f>IF(C423&lt;0,"SALDO ADELANTADO","SALDO A FAVOR'")</f>
        <v>#REF!</v>
      </c>
      <c r="Y427" s="10" t="e">
        <f>IF(C423&lt;=0,C423*-1)</f>
        <v>#REF!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2" t="s">
        <v>725</v>
      </c>
      <c r="AK431" s="112" t="s">
        <v>371</v>
      </c>
      <c r="AL431" s="112" t="s">
        <v>379</v>
      </c>
      <c r="AM431" s="113">
        <v>78.180000000000007</v>
      </c>
      <c r="AN431" s="114">
        <v>44.674999999999997</v>
      </c>
      <c r="AO431" s="114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2" t="s">
        <v>727</v>
      </c>
      <c r="AK432" s="112" t="s">
        <v>371</v>
      </c>
      <c r="AL432" s="112" t="s">
        <v>379</v>
      </c>
      <c r="AM432" s="113">
        <v>117.06</v>
      </c>
      <c r="AN432" s="114">
        <v>66.888999999999996</v>
      </c>
      <c r="AO432" s="114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735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 t="e">
        <f>SUM(C427:C439)</f>
        <v>#REF!</v>
      </c>
      <c r="D440" t="s">
        <v>22</v>
      </c>
      <c r="E440" t="s">
        <v>21</v>
      </c>
      <c r="V440" s="17"/>
      <c r="X440" s="15" t="s">
        <v>18</v>
      </c>
      <c r="Y440" s="16" t="e">
        <f>SUM(Y427:Y439)</f>
        <v>#REF!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1" t="s">
        <v>28</v>
      </c>
      <c r="I459" s="221"/>
      <c r="J459" s="221"/>
      <c r="N459" s="25">
        <v>45071</v>
      </c>
      <c r="O459" s="3" t="s">
        <v>413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243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1"/>
      <c r="I460" s="221"/>
      <c r="J460" s="221"/>
      <c r="N460" s="25">
        <v>45078</v>
      </c>
      <c r="O460" s="3" t="s">
        <v>413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782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63</v>
      </c>
      <c r="N463" s="3"/>
      <c r="O463" s="3"/>
      <c r="P463" s="3"/>
      <c r="Q463" s="3"/>
      <c r="R463" s="18"/>
      <c r="S463" s="3"/>
      <c r="V463" s="17"/>
      <c r="X463" s="22" t="s">
        <v>63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 t="e">
        <f>IF(X418="PAGADO",0,Y423)</f>
        <v>#REF!</v>
      </c>
      <c r="E464" s="222" t="s">
        <v>278</v>
      </c>
      <c r="F464" s="222"/>
      <c r="G464" s="222"/>
      <c r="H464" s="222"/>
      <c r="N464" s="3"/>
      <c r="O464" s="3"/>
      <c r="P464" s="3"/>
      <c r="Q464" s="3"/>
      <c r="R464" s="18"/>
      <c r="S464" s="3"/>
      <c r="V464" s="17"/>
      <c r="X464" s="23" t="s">
        <v>32</v>
      </c>
      <c r="Y464" s="20" t="e">
        <f>IF(B464="PAGADO",0,C469)</f>
        <v>#REF!</v>
      </c>
      <c r="AA464" s="222" t="s">
        <v>160</v>
      </c>
      <c r="AB464" s="222"/>
      <c r="AC464" s="222"/>
      <c r="AD464" s="22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765</v>
      </c>
      <c r="G466" s="3" t="s">
        <v>766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82</v>
      </c>
      <c r="AC466" s="3" t="s">
        <v>84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 t="e">
        <f>IF(C464&gt;0,C464+C465,C465)</f>
        <v>#REF!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 t="e">
        <f>IF(Y464&gt;0,Y464+Y465,Y465)</f>
        <v>#REF!</v>
      </c>
      <c r="AA467" s="4">
        <v>45082</v>
      </c>
      <c r="AB467" s="3" t="s">
        <v>779</v>
      </c>
      <c r="AC467" s="3" t="s">
        <v>176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 t="e">
        <f>C485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Y485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 t="e">
        <f>C467-C468</f>
        <v>#REF!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 t="e">
        <f>Y467-Y468</f>
        <v>#REF!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5" t="e">
        <f>IF(C469&lt;0,"NO PAGAR","COBRAR")</f>
        <v>#REF!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e">
        <f>IF(Y469&lt;0,"NO PAGAR","COBRAR")</f>
        <v>#REF!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 t="e">
        <f>IF(Y423&lt;=0,Y423*-1)</f>
        <v>#REF!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e">
        <f>IF(C469&lt;0,"SALDO ADELANTADO","SALDO A FAVOR'")</f>
        <v>#REF!</v>
      </c>
      <c r="Y472" s="10" t="e">
        <f>IF(C469&lt;=0,C469*-1)</f>
        <v>#REF!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4" t="s">
        <v>788</v>
      </c>
      <c r="AK476" s="124" t="s">
        <v>789</v>
      </c>
      <c r="AL476" s="124" t="s">
        <v>790</v>
      </c>
      <c r="AM476" s="124" t="s">
        <v>791</v>
      </c>
      <c r="AN476" s="124" t="s">
        <v>792</v>
      </c>
      <c r="AO476" s="124" t="s">
        <v>793</v>
      </c>
      <c r="AP476" s="124" t="s">
        <v>794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0" t="s">
        <v>371</v>
      </c>
      <c r="AK477" s="121">
        <v>45072.533622690004</v>
      </c>
      <c r="AL477" s="120" t="s">
        <v>379</v>
      </c>
      <c r="AM477" s="122">
        <v>79.998999999999995</v>
      </c>
      <c r="AN477" s="127">
        <v>140</v>
      </c>
      <c r="AO477" s="122">
        <v>308940</v>
      </c>
      <c r="AP477" s="123" t="s">
        <v>808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761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809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 t="e">
        <f>SUM(C472:C484)</f>
        <v>#REF!</v>
      </c>
      <c r="V485" s="17"/>
      <c r="X485" s="15" t="s">
        <v>18</v>
      </c>
      <c r="Y485" s="16" t="e">
        <f>SUM(Y472:Y484)</f>
        <v>#REF!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1" t="s">
        <v>30</v>
      </c>
      <c r="I498" s="221"/>
      <c r="J498" s="221"/>
      <c r="V498" s="17"/>
      <c r="AA498" s="221" t="s">
        <v>31</v>
      </c>
      <c r="AB498" s="221"/>
      <c r="AC498" s="221"/>
    </row>
    <row r="499" spans="2:41" x14ac:dyDescent="0.25">
      <c r="H499" s="221"/>
      <c r="I499" s="221"/>
      <c r="J499" s="221"/>
      <c r="V499" s="17"/>
      <c r="AA499" s="221"/>
      <c r="AB499" s="221"/>
      <c r="AC499" s="22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63</v>
      </c>
      <c r="V502" s="17"/>
      <c r="X502" s="22" t="s">
        <v>63</v>
      </c>
    </row>
    <row r="503" spans="2:41" ht="23.25" x14ac:dyDescent="0.35">
      <c r="B503" s="23" t="s">
        <v>32</v>
      </c>
      <c r="C503" s="20" t="e">
        <f>IF(X464="PAGADO",0,Y469)</f>
        <v>#REF!</v>
      </c>
      <c r="E503" s="222" t="s">
        <v>160</v>
      </c>
      <c r="F503" s="222"/>
      <c r="G503" s="222"/>
      <c r="H503" s="222"/>
      <c r="V503" s="17"/>
      <c r="X503" s="23" t="s">
        <v>32</v>
      </c>
      <c r="Y503" s="20" t="e">
        <f>IF(B1266="PAGADO",0,C508)</f>
        <v>#REF!</v>
      </c>
      <c r="AA503" s="222" t="s">
        <v>278</v>
      </c>
      <c r="AB503" s="222"/>
      <c r="AC503" s="222"/>
      <c r="AD503" s="22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83</v>
      </c>
      <c r="G505" s="3" t="s">
        <v>84</v>
      </c>
      <c r="H505" s="5">
        <v>200</v>
      </c>
      <c r="N505" s="25">
        <v>45089</v>
      </c>
      <c r="O505" s="3" t="s">
        <v>827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83</v>
      </c>
      <c r="AC505" s="3" t="s">
        <v>84</v>
      </c>
      <c r="AD505" s="5">
        <v>200</v>
      </c>
      <c r="AJ505" s="25">
        <v>45093</v>
      </c>
      <c r="AK505" s="3" t="s">
        <v>413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 t="e">
        <f>IF(C503&gt;0,C503+C504,C504)</f>
        <v>#REF!</v>
      </c>
      <c r="E506" s="4">
        <v>45069</v>
      </c>
      <c r="F506" s="3" t="s">
        <v>83</v>
      </c>
      <c r="G506" s="3" t="s">
        <v>109</v>
      </c>
      <c r="H506" s="5">
        <v>150</v>
      </c>
      <c r="N506" s="25">
        <v>45060</v>
      </c>
      <c r="O506" s="3" t="s">
        <v>857</v>
      </c>
      <c r="P506" s="3"/>
      <c r="Q506" s="3"/>
      <c r="R506" s="18">
        <v>105</v>
      </c>
      <c r="S506" s="3"/>
      <c r="V506" s="17"/>
      <c r="X506" s="1" t="s">
        <v>24</v>
      </c>
      <c r="Y506" s="19" t="e">
        <f>IF(Y503&gt;0,Y503+Y504,Y504)</f>
        <v>#REF!</v>
      </c>
      <c r="AA506" s="4">
        <v>45084</v>
      </c>
      <c r="AB506" s="3" t="s">
        <v>83</v>
      </c>
      <c r="AC506" s="3" t="s">
        <v>84</v>
      </c>
      <c r="AD506" s="5">
        <v>200</v>
      </c>
      <c r="AJ506" s="25">
        <v>45004</v>
      </c>
      <c r="AK506" s="3" t="s">
        <v>875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 t="e">
        <f>C526</f>
        <v>#REF!</v>
      </c>
      <c r="E507" s="4">
        <v>45070</v>
      </c>
      <c r="F507" s="3" t="s">
        <v>83</v>
      </c>
      <c r="G507" s="3" t="s">
        <v>84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 t="e">
        <f>Y526</f>
        <v>#REF!</v>
      </c>
      <c r="AA507" s="4">
        <v>45077</v>
      </c>
      <c r="AB507" s="3" t="s">
        <v>83</v>
      </c>
      <c r="AC507" s="3" t="s">
        <v>84</v>
      </c>
      <c r="AD507" s="5">
        <v>200</v>
      </c>
      <c r="AJ507" s="25">
        <v>45097</v>
      </c>
      <c r="AK507" s="3" t="s">
        <v>142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 t="e">
        <f>C506-C507</f>
        <v>#REF!</v>
      </c>
      <c r="E508" s="4">
        <v>45075</v>
      </c>
      <c r="F508" s="3" t="s">
        <v>83</v>
      </c>
      <c r="G508" s="3" t="s">
        <v>84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 t="e">
        <f>Y506-Y507</f>
        <v>#REF!</v>
      </c>
      <c r="AA508" s="4">
        <v>45043</v>
      </c>
      <c r="AB508" s="3" t="s">
        <v>115</v>
      </c>
      <c r="AC508" s="3" t="s">
        <v>84</v>
      </c>
      <c r="AD508" s="5">
        <v>170</v>
      </c>
      <c r="AJ508" s="25">
        <v>45106</v>
      </c>
      <c r="AK508" s="3" t="s">
        <v>142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257</v>
      </c>
      <c r="G509" s="3" t="s">
        <v>94</v>
      </c>
      <c r="H509" s="5">
        <v>285</v>
      </c>
      <c r="N509" s="3"/>
      <c r="O509" s="3"/>
      <c r="P509" s="3"/>
      <c r="Q509" s="3"/>
      <c r="R509" s="18"/>
      <c r="S509" s="3"/>
      <c r="V509" s="17"/>
      <c r="X509" s="223" t="e">
        <f>IF(Y508&lt;0,"NO PAGAR","COBRAR'")</f>
        <v>#REF!</v>
      </c>
      <c r="Y509" s="223"/>
      <c r="AA509" s="4">
        <v>45086</v>
      </c>
      <c r="AB509" s="3" t="s">
        <v>83</v>
      </c>
      <c r="AC509" s="3" t="s">
        <v>84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3" t="e">
        <f>IF(C508&lt;0,"NO PAGAR","COBRAR'")</f>
        <v>#REF!</v>
      </c>
      <c r="C510" s="22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83</v>
      </c>
      <c r="AC510" s="3" t="s">
        <v>84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895</v>
      </c>
      <c r="AC511" s="3" t="s">
        <v>896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e">
        <f>IF(Y469&lt;0,"SALDO ADELANTADO","SALDO A FAVOR '")</f>
        <v>#REF!</v>
      </c>
      <c r="C512" s="10" t="e">
        <f>IF(Y469&lt;=0,Y469*-1)</f>
        <v>#REF!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e">
        <f>IF(C508&lt;0,"SALDO ADELANTADO","SALDO A FAVOR'")</f>
        <v>#REF!</v>
      </c>
      <c r="Y512" s="10" t="e">
        <f>IF(C508&lt;=0,C508*-1)</f>
        <v>#REF!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853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1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0" t="s">
        <v>871</v>
      </c>
      <c r="Y520" s="153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2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46">
        <v>20230602</v>
      </c>
      <c r="AK523" s="146" t="s">
        <v>371</v>
      </c>
      <c r="AL523" s="146" t="s">
        <v>870</v>
      </c>
      <c r="AM523" s="146" t="s">
        <v>379</v>
      </c>
      <c r="AN523" s="148">
        <v>140.03</v>
      </c>
      <c r="AO523" s="147">
        <v>80015</v>
      </c>
      <c r="AP523" s="146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 t="e">
        <f>SUM(C512:C525)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SUM(Y512:Y525)</f>
        <v>#REF!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ht="23.25" x14ac:dyDescent="0.35">
      <c r="B549" s="22" t="s">
        <v>64</v>
      </c>
      <c r="V549" s="17"/>
      <c r="X549" s="22" t="s">
        <v>64</v>
      </c>
    </row>
    <row r="550" spans="2:41" ht="23.25" x14ac:dyDescent="0.35">
      <c r="B550" s="23" t="s">
        <v>32</v>
      </c>
      <c r="C550" s="20" t="e">
        <f>IF(X503="PAGADO",0,Y508)</f>
        <v>#REF!</v>
      </c>
      <c r="E550" s="222" t="s">
        <v>278</v>
      </c>
      <c r="F550" s="222"/>
      <c r="G550" s="222"/>
      <c r="H550" s="222"/>
      <c r="V550" s="17"/>
      <c r="X550" s="23" t="s">
        <v>32</v>
      </c>
      <c r="Y550" s="20" t="e">
        <f>IF(B550="PAGADO",0,C555)</f>
        <v>#REF!</v>
      </c>
      <c r="AA550" s="222" t="s">
        <v>160</v>
      </c>
      <c r="AB550" s="222"/>
      <c r="AC550" s="222"/>
      <c r="AD550" s="22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494</v>
      </c>
      <c r="G552" s="3" t="s">
        <v>473</v>
      </c>
      <c r="H552" s="5">
        <v>210</v>
      </c>
      <c r="N552" s="25">
        <v>45107</v>
      </c>
      <c r="O552" s="3" t="s">
        <v>413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83</v>
      </c>
      <c r="AC552" s="3" t="s">
        <v>84</v>
      </c>
      <c r="AD552" s="5">
        <v>200</v>
      </c>
      <c r="AJ552" s="25">
        <v>45114</v>
      </c>
      <c r="AK552" s="3" t="s">
        <v>338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 t="e">
        <f>IF(C550&gt;0,C550+C551,C551)</f>
        <v>#REF!</v>
      </c>
      <c r="E553" s="4">
        <v>45093</v>
      </c>
      <c r="F553" s="3" t="s">
        <v>912</v>
      </c>
      <c r="G553" s="3" t="s">
        <v>778</v>
      </c>
      <c r="H553" s="5">
        <v>160</v>
      </c>
      <c r="N553" s="25">
        <v>45108</v>
      </c>
      <c r="O553" s="3" t="s">
        <v>902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 t="e">
        <f>IF(Y550&gt;0,Y550+Y551,Y551)</f>
        <v>#REF!</v>
      </c>
      <c r="AA553" s="4"/>
      <c r="AB553" s="3"/>
      <c r="AC553" s="3"/>
      <c r="AD553" s="5"/>
      <c r="AJ553" s="25">
        <v>45119</v>
      </c>
      <c r="AK553" s="3" t="s">
        <v>338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 t="e">
        <f>C571</f>
        <v>#REF!</v>
      </c>
      <c r="E554" s="4">
        <v>45091</v>
      </c>
      <c r="F554" s="3" t="s">
        <v>83</v>
      </c>
      <c r="G554" s="3" t="s">
        <v>84</v>
      </c>
      <c r="H554" s="5">
        <v>200</v>
      </c>
      <c r="N554" s="25">
        <v>45112</v>
      </c>
      <c r="O554" s="3" t="s">
        <v>936</v>
      </c>
      <c r="P554" s="3"/>
      <c r="Q554" s="3"/>
      <c r="R554" s="18">
        <v>76.5</v>
      </c>
      <c r="S554" s="3"/>
      <c r="V554" s="17"/>
      <c r="X554" s="1" t="s">
        <v>9</v>
      </c>
      <c r="Y554" s="20" t="e">
        <f>Y571</f>
        <v>#REF!</v>
      </c>
      <c r="AA554" s="4"/>
      <c r="AB554" s="3"/>
      <c r="AC554" s="3"/>
      <c r="AD554" s="5"/>
      <c r="AJ554" s="25">
        <v>45119</v>
      </c>
      <c r="AK554" s="3" t="s">
        <v>338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 t="e">
        <f>C553-C554</f>
        <v>#REF!</v>
      </c>
      <c r="E555" s="4">
        <v>45093</v>
      </c>
      <c r="F555" s="3" t="s">
        <v>83</v>
      </c>
      <c r="G555" s="3" t="s">
        <v>84</v>
      </c>
      <c r="H555" s="5">
        <v>150</v>
      </c>
      <c r="N555" s="25">
        <v>45112</v>
      </c>
      <c r="O555" s="3" t="s">
        <v>278</v>
      </c>
      <c r="P555" s="3"/>
      <c r="Q555" s="3"/>
      <c r="R555" s="18">
        <v>55</v>
      </c>
      <c r="S555" s="3"/>
      <c r="V555" s="17"/>
      <c r="X555" s="6" t="s">
        <v>8</v>
      </c>
      <c r="Y555" s="21" t="e">
        <f>Y553-Y554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5" t="e">
        <f>IF(C555&lt;0,"NO PAGAR","COBRAR")</f>
        <v>#REF!</v>
      </c>
      <c r="C556" s="225"/>
      <c r="E556" s="4">
        <v>45096</v>
      </c>
      <c r="F556" s="3" t="s">
        <v>83</v>
      </c>
      <c r="G556" s="3" t="s">
        <v>84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e">
        <f>IF(Y555&lt;0,"NO PAGAR","COBRAR")</f>
        <v>#REF!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6" t="s">
        <v>9</v>
      </c>
      <c r="C557" s="217"/>
      <c r="E557" s="4">
        <v>45098</v>
      </c>
      <c r="F557" s="3" t="s">
        <v>83</v>
      </c>
      <c r="G557" s="3" t="s">
        <v>84</v>
      </c>
      <c r="H557" s="5">
        <v>200</v>
      </c>
      <c r="I557" s="65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 t="e">
        <f>IF(Y508&lt;=0,Y508*-1)</f>
        <v>#REF!</v>
      </c>
      <c r="E558" s="4">
        <v>45040</v>
      </c>
      <c r="F558" s="3" t="s">
        <v>83</v>
      </c>
      <c r="G558" s="3" t="s">
        <v>84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e">
        <f>IF(C555&lt;0,"SALDO ADELANTADO","SALDO A FAVOR'")</f>
        <v>#REF!</v>
      </c>
      <c r="Y558" s="10" t="e">
        <f>IF(C555&lt;=0,C555*-1)</f>
        <v>#REF!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925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921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871</v>
      </c>
      <c r="Y566" s="148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46">
        <v>20230616</v>
      </c>
      <c r="O569" s="146" t="s">
        <v>371</v>
      </c>
      <c r="P569" s="146" t="s">
        <v>379</v>
      </c>
      <c r="Q569" s="148">
        <v>116.05</v>
      </c>
      <c r="R569" s="146">
        <v>66.316000000000003</v>
      </c>
      <c r="S569" s="146">
        <v>310236</v>
      </c>
      <c r="V569" s="17"/>
      <c r="X569" s="12"/>
      <c r="Y569" s="10"/>
    </row>
    <row r="570" spans="2:41" ht="27" thickBot="1" x14ac:dyDescent="0.3">
      <c r="B570" s="12"/>
      <c r="C570" s="10"/>
      <c r="N570" s="146">
        <v>20230630</v>
      </c>
      <c r="O570" s="146" t="s">
        <v>371</v>
      </c>
      <c r="P570" s="146" t="s">
        <v>379</v>
      </c>
      <c r="Q570" s="148">
        <v>80</v>
      </c>
      <c r="R570" s="146">
        <v>45.716999999999999</v>
      </c>
      <c r="S570" s="146">
        <v>310542</v>
      </c>
      <c r="V570" s="17"/>
      <c r="X570" s="12"/>
      <c r="Y570" s="10"/>
    </row>
    <row r="571" spans="2:41" x14ac:dyDescent="0.25">
      <c r="B571" s="15" t="s">
        <v>18</v>
      </c>
      <c r="C571" s="16" t="e">
        <f>SUM(C558:C570)</f>
        <v>#REF!</v>
      </c>
      <c r="Q571" s="161">
        <f>SUM(Q569:Q570)</f>
        <v>196.05</v>
      </c>
      <c r="V571" s="17"/>
      <c r="X571" s="15" t="s">
        <v>18</v>
      </c>
      <c r="Y571" s="16" t="e">
        <f>SUM(Y558:Y570)</f>
        <v>#REF!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1" t="s">
        <v>30</v>
      </c>
      <c r="I584" s="221"/>
      <c r="J584" s="221"/>
      <c r="V584" s="17"/>
      <c r="AA584" s="221" t="s">
        <v>31</v>
      </c>
      <c r="AB584" s="221"/>
      <c r="AC584" s="221"/>
    </row>
    <row r="585" spans="1:43" x14ac:dyDescent="0.25">
      <c r="H585" s="221"/>
      <c r="I585" s="221"/>
      <c r="J585" s="221"/>
      <c r="V585" s="17"/>
      <c r="AA585" s="221"/>
      <c r="AB585" s="221"/>
      <c r="AC585" s="22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64</v>
      </c>
      <c r="V588" s="17"/>
      <c r="X588" s="22" t="s">
        <v>64</v>
      </c>
    </row>
    <row r="589" spans="1:43" ht="23.25" x14ac:dyDescent="0.35">
      <c r="B589" s="23" t="s">
        <v>32</v>
      </c>
      <c r="C589" s="20" t="e">
        <f>IF(X550="PAGADO",0,Y555)</f>
        <v>#REF!</v>
      </c>
      <c r="E589" s="222" t="s">
        <v>160</v>
      </c>
      <c r="F589" s="222"/>
      <c r="G589" s="222"/>
      <c r="H589" s="222"/>
      <c r="V589" s="17"/>
      <c r="X589" s="23" t="s">
        <v>32</v>
      </c>
      <c r="Y589" s="20" t="e">
        <f>IF(B1365="PAGADO",0,C594)</f>
        <v>#REF!</v>
      </c>
      <c r="AA589" s="222" t="s">
        <v>278</v>
      </c>
      <c r="AB589" s="222"/>
      <c r="AC589" s="222"/>
      <c r="AD589" s="22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106</v>
      </c>
      <c r="G591" s="3" t="s">
        <v>120</v>
      </c>
      <c r="H591" s="5">
        <v>380</v>
      </c>
      <c r="N591" s="25">
        <v>45124</v>
      </c>
      <c r="O591" s="3" t="s">
        <v>413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338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 t="e">
        <f>IF(C589&gt;0,C589+C590,C590)</f>
        <v>#REF!</v>
      </c>
      <c r="E592" s="4">
        <v>45004</v>
      </c>
      <c r="F592" s="3" t="s">
        <v>106</v>
      </c>
      <c r="G592" s="3" t="s">
        <v>111</v>
      </c>
      <c r="H592" s="5">
        <v>190</v>
      </c>
      <c r="N592" s="25">
        <v>45126</v>
      </c>
      <c r="O592" s="3" t="s">
        <v>968</v>
      </c>
      <c r="P592" s="3"/>
      <c r="Q592" s="3"/>
      <c r="R592" s="18">
        <v>600</v>
      </c>
      <c r="S592" s="3"/>
      <c r="V592" s="17"/>
      <c r="X592" s="1" t="s">
        <v>24</v>
      </c>
      <c r="Y592" s="19" t="e">
        <f>IF(Y589&gt;0,Y589+Y590,Y590)</f>
        <v>#REF!</v>
      </c>
      <c r="AA592" s="4"/>
      <c r="AB592" s="3"/>
      <c r="AC592" s="3"/>
      <c r="AD592" s="5"/>
      <c r="AJ592" s="25">
        <v>45131</v>
      </c>
      <c r="AK592" s="3" t="s">
        <v>976</v>
      </c>
      <c r="AL592" s="3" t="s">
        <v>977</v>
      </c>
      <c r="AM592" s="3"/>
      <c r="AN592" s="18">
        <v>48</v>
      </c>
      <c r="AO592" s="3"/>
    </row>
    <row r="593" spans="2:41" x14ac:dyDescent="0.25">
      <c r="B593" s="1" t="s">
        <v>9</v>
      </c>
      <c r="C593" s="20" t="e">
        <f>C611</f>
        <v>#REF!</v>
      </c>
      <c r="E593" s="4">
        <v>45110</v>
      </c>
      <c r="F593" s="3" t="s">
        <v>83</v>
      </c>
      <c r="G593" s="3" t="s">
        <v>84</v>
      </c>
      <c r="H593" s="5">
        <v>200</v>
      </c>
      <c r="N593" s="25">
        <v>45126</v>
      </c>
      <c r="O593" s="3" t="s">
        <v>967</v>
      </c>
      <c r="P593" s="3"/>
      <c r="Q593" s="3"/>
      <c r="R593" s="18">
        <v>200</v>
      </c>
      <c r="S593" s="3"/>
      <c r="V593" s="17"/>
      <c r="X593" s="1" t="s">
        <v>9</v>
      </c>
      <c r="Y593" s="20" t="e">
        <f>Y611</f>
        <v>#REF!</v>
      </c>
      <c r="AA593" s="4"/>
      <c r="AB593" s="3"/>
      <c r="AC593" s="3"/>
      <c r="AD593" s="5"/>
      <c r="AJ593" s="25">
        <v>45131</v>
      </c>
      <c r="AK593" s="3" t="s">
        <v>980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 t="e">
        <f>C592-C593</f>
        <v>#REF!</v>
      </c>
      <c r="E594" s="4">
        <v>45112</v>
      </c>
      <c r="F594" s="3" t="s">
        <v>83</v>
      </c>
      <c r="G594" s="3" t="s">
        <v>84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 t="e">
        <f>Y592-Y593</f>
        <v>#REF!</v>
      </c>
      <c r="AA594" s="4"/>
      <c r="AB594" s="3"/>
      <c r="AC594" s="3"/>
      <c r="AD594" s="5"/>
      <c r="AJ594" s="3"/>
      <c r="AK594" s="3" t="s">
        <v>981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139</v>
      </c>
      <c r="G595" s="3" t="s">
        <v>84</v>
      </c>
      <c r="H595" s="5">
        <v>210</v>
      </c>
      <c r="N595" s="3"/>
      <c r="O595" s="3"/>
      <c r="P595" s="3"/>
      <c r="Q595" s="3"/>
      <c r="R595" s="18"/>
      <c r="S595" s="3"/>
      <c r="V595" s="17"/>
      <c r="X595" s="223" t="e">
        <f>IF(Y594&lt;0,"NO PAGAR","COBRAR'")</f>
        <v>#REF!</v>
      </c>
      <c r="Y595" s="223"/>
      <c r="AA595" s="4"/>
      <c r="AB595" s="3"/>
      <c r="AC595" s="3"/>
      <c r="AD595" s="5"/>
      <c r="AJ595" s="3"/>
      <c r="AK595" s="3" t="s">
        <v>982</v>
      </c>
      <c r="AL595" s="3"/>
      <c r="AM595" s="3"/>
      <c r="AN595" s="18">
        <v>16</v>
      </c>
      <c r="AO595" s="3"/>
    </row>
    <row r="596" spans="2:41" ht="23.25" x14ac:dyDescent="0.35">
      <c r="B596" s="223" t="e">
        <f>IF(C594&lt;0,"NO PAGAR","COBRAR'")</f>
        <v>#REF!</v>
      </c>
      <c r="C596" s="22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983</v>
      </c>
      <c r="AL596" s="3"/>
      <c r="AM596" s="3"/>
      <c r="AN596" s="18">
        <v>24</v>
      </c>
      <c r="AO596" s="3"/>
    </row>
    <row r="597" spans="2:41" x14ac:dyDescent="0.25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985</v>
      </c>
      <c r="AL597" s="3"/>
      <c r="AM597" s="3"/>
      <c r="AN597" s="18">
        <v>100</v>
      </c>
      <c r="AO597" s="3"/>
    </row>
    <row r="598" spans="2:41" x14ac:dyDescent="0.25">
      <c r="B598" s="9" t="e">
        <f>IF(Y555&lt;0,"SALDO ADELANTADO","SALDO A FAVOR '")</f>
        <v>#REF!</v>
      </c>
      <c r="C598" s="10" t="e">
        <f>IF(Y555&lt;=0,Y555*-1)</f>
        <v>#REF!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e">
        <f>IF(C594&lt;0,"SALDO ADELANTADO","SALDO A FAVOR'")</f>
        <v>#REF!</v>
      </c>
      <c r="Y598" s="10" t="e">
        <f>IF(C594&lt;=0,C594*-1)</f>
        <v>#REF!</v>
      </c>
      <c r="AA598" s="4"/>
      <c r="AB598" s="3"/>
      <c r="AC598" s="3"/>
      <c r="AD598" s="5"/>
      <c r="AJ598" s="25">
        <v>45134</v>
      </c>
      <c r="AK598" s="3" t="s">
        <v>95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970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969</v>
      </c>
      <c r="O609" s="164">
        <v>0.69341435185185185</v>
      </c>
      <c r="P609">
        <v>20230707</v>
      </c>
      <c r="Q609" t="s">
        <v>371</v>
      </c>
      <c r="R609" t="s">
        <v>870</v>
      </c>
      <c r="S609" t="s">
        <v>379</v>
      </c>
      <c r="T609" s="166">
        <v>110.03</v>
      </c>
      <c r="U609" s="160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 t="e">
        <f>SUM(C598:C610)</f>
        <v>#REF!</v>
      </c>
      <c r="D611" t="s">
        <v>22</v>
      </c>
      <c r="E611" t="s">
        <v>21</v>
      </c>
      <c r="V611" s="17"/>
      <c r="X611" s="15" t="s">
        <v>18</v>
      </c>
      <c r="Y611" s="16" t="e">
        <f>SUM(Y598:Y610)</f>
        <v>#REF!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4" t="s">
        <v>29</v>
      </c>
      <c r="AD625" s="224"/>
      <c r="AE625" s="224"/>
    </row>
    <row r="626" spans="2:41" x14ac:dyDescent="0.25">
      <c r="H626" s="221" t="s">
        <v>28</v>
      </c>
      <c r="I626" s="221"/>
      <c r="J626" s="221"/>
      <c r="V626" s="17"/>
      <c r="AC626" s="224"/>
      <c r="AD626" s="224"/>
      <c r="AE626" s="224"/>
    </row>
    <row r="627" spans="2:41" x14ac:dyDescent="0.25">
      <c r="H627" s="221"/>
      <c r="I627" s="221"/>
      <c r="J627" s="221"/>
      <c r="V627" s="17"/>
      <c r="AC627" s="224"/>
      <c r="AD627" s="224"/>
      <c r="AE627" s="22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65</v>
      </c>
      <c r="V630" s="17"/>
      <c r="X630" s="22" t="s">
        <v>65</v>
      </c>
    </row>
    <row r="631" spans="2:41" ht="23.25" x14ac:dyDescent="0.35">
      <c r="B631" s="23" t="s">
        <v>32</v>
      </c>
      <c r="C631" s="20" t="e">
        <f>IF(X589="PAGADO",0,Y594)</f>
        <v>#REF!</v>
      </c>
      <c r="E631" s="222" t="s">
        <v>160</v>
      </c>
      <c r="F631" s="222"/>
      <c r="G631" s="222"/>
      <c r="H631" s="222"/>
      <c r="V631" s="17"/>
      <c r="X631" s="23" t="s">
        <v>32</v>
      </c>
      <c r="Y631" s="20" t="e">
        <f>IF(B631="PAGADO",0,C636)</f>
        <v>#REF!</v>
      </c>
      <c r="AA631" s="222" t="s">
        <v>160</v>
      </c>
      <c r="AB631" s="222"/>
      <c r="AC631" s="222"/>
      <c r="AD631" s="22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218</v>
      </c>
      <c r="G633" s="3" t="s">
        <v>555</v>
      </c>
      <c r="H633" s="5">
        <v>160</v>
      </c>
      <c r="N633" s="25">
        <v>45135</v>
      </c>
      <c r="O633" s="3" t="s">
        <v>95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95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 t="e">
        <f>IF(C631&gt;0,C631+C632,C632)</f>
        <v>#REF!</v>
      </c>
      <c r="E634" s="4">
        <v>45114</v>
      </c>
      <c r="F634" s="3" t="s">
        <v>83</v>
      </c>
      <c r="G634" s="3" t="s">
        <v>84</v>
      </c>
      <c r="H634" s="5">
        <v>150</v>
      </c>
      <c r="N634" s="25">
        <v>45108</v>
      </c>
      <c r="O634" s="3" t="s">
        <v>95</v>
      </c>
      <c r="P634" s="3"/>
      <c r="Q634" s="3"/>
      <c r="R634" s="18">
        <v>100</v>
      </c>
      <c r="S634" s="3"/>
      <c r="V634" s="17"/>
      <c r="X634" s="1" t="s">
        <v>24</v>
      </c>
      <c r="Y634" s="19" t="e">
        <f>IF(Y631&gt;0,Y631+Y632,Y632)</f>
        <v>#REF!</v>
      </c>
      <c r="AA634" s="4"/>
      <c r="AB634" s="3"/>
      <c r="AC634" s="3"/>
      <c r="AD634" s="5"/>
      <c r="AJ634" s="25">
        <v>45145</v>
      </c>
      <c r="AK634" s="3" t="s">
        <v>1049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 t="e">
        <f>C658</f>
        <v>#REF!</v>
      </c>
      <c r="E635" s="4">
        <v>45117</v>
      </c>
      <c r="F635" s="3" t="s">
        <v>83</v>
      </c>
      <c r="G635" s="3" t="s">
        <v>84</v>
      </c>
      <c r="H635" s="5">
        <v>150</v>
      </c>
      <c r="N635" s="25">
        <v>45140</v>
      </c>
      <c r="O635" s="3" t="s">
        <v>1024</v>
      </c>
      <c r="P635" s="3"/>
      <c r="Q635" s="3"/>
      <c r="R635" s="18">
        <v>46</v>
      </c>
      <c r="S635" s="3"/>
      <c r="V635" s="17"/>
      <c r="X635" s="1" t="s">
        <v>9</v>
      </c>
      <c r="Y635" s="20" t="e">
        <f>Y658</f>
        <v>#REF!</v>
      </c>
      <c r="AA635" s="4"/>
      <c r="AB635" s="3"/>
      <c r="AC635" s="3"/>
      <c r="AD635" s="5"/>
      <c r="AJ635" s="25">
        <v>45146</v>
      </c>
      <c r="AK635" s="3" t="s">
        <v>1053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 t="e">
        <f>C634-C635</f>
        <v>#REF!</v>
      </c>
      <c r="E636" s="4">
        <v>45119</v>
      </c>
      <c r="F636" s="3" t="s">
        <v>83</v>
      </c>
      <c r="G636" s="3" t="s">
        <v>84</v>
      </c>
      <c r="H636" s="5">
        <v>200</v>
      </c>
      <c r="N636" s="25">
        <v>45110</v>
      </c>
      <c r="O636" s="3" t="s">
        <v>1026</v>
      </c>
      <c r="P636" s="3"/>
      <c r="Q636" s="3"/>
      <c r="R636" s="18">
        <v>50</v>
      </c>
      <c r="S636" s="3"/>
      <c r="V636" s="17"/>
      <c r="X636" s="6" t="s">
        <v>8</v>
      </c>
      <c r="Y636" s="21" t="e">
        <f>Y634-Y635</f>
        <v>#REF!</v>
      </c>
      <c r="AA636" s="4"/>
      <c r="AB636" s="3"/>
      <c r="AC636" s="3"/>
      <c r="AD636" s="5"/>
      <c r="AJ636" s="25">
        <v>45147</v>
      </c>
      <c r="AK636" s="3" t="s">
        <v>413</v>
      </c>
      <c r="AL636" s="3"/>
      <c r="AM636" s="3"/>
      <c r="AN636" s="18">
        <v>350</v>
      </c>
      <c r="AO636" s="3"/>
    </row>
    <row r="637" spans="2:41" ht="26.25" x14ac:dyDescent="0.4">
      <c r="B637" s="225" t="e">
        <f>IF(C636&lt;0,"NO PAGAR","COBRAR")</f>
        <v>#REF!</v>
      </c>
      <c r="C637" s="225"/>
      <c r="E637" s="4">
        <v>45084</v>
      </c>
      <c r="F637" s="3" t="s">
        <v>106</v>
      </c>
      <c r="G637" s="3" t="s">
        <v>120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e">
        <f>IF(Y636&lt;0,"NO PAGAR","COBRAR")</f>
        <v>#REF!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6" t="s">
        <v>9</v>
      </c>
      <c r="C638" s="217"/>
      <c r="E638" s="4">
        <v>45139</v>
      </c>
      <c r="F638" s="3" t="s">
        <v>1002</v>
      </c>
      <c r="G638" s="3" t="s">
        <v>84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 t="e">
        <f>IF(Y594&lt;=0,Y594*-1)</f>
        <v>#REF!</v>
      </c>
      <c r="E639" s="4">
        <v>45140</v>
      </c>
      <c r="F639" s="3" t="s">
        <v>1004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e">
        <f>IF(C636&lt;0,"SALDO ADELANTADO","SALDO A FAVOR'")</f>
        <v>#REF!</v>
      </c>
      <c r="Y639" s="10" t="e">
        <f>IF(C636&lt;=0,C636*-1)</f>
        <v>#REF!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1006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1023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 x14ac:dyDescent="0.25">
      <c r="B650" s="12"/>
      <c r="C650" s="10"/>
      <c r="N650" s="120" t="s">
        <v>371</v>
      </c>
      <c r="O650" s="121">
        <v>45129.784942129998</v>
      </c>
      <c r="P650" s="120" t="s">
        <v>379</v>
      </c>
      <c r="Q650" s="122">
        <v>67.864000000000004</v>
      </c>
      <c r="R650" s="122">
        <v>118.76</v>
      </c>
      <c r="S650" s="123" t="s">
        <v>1019</v>
      </c>
      <c r="V650" s="17"/>
      <c r="X650" s="12"/>
      <c r="Y650" s="10"/>
    </row>
    <row r="651" spans="2:41" x14ac:dyDescent="0.25">
      <c r="B651" s="12"/>
      <c r="C651" s="10"/>
      <c r="N651" s="120" t="s">
        <v>371</v>
      </c>
      <c r="O651" s="121">
        <v>45132.936400459999</v>
      </c>
      <c r="P651" s="120" t="s">
        <v>379</v>
      </c>
      <c r="Q651" s="122">
        <v>12.298</v>
      </c>
      <c r="R651" s="122">
        <v>21.52</v>
      </c>
      <c r="S651" s="123" t="s">
        <v>58</v>
      </c>
      <c r="V651" s="17"/>
      <c r="X651" s="12"/>
      <c r="Y651" s="10"/>
    </row>
    <row r="652" spans="2:41" x14ac:dyDescent="0.25">
      <c r="B652" s="12"/>
      <c r="C652" s="10"/>
      <c r="E652" s="14"/>
      <c r="N652" s="120" t="s">
        <v>371</v>
      </c>
      <c r="O652" s="121">
        <v>45135.576215280002</v>
      </c>
      <c r="P652" s="120" t="s">
        <v>379</v>
      </c>
      <c r="Q652" s="122">
        <v>68.578000000000003</v>
      </c>
      <c r="R652" s="122">
        <v>120.01</v>
      </c>
      <c r="S652" s="123" t="s">
        <v>1018</v>
      </c>
      <c r="V652" s="17"/>
      <c r="X652" s="12"/>
      <c r="Y652" s="10"/>
      <c r="AA652" s="14"/>
    </row>
    <row r="653" spans="2:41" x14ac:dyDescent="0.25">
      <c r="B653" s="12"/>
      <c r="C653" s="10"/>
      <c r="R653" s="170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 t="e">
        <f>SUM(C639:C657)</f>
        <v>#REF!</v>
      </c>
      <c r="V658" s="17"/>
      <c r="X658" s="15" t="s">
        <v>18</v>
      </c>
      <c r="Y658" s="16" t="e">
        <f>SUM(Y639:Y657)</f>
        <v>#REF!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1" t="s">
        <v>30</v>
      </c>
      <c r="I671" s="221"/>
      <c r="J671" s="221"/>
      <c r="V671" s="17"/>
      <c r="AA671" s="221" t="s">
        <v>31</v>
      </c>
      <c r="AB671" s="221"/>
      <c r="AC671" s="221"/>
    </row>
    <row r="672" spans="1:43" x14ac:dyDescent="0.25">
      <c r="H672" s="221"/>
      <c r="I672" s="221"/>
      <c r="J672" s="221"/>
      <c r="V672" s="17"/>
      <c r="AA672" s="221"/>
      <c r="AB672" s="221"/>
      <c r="AC672" s="22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65</v>
      </c>
      <c r="V675" s="17"/>
      <c r="X675" s="22" t="s">
        <v>65</v>
      </c>
    </row>
    <row r="676" spans="2:41" ht="23.25" x14ac:dyDescent="0.35">
      <c r="B676" s="23" t="s">
        <v>32</v>
      </c>
      <c r="C676" s="20" t="e">
        <f>IF(X631="PAGADO",0,Y636)</f>
        <v>#REF!</v>
      </c>
      <c r="E676" s="222" t="s">
        <v>160</v>
      </c>
      <c r="F676" s="222"/>
      <c r="G676" s="222"/>
      <c r="H676" s="222"/>
      <c r="V676" s="17"/>
      <c r="X676" s="23" t="s">
        <v>32</v>
      </c>
      <c r="Y676" s="20" t="e">
        <f>IF(B1458="PAGADO",0,C681)</f>
        <v>#REF!</v>
      </c>
      <c r="AA676" s="222" t="s">
        <v>160</v>
      </c>
      <c r="AB676" s="222"/>
      <c r="AC676" s="222"/>
      <c r="AD676" s="22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115</v>
      </c>
      <c r="G678" s="3" t="s">
        <v>118</v>
      </c>
      <c r="H678" s="5">
        <v>190</v>
      </c>
      <c r="N678" s="25">
        <v>45156</v>
      </c>
      <c r="O678" s="3" t="s">
        <v>338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418</v>
      </c>
      <c r="AC678" s="3" t="s">
        <v>1099</v>
      </c>
      <c r="AD678" s="5">
        <v>160</v>
      </c>
      <c r="AJ678" s="25">
        <v>45159</v>
      </c>
      <c r="AK678" s="3" t="s">
        <v>338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 t="e">
        <f>IF(C676&gt;0,C676+C677,C677)</f>
        <v>#REF!</v>
      </c>
      <c r="E679" s="4">
        <v>45120</v>
      </c>
      <c r="F679" s="3" t="s">
        <v>1076</v>
      </c>
      <c r="G679" s="3" t="s">
        <v>1074</v>
      </c>
      <c r="H679" s="5">
        <v>285</v>
      </c>
      <c r="S679" s="3"/>
      <c r="V679" s="17"/>
      <c r="X679" s="1" t="s">
        <v>24</v>
      </c>
      <c r="Y679" s="19" t="e">
        <f>IF(Y676&gt;0,Y676+Y677,Y677)</f>
        <v>#REF!</v>
      </c>
      <c r="AA679" s="4"/>
      <c r="AB679" s="3"/>
      <c r="AC679" s="3"/>
      <c r="AD679" s="5"/>
      <c r="AJ679" s="25">
        <v>45161</v>
      </c>
      <c r="AK679" s="3" t="s">
        <v>95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 t="e">
        <f>C704</f>
        <v>#REF!</v>
      </c>
      <c r="E680" s="4">
        <v>45131</v>
      </c>
      <c r="F680" s="3" t="s">
        <v>83</v>
      </c>
      <c r="G680" s="3" t="s">
        <v>81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 t="e">
        <f>Y704</f>
        <v>#REF!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 t="e">
        <f>C679-C680</f>
        <v>#REF!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 t="e">
        <f>Y679-Y680</f>
        <v>#REF!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3" t="e">
        <f>IF(Y681&lt;0,"NO PAGAR","COBRAR'")</f>
        <v>#REF!</v>
      </c>
      <c r="Y682" s="22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3" t="e">
        <f>IF(C681&lt;0,"NO PAGAR","COBRAR'")</f>
        <v>#REF!</v>
      </c>
      <c r="C683" s="22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e">
        <f>IF(Y636&lt;0,"SALDO ADELANTADO","SALDO A FAVOR '")</f>
        <v>#REF!</v>
      </c>
      <c r="C685" s="10" t="e">
        <f>IF(Y636&lt;=0,Y636*-1)</f>
        <v>#REF!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e">
        <f>IF(C681&lt;0,"SALDO ADELANTADO","SALDO A FAVOR'")</f>
        <v>#REF!</v>
      </c>
      <c r="Y685" s="10" t="e">
        <f>IF(C681&lt;=0,C681*-1)</f>
        <v>#REF!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1112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77">
        <v>0.71685185185185185</v>
      </c>
      <c r="AK695" s="175">
        <v>20230809</v>
      </c>
      <c r="AL695" s="175" t="s">
        <v>371</v>
      </c>
      <c r="AM695" s="175" t="s">
        <v>379</v>
      </c>
      <c r="AN695" s="175">
        <v>93</v>
      </c>
      <c r="AO695" s="176">
        <v>53141</v>
      </c>
      <c r="AP695" s="175">
        <v>312949</v>
      </c>
      <c r="AQ695" s="174"/>
    </row>
    <row r="696" spans="2:43" ht="15.75" thickBot="1" x14ac:dyDescent="0.3">
      <c r="B696" s="12"/>
      <c r="C696" s="10"/>
      <c r="V696" s="17"/>
      <c r="X696" s="12"/>
      <c r="Y696" s="10"/>
      <c r="AJ696" s="177">
        <v>0.67206018518518518</v>
      </c>
      <c r="AK696" s="175">
        <v>20230810</v>
      </c>
      <c r="AL696" s="175" t="s">
        <v>371</v>
      </c>
      <c r="AM696" s="175" t="s">
        <v>379</v>
      </c>
      <c r="AN696" s="175">
        <v>100.02</v>
      </c>
      <c r="AO696" s="176">
        <v>57144</v>
      </c>
      <c r="AP696" s="175">
        <v>313517</v>
      </c>
      <c r="AQ696" s="174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 t="e">
        <f>SUM(C685:C703)</f>
        <v>#REF!</v>
      </c>
      <c r="D704" t="s">
        <v>22</v>
      </c>
      <c r="E704" t="s">
        <v>21</v>
      </c>
      <c r="V704" s="17"/>
      <c r="X704" s="15" t="s">
        <v>18</v>
      </c>
      <c r="Y704" s="16" t="e">
        <f>SUM(Y685:Y703)</f>
        <v>#REF!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4" t="s">
        <v>29</v>
      </c>
      <c r="AD718" s="224"/>
      <c r="AE718" s="224"/>
    </row>
    <row r="719" spans="5:31" x14ac:dyDescent="0.25">
      <c r="H719" s="221" t="s">
        <v>28</v>
      </c>
      <c r="I719" s="221"/>
      <c r="J719" s="221"/>
      <c r="V719" s="17"/>
      <c r="AC719" s="224"/>
      <c r="AD719" s="224"/>
      <c r="AE719" s="224"/>
    </row>
    <row r="720" spans="5:31" x14ac:dyDescent="0.25">
      <c r="H720" s="221"/>
      <c r="I720" s="221"/>
      <c r="J720" s="221"/>
      <c r="V720" s="17"/>
      <c r="AC720" s="224"/>
      <c r="AD720" s="224"/>
      <c r="AE720" s="22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66</v>
      </c>
      <c r="V723" s="17"/>
      <c r="X723" s="22" t="s">
        <v>66</v>
      </c>
    </row>
    <row r="724" spans="2:41" ht="31.5" x14ac:dyDescent="0.5">
      <c r="B724" s="23" t="s">
        <v>32</v>
      </c>
      <c r="C724" s="20" t="e">
        <f>IF(X676="PAGADO",0,Y681)</f>
        <v>#REF!</v>
      </c>
      <c r="E724" s="222" t="s">
        <v>160</v>
      </c>
      <c r="F724" s="222"/>
      <c r="G724" s="222"/>
      <c r="H724" s="222"/>
      <c r="O724" s="241" t="s">
        <v>10</v>
      </c>
      <c r="P724" s="241"/>
      <c r="Q724" s="241"/>
      <c r="R724" s="241"/>
      <c r="V724" s="17"/>
      <c r="X724" s="23" t="s">
        <v>32</v>
      </c>
      <c r="Y724" s="20" t="e">
        <f>IF(B724="PAGADO",0,C729)</f>
        <v>#REF!</v>
      </c>
      <c r="AA724" s="222" t="s">
        <v>160</v>
      </c>
      <c r="AB724" s="222"/>
      <c r="AC724" s="222"/>
      <c r="AD724" s="222"/>
      <c r="AK724" s="222" t="s">
        <v>10</v>
      </c>
      <c r="AL724" s="222"/>
      <c r="AM724" s="222"/>
      <c r="AN724" s="222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155</v>
      </c>
      <c r="G726" s="3" t="s">
        <v>1121</v>
      </c>
      <c r="H726" s="5">
        <v>580</v>
      </c>
      <c r="N726" s="25">
        <v>45163</v>
      </c>
      <c r="O726" s="3" t="s">
        <v>1115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155</v>
      </c>
      <c r="AC726" s="3" t="s">
        <v>118</v>
      </c>
      <c r="AD726" s="5">
        <v>200</v>
      </c>
      <c r="AJ726" s="25">
        <v>45182</v>
      </c>
      <c r="AK726" s="3" t="s">
        <v>186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 t="e">
        <f>IF(C724&gt;0,C724+C725,C725)</f>
        <v>#REF!</v>
      </c>
      <c r="E727" s="4">
        <v>45133</v>
      </c>
      <c r="F727" s="3" t="s">
        <v>325</v>
      </c>
      <c r="G727" s="3" t="s">
        <v>445</v>
      </c>
      <c r="H727" s="5">
        <v>625</v>
      </c>
      <c r="N727" s="25">
        <v>45166</v>
      </c>
      <c r="O727" s="3" t="s">
        <v>1120</v>
      </c>
      <c r="P727" s="3"/>
      <c r="Q727" s="3"/>
      <c r="R727" s="18">
        <v>911</v>
      </c>
      <c r="S727" s="3"/>
      <c r="V727" s="17"/>
      <c r="X727" s="1" t="s">
        <v>24</v>
      </c>
      <c r="Y727" s="19" t="e">
        <f>IF(Y724&gt;0,Y724+Y725,Y725)</f>
        <v>#REF!</v>
      </c>
      <c r="AA727" s="4">
        <v>45161</v>
      </c>
      <c r="AB727" s="3" t="s">
        <v>325</v>
      </c>
      <c r="AC727" s="3" t="s">
        <v>156</v>
      </c>
      <c r="AD727" s="5">
        <v>200</v>
      </c>
      <c r="AJ727" s="25">
        <v>45182</v>
      </c>
      <c r="AK727" s="3" t="s">
        <v>186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 t="e">
        <f>C747</f>
        <v>#REF!</v>
      </c>
      <c r="E728" s="4">
        <v>45135</v>
      </c>
      <c r="F728" s="3" t="s">
        <v>325</v>
      </c>
      <c r="G728" s="3" t="s">
        <v>419</v>
      </c>
      <c r="H728" s="5">
        <v>300</v>
      </c>
      <c r="N728" s="25">
        <v>45167</v>
      </c>
      <c r="O728" s="3" t="s">
        <v>1124</v>
      </c>
      <c r="P728" s="3"/>
      <c r="Q728" s="3"/>
      <c r="R728" s="18">
        <v>20</v>
      </c>
      <c r="S728" s="3"/>
      <c r="V728" s="17"/>
      <c r="X728" s="1" t="s">
        <v>9</v>
      </c>
      <c r="Y728" s="20" t="e">
        <f>Y747</f>
        <v>#REF!</v>
      </c>
      <c r="AA728" s="4">
        <v>45163</v>
      </c>
      <c r="AB728" s="3" t="s">
        <v>325</v>
      </c>
      <c r="AC728" s="3" t="s">
        <v>156</v>
      </c>
      <c r="AD728" s="5">
        <v>200</v>
      </c>
      <c r="AJ728" s="25">
        <v>45183</v>
      </c>
      <c r="AK728" s="3" t="s">
        <v>1205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 t="e">
        <f>C727-C728</f>
        <v>#REF!</v>
      </c>
      <c r="E729" s="4">
        <v>45135</v>
      </c>
      <c r="F729" s="3" t="s">
        <v>325</v>
      </c>
      <c r="G729" s="3" t="s">
        <v>156</v>
      </c>
      <c r="H729" s="5">
        <v>200</v>
      </c>
      <c r="N729" s="25">
        <v>45168</v>
      </c>
      <c r="O729" s="3" t="s">
        <v>338</v>
      </c>
      <c r="P729" s="3"/>
      <c r="Q729" s="3"/>
      <c r="R729" s="18">
        <v>410</v>
      </c>
      <c r="S729" s="3"/>
      <c r="V729" s="17"/>
      <c r="X729" s="6" t="s">
        <v>8</v>
      </c>
      <c r="Y729" s="21" t="e">
        <f>Y727-Y728</f>
        <v>#REF!</v>
      </c>
      <c r="AA729" s="4">
        <v>45166</v>
      </c>
      <c r="AB729" s="3" t="s">
        <v>325</v>
      </c>
      <c r="AC729" s="3" t="s">
        <v>156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5" t="e">
        <f>IF(C729&lt;0,"NO PAGAR","COBRAR")</f>
        <v>#REF!</v>
      </c>
      <c r="C730" s="225"/>
      <c r="E730" s="4">
        <v>45169</v>
      </c>
      <c r="F730" s="3" t="s">
        <v>1132</v>
      </c>
      <c r="G730" s="3"/>
      <c r="H730" s="5">
        <v>33</v>
      </c>
      <c r="N730" s="25">
        <v>45175</v>
      </c>
      <c r="O730" s="3" t="s">
        <v>1172</v>
      </c>
      <c r="P730" s="3"/>
      <c r="Q730" s="3"/>
      <c r="R730" s="18">
        <v>59.1</v>
      </c>
      <c r="S730" s="3"/>
      <c r="V730" s="17"/>
      <c r="X730" s="225" t="e">
        <f>IF(Y729&lt;0,"NO PAGAR","COBRAR")</f>
        <v>#REF!</v>
      </c>
      <c r="Y730" s="225"/>
      <c r="AA730" s="4">
        <v>45182</v>
      </c>
      <c r="AB730" s="3" t="s">
        <v>1200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6" t="s">
        <v>9</v>
      </c>
      <c r="C731" s="217"/>
      <c r="E731" s="4">
        <v>45169</v>
      </c>
      <c r="F731" s="3" t="s">
        <v>1134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 t="e">
        <f>IF(Y681&lt;=0,Y681*-1)</f>
        <v>#REF!</v>
      </c>
      <c r="E732" s="4">
        <v>45156</v>
      </c>
      <c r="F732" s="3" t="s">
        <v>325</v>
      </c>
      <c r="G732" s="3" t="s">
        <v>156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e">
        <f>IF(C729&lt;0,"SALDO ADELANTADO","SALDO A FAVOR'")</f>
        <v>#REF!</v>
      </c>
      <c r="Y732" s="10" t="e">
        <f>IF(C729&lt;=0,C729*-1)</f>
        <v>#REF!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325</v>
      </c>
      <c r="G733" s="3" t="s">
        <v>156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1168</v>
      </c>
      <c r="G734" s="3" t="s">
        <v>156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1158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 x14ac:dyDescent="0.25">
      <c r="B743" s="12"/>
      <c r="C743" s="10"/>
      <c r="N743" s="120" t="s">
        <v>371</v>
      </c>
      <c r="O743" s="120" t="s">
        <v>373</v>
      </c>
      <c r="P743" s="121">
        <v>45155.81273148</v>
      </c>
      <c r="Q743" s="122">
        <v>56.002000000000002</v>
      </c>
      <c r="R743" s="122">
        <v>98</v>
      </c>
      <c r="S743" s="123" t="s">
        <v>640</v>
      </c>
      <c r="V743" s="17"/>
      <c r="X743" s="12"/>
      <c r="Y743" s="10"/>
    </row>
    <row r="744" spans="2:41" x14ac:dyDescent="0.25">
      <c r="B744" s="12"/>
      <c r="C744" s="10"/>
      <c r="N744" s="120" t="s">
        <v>371</v>
      </c>
      <c r="O744" s="120" t="s">
        <v>373</v>
      </c>
      <c r="P744" s="121">
        <v>45166.229756940003</v>
      </c>
      <c r="Q744" s="122">
        <v>44.573</v>
      </c>
      <c r="R744" s="122">
        <v>78</v>
      </c>
      <c r="S744" s="123" t="s">
        <v>1018</v>
      </c>
      <c r="V744" s="17"/>
      <c r="X744" s="12"/>
      <c r="Y744" s="10"/>
    </row>
    <row r="745" spans="2:41" x14ac:dyDescent="0.25">
      <c r="B745" s="12"/>
      <c r="C745" s="10"/>
      <c r="E745" s="14"/>
      <c r="R745" s="182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 t="e">
        <f>SUM(C732:C746)</f>
        <v>#REF!</v>
      </c>
      <c r="V747" s="17"/>
      <c r="X747" s="15" t="s">
        <v>18</v>
      </c>
      <c r="Y747" s="16" t="e">
        <f>SUM(Y732:Y746)</f>
        <v>#REF!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66</v>
      </c>
      <c r="V762" s="17"/>
      <c r="X762" s="22" t="s">
        <v>66</v>
      </c>
    </row>
    <row r="763" spans="1:43" ht="26.25" x14ac:dyDescent="0.4">
      <c r="B763" s="23" t="s">
        <v>32</v>
      </c>
      <c r="C763" s="20" t="e">
        <f>IF(X724="PAGADO",0,C729)</f>
        <v>#REF!</v>
      </c>
      <c r="E763" s="222" t="s">
        <v>160</v>
      </c>
      <c r="F763" s="222"/>
      <c r="G763" s="222"/>
      <c r="H763" s="222"/>
      <c r="V763" s="17"/>
      <c r="X763" s="23" t="s">
        <v>32</v>
      </c>
      <c r="Y763" s="20" t="e">
        <f>IF(B1551="PAGADO",0,C768)</f>
        <v>#REF!</v>
      </c>
      <c r="AA763" s="222" t="s">
        <v>58</v>
      </c>
      <c r="AB763" s="222"/>
      <c r="AC763" s="222"/>
      <c r="AD763" s="222"/>
      <c r="AK763" s="229" t="s">
        <v>1223</v>
      </c>
      <c r="AL763" s="229"/>
      <c r="AM763" s="229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1085</v>
      </c>
      <c r="G765" s="3" t="s">
        <v>991</v>
      </c>
      <c r="H765" s="5">
        <v>210</v>
      </c>
      <c r="N765" s="25">
        <v>45184</v>
      </c>
      <c r="O765" s="3" t="s">
        <v>338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325</v>
      </c>
      <c r="AC765" s="3" t="s">
        <v>1233</v>
      </c>
      <c r="AD765" s="5">
        <v>830</v>
      </c>
      <c r="AJ765" s="25">
        <v>45191</v>
      </c>
      <c r="AK765" s="3" t="s">
        <v>1115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 t="e">
        <f>IF(C763&gt;0,C763+C764,C764)</f>
        <v>#REF!</v>
      </c>
      <c r="E766" s="4"/>
      <c r="F766" s="3"/>
      <c r="G766" s="3"/>
      <c r="H766" s="5"/>
      <c r="N766" s="25">
        <v>45182</v>
      </c>
      <c r="O766" s="3" t="s">
        <v>338</v>
      </c>
      <c r="P766" s="3"/>
      <c r="Q766" s="3"/>
      <c r="R766" s="18">
        <v>400</v>
      </c>
      <c r="S766" s="3"/>
      <c r="V766" s="17"/>
      <c r="X766" s="1" t="s">
        <v>24</v>
      </c>
      <c r="Y766" s="19" t="e">
        <f>IF(Y763&gt;0,Y763+Y764,Y764)</f>
        <v>#REF!</v>
      </c>
      <c r="AA766" s="4">
        <v>45177</v>
      </c>
      <c r="AB766" s="3" t="s">
        <v>325</v>
      </c>
      <c r="AC766" s="3" t="s">
        <v>159</v>
      </c>
      <c r="AD766" s="5">
        <v>615</v>
      </c>
      <c r="AJ766" s="25">
        <v>45191</v>
      </c>
      <c r="AK766" s="3" t="s">
        <v>1224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 t="e">
        <f>C789</f>
        <v>#REF!</v>
      </c>
      <c r="E767" s="4"/>
      <c r="F767" s="3"/>
      <c r="G767" s="3"/>
      <c r="H767" s="5"/>
      <c r="N767" s="25">
        <v>45188</v>
      </c>
      <c r="O767" s="3" t="s">
        <v>1211</v>
      </c>
      <c r="P767" s="3"/>
      <c r="Q767" s="3"/>
      <c r="R767" s="18">
        <v>200</v>
      </c>
      <c r="S767" s="3"/>
      <c r="V767" s="17"/>
      <c r="X767" s="1" t="s">
        <v>9</v>
      </c>
      <c r="Y767" s="20" t="e">
        <f>Y789</f>
        <v>#REF!</v>
      </c>
      <c r="AA767" s="4" t="s">
        <v>1237</v>
      </c>
      <c r="AB767" s="3"/>
      <c r="AC767" s="3"/>
      <c r="AD767" s="5">
        <v>25</v>
      </c>
      <c r="AJ767" s="25">
        <v>45192</v>
      </c>
      <c r="AK767" s="3" t="s">
        <v>338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 t="e">
        <f>C766-C767</f>
        <v>#REF!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 t="e">
        <f>Y766-Y767</f>
        <v>#REF!</v>
      </c>
      <c r="AA768" s="4"/>
      <c r="AB768" s="3"/>
      <c r="AC768" s="3"/>
      <c r="AD768" s="5"/>
      <c r="AJ768" s="25">
        <v>45196</v>
      </c>
      <c r="AK768" s="3" t="s">
        <v>338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e">
        <f>IF(Y768&lt;0,"NO PAGAR","COBRAR'")</f>
        <v>#REF!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3" t="e">
        <f>IF(C768&lt;0,"NO PAGAR","COBRAR'")</f>
        <v>#REF!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e">
        <f>IF(Y729&lt;0,"SALDO ADELANTADO","SALDO A FAVOR '")</f>
        <v>#REF!</v>
      </c>
      <c r="C772" s="10" t="e">
        <f>IF(Y729&lt;=0,Y729*-1)</f>
        <v>#REF!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e">
        <f>IF(C768&lt;0,"SALDO ADELANTADO","SALDO A FAVOR'")</f>
        <v>#REF!</v>
      </c>
      <c r="Y772" s="10" t="e">
        <f>IF(C768&lt;=0,C768*-1)</f>
        <v>#REF!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1219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 x14ac:dyDescent="0.25">
      <c r="B782" s="12"/>
      <c r="C782" s="10"/>
      <c r="N782" s="120" t="s">
        <v>371</v>
      </c>
      <c r="O782" s="121">
        <v>45170.07579861</v>
      </c>
      <c r="P782" s="120" t="s">
        <v>379</v>
      </c>
      <c r="Q782" s="122">
        <v>77.168999999999997</v>
      </c>
      <c r="R782" s="122">
        <v>135.04599999999999</v>
      </c>
      <c r="S782" s="122">
        <v>315083</v>
      </c>
      <c r="V782" s="17"/>
      <c r="X782" s="12"/>
      <c r="Y782" s="10"/>
    </row>
    <row r="783" spans="2:41" x14ac:dyDescent="0.25">
      <c r="B783" s="12"/>
      <c r="C783" s="10"/>
      <c r="N783" s="120" t="s">
        <v>371</v>
      </c>
      <c r="O783" s="121">
        <v>45176.245243060002</v>
      </c>
      <c r="P783" s="120" t="s">
        <v>379</v>
      </c>
      <c r="Q783" s="122">
        <v>43.433999999999997</v>
      </c>
      <c r="R783" s="122">
        <v>76.010000000000005</v>
      </c>
      <c r="S783" s="122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0" t="s">
        <v>371</v>
      </c>
      <c r="O784" s="121">
        <v>45176.923136570003</v>
      </c>
      <c r="P784" s="120" t="s">
        <v>379</v>
      </c>
      <c r="Q784" s="122">
        <v>40.003999999999998</v>
      </c>
      <c r="R784" s="122">
        <v>70.007000000000005</v>
      </c>
      <c r="S784" s="122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0" t="s">
        <v>371</v>
      </c>
      <c r="O785" s="121">
        <v>45179.774837960002</v>
      </c>
      <c r="P785" s="120" t="s">
        <v>379</v>
      </c>
      <c r="Q785" s="122">
        <v>59.429000000000002</v>
      </c>
      <c r="R785" s="122">
        <v>104.001</v>
      </c>
      <c r="S785" s="122">
        <v>316777</v>
      </c>
      <c r="V785" s="17"/>
      <c r="X785" s="12"/>
      <c r="Y785" s="10"/>
    </row>
    <row r="786" spans="2:27" x14ac:dyDescent="0.25">
      <c r="B786" s="12"/>
      <c r="C786" s="10"/>
      <c r="N786" s="120" t="s">
        <v>371</v>
      </c>
      <c r="O786" s="121">
        <v>45180.881863429997</v>
      </c>
      <c r="P786" s="120" t="s">
        <v>379</v>
      </c>
      <c r="Q786" s="122">
        <v>40.576999999999998</v>
      </c>
      <c r="R786" s="122">
        <v>71.010000000000005</v>
      </c>
      <c r="S786" s="122">
        <v>0</v>
      </c>
      <c r="V786" s="17"/>
      <c r="X786" s="12"/>
      <c r="Y786" s="10"/>
    </row>
    <row r="787" spans="2:27" x14ac:dyDescent="0.25">
      <c r="B787" s="12"/>
      <c r="C787" s="10"/>
      <c r="N787" s="120" t="s">
        <v>371</v>
      </c>
      <c r="O787" s="121">
        <v>45171.497175930002</v>
      </c>
      <c r="P787" s="120" t="s">
        <v>379</v>
      </c>
      <c r="Q787" s="122">
        <v>22.856000000000002</v>
      </c>
      <c r="R787" s="122">
        <v>40</v>
      </c>
      <c r="S787" s="122">
        <v>315372</v>
      </c>
      <c r="V787" s="17"/>
      <c r="X787" s="12"/>
      <c r="Y787" s="10"/>
    </row>
    <row r="788" spans="2:27" x14ac:dyDescent="0.25">
      <c r="B788" s="12"/>
      <c r="C788" s="10"/>
      <c r="R788" s="182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 t="e">
        <f>SUM(C772:C788)</f>
        <v>#REF!</v>
      </c>
      <c r="D789" t="s">
        <v>22</v>
      </c>
      <c r="E789" t="s">
        <v>21</v>
      </c>
      <c r="V789" s="17"/>
      <c r="X789" s="15" t="s">
        <v>18</v>
      </c>
      <c r="Y789" s="16" t="e">
        <f>SUM(Y772:Y788)</f>
        <v>#REF!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1" t="s">
        <v>28</v>
      </c>
      <c r="I804" s="221"/>
      <c r="J804" s="221"/>
      <c r="V804" s="17"/>
      <c r="AC804" s="224"/>
      <c r="AD804" s="224"/>
      <c r="AE804" s="224"/>
    </row>
    <row r="805" spans="2:41" x14ac:dyDescent="0.25">
      <c r="H805" s="221"/>
      <c r="I805" s="221"/>
      <c r="J805" s="221"/>
      <c r="V805" s="17"/>
      <c r="AC805" s="224"/>
      <c r="AD805" s="224"/>
      <c r="AE805" s="22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67</v>
      </c>
      <c r="V808" s="17"/>
      <c r="X808" s="22" t="s">
        <v>67</v>
      </c>
    </row>
    <row r="809" spans="2:41" ht="23.25" x14ac:dyDescent="0.35">
      <c r="B809" s="23" t="s">
        <v>32</v>
      </c>
      <c r="C809" s="20" t="e">
        <f>IF(X763="PAGADO",0,Y768)</f>
        <v>#REF!</v>
      </c>
      <c r="E809" s="222" t="s">
        <v>278</v>
      </c>
      <c r="F809" s="222"/>
      <c r="G809" s="222"/>
      <c r="H809" s="222"/>
      <c r="V809" s="17"/>
      <c r="X809" s="23" t="s">
        <v>32</v>
      </c>
      <c r="Y809" s="20" t="e">
        <f>IF(B809="PAGADO",0,C814)</f>
        <v>#REF!</v>
      </c>
      <c r="AA809" s="222" t="s">
        <v>20</v>
      </c>
      <c r="AB809" s="222"/>
      <c r="AC809" s="222"/>
      <c r="AD809" s="222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1250</v>
      </c>
      <c r="G811" s="3" t="s">
        <v>1251</v>
      </c>
      <c r="H811" s="5">
        <v>90</v>
      </c>
      <c r="I811" s="65"/>
      <c r="N811" s="25">
        <v>45201</v>
      </c>
      <c r="O811" s="3" t="s">
        <v>243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96</v>
      </c>
      <c r="AC811" s="3" t="s">
        <v>1318</v>
      </c>
      <c r="AD811" s="5">
        <v>330</v>
      </c>
      <c r="AJ811" s="25">
        <v>45205</v>
      </c>
      <c r="AK811" s="3" t="s">
        <v>338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 t="e">
        <f>IF(C809&gt;0,C809+C810,C810)</f>
        <v>#REF!</v>
      </c>
      <c r="E812" s="4">
        <v>45180</v>
      </c>
      <c r="F812" s="3" t="s">
        <v>222</v>
      </c>
      <c r="G812" s="3" t="s">
        <v>1253</v>
      </c>
      <c r="H812" s="5">
        <v>130</v>
      </c>
      <c r="N812" s="25">
        <v>45202</v>
      </c>
      <c r="O812" s="3" t="s">
        <v>1247</v>
      </c>
      <c r="P812" s="3"/>
      <c r="Q812" s="3"/>
      <c r="R812" s="18">
        <v>14</v>
      </c>
      <c r="S812" s="3"/>
      <c r="V812" s="17"/>
      <c r="X812" s="1" t="s">
        <v>24</v>
      </c>
      <c r="Y812" s="19" t="e">
        <f>IF(Y809&gt;0,Y810+Y809,Y810)</f>
        <v>#REF!</v>
      </c>
      <c r="AA812" s="4"/>
      <c r="AB812" s="3"/>
      <c r="AC812" s="3"/>
      <c r="AD812" s="5"/>
      <c r="AJ812" s="25">
        <v>45209</v>
      </c>
      <c r="AK812" s="3" t="s">
        <v>1321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 t="e">
        <f>C836</f>
        <v>#REF!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 t="e">
        <f>Y836</f>
        <v>#REF!</v>
      </c>
      <c r="AA813" s="4"/>
      <c r="AB813" s="3"/>
      <c r="AC813" s="3"/>
      <c r="AD813" s="5"/>
      <c r="AJ813" s="25">
        <v>45212</v>
      </c>
      <c r="AK813" s="3" t="s">
        <v>338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 t="e">
        <f>C812-C813</f>
        <v>#REF!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 t="e">
        <f>Y812-Y813</f>
        <v>#REF!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5" t="e">
        <f>IF(C814&lt;0,"NO PAGAR","COBRAR")</f>
        <v>#REF!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e">
        <f>IF(Y814&lt;0,"NO PAGAR","COBRAR")</f>
        <v>#REF!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 t="e">
        <f>IF(Y768&lt;=0,Y768*-1)</f>
        <v>#REF!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e">
        <f>IF(C814&lt;0,"SALDO ADELANTADO","SALDO A FAVOR'")</f>
        <v>#REF!</v>
      </c>
      <c r="Y817" s="10" t="e">
        <f>IF(C814&lt;=0,C814*-1)</f>
        <v>#REF!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1299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1296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 x14ac:dyDescent="0.25">
      <c r="B828" s="12"/>
      <c r="C828" s="10"/>
      <c r="N828" s="120" t="s">
        <v>371</v>
      </c>
      <c r="O828" s="121">
        <v>45191.87331019</v>
      </c>
      <c r="P828" s="120" t="s">
        <v>1270</v>
      </c>
      <c r="Q828" s="120" t="s">
        <v>379</v>
      </c>
      <c r="R828" s="122">
        <v>74.289000000000001</v>
      </c>
      <c r="S828" s="122">
        <v>130.006</v>
      </c>
      <c r="T828" s="125"/>
      <c r="V828" s="17"/>
      <c r="X828" s="12"/>
      <c r="Y828" s="10"/>
    </row>
    <row r="829" spans="2:41" x14ac:dyDescent="0.25">
      <c r="B829" s="12"/>
      <c r="C829" s="10"/>
      <c r="N829" s="120" t="s">
        <v>371</v>
      </c>
      <c r="O829" s="121">
        <v>45187.545462959999</v>
      </c>
      <c r="P829" s="120" t="s">
        <v>1269</v>
      </c>
      <c r="Q829" s="120" t="s">
        <v>379</v>
      </c>
      <c r="R829" s="122">
        <v>48.283999999999999</v>
      </c>
      <c r="S829" s="122">
        <v>84.5</v>
      </c>
      <c r="T829" s="123" t="s">
        <v>1019</v>
      </c>
      <c r="V829" s="17"/>
      <c r="X829" s="12"/>
      <c r="Y829" s="10"/>
    </row>
    <row r="830" spans="2:41" x14ac:dyDescent="0.25">
      <c r="B830" s="12"/>
      <c r="C830" s="10"/>
      <c r="E830" s="14"/>
      <c r="N830" s="120" t="s">
        <v>371</v>
      </c>
      <c r="O830" s="121">
        <v>45190.80847222</v>
      </c>
      <c r="P830" s="120" t="s">
        <v>1268</v>
      </c>
      <c r="Q830" s="120" t="s">
        <v>379</v>
      </c>
      <c r="R830" s="122">
        <v>70.228999999999999</v>
      </c>
      <c r="S830" s="122">
        <v>122.9</v>
      </c>
      <c r="T830" s="123" t="s">
        <v>1267</v>
      </c>
      <c r="V830" s="17"/>
      <c r="X830" s="12"/>
      <c r="Y830" s="10"/>
      <c r="AA830" s="14"/>
    </row>
    <row r="831" spans="2:41" x14ac:dyDescent="0.25">
      <c r="B831" s="12"/>
      <c r="C831" s="10"/>
      <c r="N831" s="120" t="s">
        <v>371</v>
      </c>
      <c r="O831" s="121">
        <v>45195.646377320001</v>
      </c>
      <c r="P831" s="120" t="s">
        <v>1266</v>
      </c>
      <c r="Q831" s="120" t="s">
        <v>379</v>
      </c>
      <c r="R831" s="122">
        <v>34.29</v>
      </c>
      <c r="S831" s="122">
        <v>60.01</v>
      </c>
      <c r="T831" s="123" t="s">
        <v>1018</v>
      </c>
      <c r="V831" s="17"/>
      <c r="X831" s="12"/>
      <c r="Y831" s="10"/>
    </row>
    <row r="832" spans="2:41" x14ac:dyDescent="0.25">
      <c r="B832" s="12"/>
      <c r="C832" s="10"/>
      <c r="S832" s="182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 t="e">
        <f>SUM(C817:C835)</f>
        <v>#REF!</v>
      </c>
      <c r="V836" s="17"/>
      <c r="X836" s="15" t="s">
        <v>18</v>
      </c>
      <c r="Y836" s="16" t="e">
        <f>SUM(Y817:Y835)</f>
        <v>#REF!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1" t="s">
        <v>30</v>
      </c>
      <c r="I849" s="221"/>
      <c r="J849" s="221"/>
      <c r="V849" s="17"/>
      <c r="AA849" s="240" t="s">
        <v>31</v>
      </c>
      <c r="AB849" s="240"/>
      <c r="AC849" s="240"/>
    </row>
    <row r="850" spans="2:41" x14ac:dyDescent="0.25">
      <c r="H850" s="221"/>
      <c r="I850" s="221"/>
      <c r="J850" s="221"/>
      <c r="V850" s="17"/>
      <c r="AA850" s="240"/>
      <c r="AB850" s="240"/>
      <c r="AC850" s="240"/>
    </row>
    <row r="851" spans="2:41" ht="23.25" x14ac:dyDescent="0.35">
      <c r="B851" s="24" t="s">
        <v>67</v>
      </c>
      <c r="V851" s="17"/>
      <c r="X851" s="193" t="s">
        <v>67</v>
      </c>
    </row>
    <row r="852" spans="2:41" ht="26.25" x14ac:dyDescent="0.4">
      <c r="B852" s="23" t="s">
        <v>32</v>
      </c>
      <c r="C852" s="20" t="e">
        <f>IF(X809="PAGADO",0,C814)</f>
        <v>#REF!</v>
      </c>
      <c r="E852" s="222" t="s">
        <v>160</v>
      </c>
      <c r="F852" s="222"/>
      <c r="G852" s="222"/>
      <c r="H852" s="222"/>
      <c r="V852" s="17"/>
      <c r="X852" s="194" t="s">
        <v>32</v>
      </c>
      <c r="Y852" s="20" t="e">
        <f>IF(B1644="PAGADO",0,C857)</f>
        <v>#REF!</v>
      </c>
      <c r="AA852" s="238" t="s">
        <v>160</v>
      </c>
      <c r="AB852" s="238"/>
      <c r="AC852" s="238"/>
      <c r="AD852" s="238"/>
      <c r="AK852" s="229" t="s">
        <v>10</v>
      </c>
      <c r="AL852" s="229"/>
      <c r="AM852" s="229"/>
      <c r="AN852" s="229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155</v>
      </c>
      <c r="G854" s="3" t="s">
        <v>159</v>
      </c>
      <c r="H854" s="5">
        <v>580</v>
      </c>
      <c r="N854" s="25">
        <v>45216</v>
      </c>
      <c r="O854" s="3" t="s">
        <v>95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1350</v>
      </c>
      <c r="AC854" s="3" t="s">
        <v>205</v>
      </c>
      <c r="AD854" s="5">
        <v>160</v>
      </c>
      <c r="AJ854" s="25">
        <v>45218</v>
      </c>
      <c r="AK854" s="3" t="s">
        <v>338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 t="e">
        <f>IF(C852&gt;0,C852+C853,C853)</f>
        <v>#REF!</v>
      </c>
      <c r="E855" s="4">
        <v>45194</v>
      </c>
      <c r="F855" s="3" t="s">
        <v>325</v>
      </c>
      <c r="G855" s="3" t="s">
        <v>156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 t="e">
        <f>IF(Y852&gt;0,Y852+Y853,Y853)</f>
        <v>#REF!</v>
      </c>
      <c r="AA855" s="4">
        <v>45190</v>
      </c>
      <c r="AB855" s="3" t="s">
        <v>1350</v>
      </c>
      <c r="AC855" s="3" t="s">
        <v>205</v>
      </c>
      <c r="AD855" s="5">
        <v>210</v>
      </c>
      <c r="AJ855" s="25">
        <v>45222</v>
      </c>
      <c r="AK855" s="3" t="s">
        <v>338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 t="e">
        <f>C877</f>
        <v>#REF!</v>
      </c>
      <c r="E856" s="4">
        <v>45198</v>
      </c>
      <c r="F856" s="3" t="s">
        <v>325</v>
      </c>
      <c r="G856" s="3" t="s">
        <v>156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 t="e">
        <f>Y877</f>
        <v>#REF!</v>
      </c>
      <c r="AA856" s="4">
        <v>45220</v>
      </c>
      <c r="AB856" s="3" t="s">
        <v>1350</v>
      </c>
      <c r="AC856" s="3" t="s">
        <v>205</v>
      </c>
      <c r="AD856" s="5">
        <v>580</v>
      </c>
      <c r="AJ856" s="25">
        <v>45222</v>
      </c>
      <c r="AK856" s="3" t="s">
        <v>1201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 t="e">
        <f>C855-C856</f>
        <v>#REF!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 t="e">
        <f>Y855-Y856</f>
        <v>#REF!</v>
      </c>
      <c r="AA857" s="4">
        <v>45196</v>
      </c>
      <c r="AB857" s="3" t="s">
        <v>80</v>
      </c>
      <c r="AC857" s="3" t="s">
        <v>81</v>
      </c>
      <c r="AD857" s="5">
        <v>200</v>
      </c>
      <c r="AJ857" s="25">
        <v>45223</v>
      </c>
      <c r="AK857" s="3" t="s">
        <v>95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9" t="e">
        <f>IF(Y857&lt;0,"NO PAGAR","COBRAR'")</f>
        <v>#REF!</v>
      </c>
      <c r="Y858" s="239"/>
      <c r="AA858" s="4">
        <v>45203</v>
      </c>
      <c r="AB858" s="3" t="s">
        <v>80</v>
      </c>
      <c r="AC858" s="3" t="s">
        <v>81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3" t="e">
        <f>IF(C857&lt;0,"NO PAGAR","COBRAR'")</f>
        <v>#REF!</v>
      </c>
      <c r="C859" s="22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80</v>
      </c>
      <c r="AC859" s="3" t="s">
        <v>81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80</v>
      </c>
      <c r="AC860" s="3" t="s">
        <v>81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e">
        <f>IF(Y814&lt;0,"SALDO ADELANTADO","SALDO A FAVOR '")</f>
        <v>#REF!</v>
      </c>
      <c r="C861" s="10" t="e">
        <f>IF(Y814&lt;=0,Y814*-1)</f>
        <v>#REF!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e">
        <f>IF(C857&lt;0,"SALDO ADELANTADO","SALDO A FAVOR'")</f>
        <v>#REF!</v>
      </c>
      <c r="Y861" s="10" t="e">
        <f>IF(C857&lt;=0,C857*-1)</f>
        <v>#REF!</v>
      </c>
      <c r="AA861" s="4">
        <v>45212</v>
      </c>
      <c r="AB861" s="3" t="s">
        <v>80</v>
      </c>
      <c r="AC861" s="3" t="s">
        <v>81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132</v>
      </c>
      <c r="AC862" s="3" t="s">
        <v>118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1343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 x14ac:dyDescent="0.25">
      <c r="B871" s="12"/>
      <c r="C871" s="10"/>
      <c r="N871" t="s">
        <v>1339</v>
      </c>
      <c r="O871" s="191">
        <v>44995</v>
      </c>
      <c r="P871" t="s">
        <v>371</v>
      </c>
      <c r="Q871" t="s">
        <v>379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1339</v>
      </c>
      <c r="O872" s="191">
        <v>45148</v>
      </c>
      <c r="P872" t="s">
        <v>371</v>
      </c>
      <c r="Q872" t="s">
        <v>379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1339</v>
      </c>
      <c r="O873" s="191">
        <v>45270</v>
      </c>
      <c r="P873" t="s">
        <v>371</v>
      </c>
      <c r="Q873" t="s">
        <v>379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1339</v>
      </c>
      <c r="O874" s="191">
        <v>45270</v>
      </c>
      <c r="P874" t="s">
        <v>371</v>
      </c>
      <c r="Q874" t="s">
        <v>379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1339</v>
      </c>
      <c r="O875" t="s">
        <v>1340</v>
      </c>
      <c r="P875" t="s">
        <v>371</v>
      </c>
      <c r="Q875" t="s">
        <v>379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 t="e">
        <f>SUM(C861:C876)</f>
        <v>#REF!</v>
      </c>
      <c r="D877" t="s">
        <v>22</v>
      </c>
      <c r="E877" t="s">
        <v>21</v>
      </c>
      <c r="V877" s="17"/>
      <c r="X877" s="15" t="s">
        <v>18</v>
      </c>
      <c r="Y877" s="16" t="e">
        <f>SUM(Y861:Y876)</f>
        <v>#REF!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4" t="s">
        <v>29</v>
      </c>
      <c r="AD892" s="224"/>
      <c r="AE892" s="224"/>
    </row>
    <row r="893" spans="8:31" x14ac:dyDescent="0.25">
      <c r="H893" s="221" t="s">
        <v>28</v>
      </c>
      <c r="I893" s="221"/>
      <c r="J893" s="221"/>
      <c r="V893" s="17"/>
      <c r="AC893" s="224"/>
      <c r="AD893" s="224"/>
      <c r="AE893" s="224"/>
    </row>
    <row r="894" spans="8:31" x14ac:dyDescent="0.25">
      <c r="H894" s="221"/>
      <c r="I894" s="221"/>
      <c r="J894" s="221"/>
      <c r="V894" s="17"/>
      <c r="AC894" s="224"/>
      <c r="AD894" s="224"/>
      <c r="AE894" s="22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68</v>
      </c>
      <c r="V897" s="17"/>
      <c r="X897" s="22" t="s">
        <v>68</v>
      </c>
    </row>
    <row r="898" spans="2:41" ht="23.25" x14ac:dyDescent="0.35">
      <c r="B898" s="23" t="s">
        <v>32</v>
      </c>
      <c r="C898" s="20" t="e">
        <f>IF(X852="PAGADO",0,Y857)</f>
        <v>#REF!</v>
      </c>
      <c r="E898" s="222" t="s">
        <v>160</v>
      </c>
      <c r="F898" s="222"/>
      <c r="G898" s="222"/>
      <c r="H898" s="222"/>
      <c r="V898" s="17"/>
      <c r="X898" s="23" t="s">
        <v>32</v>
      </c>
      <c r="Y898" s="20" t="e">
        <f>IF(B898="PAGADO",0,C903)</f>
        <v>#REF!</v>
      </c>
      <c r="AA898" s="222" t="s">
        <v>160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1378</v>
      </c>
      <c r="G900" s="3" t="s">
        <v>195</v>
      </c>
      <c r="H900" s="5">
        <v>210</v>
      </c>
      <c r="N900" s="25">
        <v>45226</v>
      </c>
      <c r="O900" s="3" t="s">
        <v>95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1071</v>
      </c>
      <c r="AC900" s="3" t="s">
        <v>1074</v>
      </c>
      <c r="AD900" s="5">
        <v>285</v>
      </c>
      <c r="AJ900" s="25">
        <v>45237</v>
      </c>
      <c r="AK900" s="3" t="s">
        <v>95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 t="e">
        <f>IF(C898&gt;0,C898+C899,C899)</f>
        <v>#REF!</v>
      </c>
      <c r="E901" s="4">
        <v>45217</v>
      </c>
      <c r="F901" s="3" t="s">
        <v>325</v>
      </c>
      <c r="G901" s="3" t="s">
        <v>156</v>
      </c>
      <c r="H901" s="5">
        <v>200</v>
      </c>
      <c r="N901" s="25">
        <v>45231</v>
      </c>
      <c r="O901" s="3" t="s">
        <v>95</v>
      </c>
      <c r="P901" s="3"/>
      <c r="Q901" s="3"/>
      <c r="R901" s="18">
        <v>445</v>
      </c>
      <c r="S901" s="3"/>
      <c r="V901" s="17"/>
      <c r="X901" s="1" t="s">
        <v>24</v>
      </c>
      <c r="Y901" s="19" t="e">
        <f>IF(Y898&gt;0,Y899+Y898,Y899)</f>
        <v>#REF!</v>
      </c>
      <c r="AA901" s="4">
        <v>45207</v>
      </c>
      <c r="AB901" s="3" t="s">
        <v>1071</v>
      </c>
      <c r="AC901" s="3" t="s">
        <v>1074</v>
      </c>
      <c r="AD901" s="5">
        <v>285</v>
      </c>
      <c r="AJ901" s="25">
        <v>45237</v>
      </c>
      <c r="AK901" s="3" t="s">
        <v>1403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 t="e">
        <f>C925</f>
        <v>#REF!</v>
      </c>
      <c r="E902" s="4">
        <v>45210</v>
      </c>
      <c r="F902" s="3" t="s">
        <v>155</v>
      </c>
      <c r="G902" s="3" t="s">
        <v>1381</v>
      </c>
      <c r="H902" s="5">
        <v>580</v>
      </c>
      <c r="N902" s="25">
        <v>45200</v>
      </c>
      <c r="O902" s="3" t="s">
        <v>95</v>
      </c>
      <c r="P902" s="3"/>
      <c r="Q902" s="3"/>
      <c r="R902" s="18">
        <v>120</v>
      </c>
      <c r="S902" s="3"/>
      <c r="V902" s="17"/>
      <c r="X902" s="1" t="s">
        <v>9</v>
      </c>
      <c r="Y902" s="20" t="e">
        <f>Y925</f>
        <v>#REF!</v>
      </c>
      <c r="AA902" s="4"/>
      <c r="AB902" s="3"/>
      <c r="AC902" s="3"/>
      <c r="AD902" s="5"/>
      <c r="AJ902" s="25">
        <v>45238</v>
      </c>
      <c r="AK902" s="3" t="s">
        <v>1321</v>
      </c>
      <c r="AL902" s="3"/>
      <c r="AM902" s="3"/>
      <c r="AN902" s="154">
        <v>59.1</v>
      </c>
      <c r="AO902" s="3"/>
    </row>
    <row r="903" spans="2:41" x14ac:dyDescent="0.25">
      <c r="B903" s="6" t="s">
        <v>25</v>
      </c>
      <c r="C903" s="21" t="e">
        <f>C901-C902</f>
        <v>#REF!</v>
      </c>
      <c r="E903" s="4">
        <v>45169</v>
      </c>
      <c r="F903" s="3" t="s">
        <v>1384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 t="e">
        <f>Y901-Y902</f>
        <v>#REF!</v>
      </c>
      <c r="AA903" s="4"/>
      <c r="AB903" s="3"/>
      <c r="AC903" s="3"/>
      <c r="AD903" s="5"/>
      <c r="AJ903" s="25">
        <v>45240</v>
      </c>
      <c r="AK903" s="3" t="s">
        <v>338</v>
      </c>
      <c r="AL903" s="3"/>
      <c r="AM903" s="3"/>
      <c r="AN903" s="18">
        <v>400</v>
      </c>
      <c r="AO903" s="3"/>
    </row>
    <row r="904" spans="2:41" ht="26.25" x14ac:dyDescent="0.4">
      <c r="B904" s="225" t="e">
        <f>IF(C903&lt;0,"NO PAGAR","COBRAR")</f>
        <v>#REF!</v>
      </c>
      <c r="C904" s="225"/>
      <c r="E904" s="4">
        <v>45230</v>
      </c>
      <c r="F904" s="3" t="s">
        <v>1385</v>
      </c>
      <c r="G904" s="3" t="s">
        <v>156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e">
        <f>IF(Y903&lt;0,"NO PAGAR","COBRAR")</f>
        <v>#REF!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 t="e">
        <f>IF(Y857&lt;=0,Y857*-1)</f>
        <v>#REF!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e">
        <f>IF(C903&lt;0,"SALDO ADELANTADO","SALDO A FAVOR'")</f>
        <v>#REF!</v>
      </c>
      <c r="Y906" s="10" t="e">
        <f>IF(C903&lt;=0,C903*-1)</f>
        <v>#REF!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1535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1399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 x14ac:dyDescent="0.25">
      <c r="B917" s="12"/>
      <c r="C917" s="10"/>
      <c r="N917" s="120" t="s">
        <v>371</v>
      </c>
      <c r="O917" s="120" t="s">
        <v>373</v>
      </c>
      <c r="P917" s="121">
        <v>45219.494143520002</v>
      </c>
      <c r="Q917" s="122">
        <v>41.716000000000001</v>
      </c>
      <c r="R917" s="122">
        <v>73</v>
      </c>
      <c r="V917" s="17"/>
      <c r="X917" s="12"/>
      <c r="Y917" s="10"/>
    </row>
    <row r="918" spans="2:41" x14ac:dyDescent="0.25">
      <c r="B918" s="12"/>
      <c r="C918" s="10"/>
      <c r="N918" s="120" t="s">
        <v>371</v>
      </c>
      <c r="O918" s="120" t="s">
        <v>373</v>
      </c>
      <c r="P918" s="121">
        <v>45219.522280090001</v>
      </c>
      <c r="Q918" s="122">
        <v>19.023</v>
      </c>
      <c r="R918" s="122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2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 t="e">
        <f>SUM(C906:C924)</f>
        <v>#REF!</v>
      </c>
      <c r="V925" s="17"/>
      <c r="X925" s="15" t="s">
        <v>18</v>
      </c>
      <c r="Y925" s="16" t="e">
        <f>SUM(Y906:Y924)</f>
        <v>#REF!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1" t="s">
        <v>30</v>
      </c>
      <c r="I938" s="221"/>
      <c r="J938" s="221"/>
      <c r="V938" s="17"/>
      <c r="AA938" s="221" t="s">
        <v>31</v>
      </c>
      <c r="AB938" s="221"/>
      <c r="AC938" s="221"/>
    </row>
    <row r="939" spans="1:43" x14ac:dyDescent="0.25">
      <c r="H939" s="221"/>
      <c r="I939" s="221"/>
      <c r="J939" s="221"/>
      <c r="V939" s="17"/>
      <c r="AA939" s="221"/>
      <c r="AB939" s="221"/>
      <c r="AC939" s="221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70</v>
      </c>
      <c r="V942" s="17"/>
      <c r="X942" s="22" t="s">
        <v>68</v>
      </c>
    </row>
    <row r="943" spans="1:43" ht="23.25" x14ac:dyDescent="0.35">
      <c r="B943" s="23" t="s">
        <v>32</v>
      </c>
      <c r="C943" s="20" t="e">
        <f>IF(X898="PAGADO",0,C903)</f>
        <v>#REF!</v>
      </c>
      <c r="E943" s="222" t="s">
        <v>160</v>
      </c>
      <c r="F943" s="222"/>
      <c r="G943" s="222"/>
      <c r="H943" s="222"/>
      <c r="V943" s="17"/>
      <c r="X943" s="23" t="s">
        <v>32</v>
      </c>
      <c r="Y943" s="20" t="e">
        <f>IF(B1738="PAGADO",0,C948)</f>
        <v>#REF!</v>
      </c>
      <c r="AA943" s="222" t="s">
        <v>58</v>
      </c>
      <c r="AB943" s="222"/>
      <c r="AC943" s="222"/>
      <c r="AD943" s="222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1427</v>
      </c>
      <c r="G945" s="3" t="s">
        <v>156</v>
      </c>
      <c r="H945" s="5">
        <v>130</v>
      </c>
      <c r="N945" s="25">
        <v>45245</v>
      </c>
      <c r="O945" s="3" t="s">
        <v>95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221</v>
      </c>
      <c r="AC945" s="3" t="s">
        <v>156</v>
      </c>
      <c r="AD945" s="5">
        <v>200</v>
      </c>
      <c r="AJ945" s="25">
        <v>45250</v>
      </c>
      <c r="AK945" s="3" t="s">
        <v>1455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 t="e">
        <f>IF(C943&gt;0,C943+C944,C944)</f>
        <v>#REF!</v>
      </c>
      <c r="E946" s="4">
        <v>45198</v>
      </c>
      <c r="F946" s="3" t="s">
        <v>1378</v>
      </c>
      <c r="G946" s="3" t="s">
        <v>195</v>
      </c>
      <c r="H946" s="5">
        <v>210</v>
      </c>
      <c r="N946" s="25">
        <v>45245</v>
      </c>
      <c r="O946" s="3" t="s">
        <v>95</v>
      </c>
      <c r="P946" s="3"/>
      <c r="Q946" s="3"/>
      <c r="R946" s="18">
        <v>170</v>
      </c>
      <c r="S946" s="3"/>
      <c r="V946" s="17"/>
      <c r="X946" s="1" t="s">
        <v>24</v>
      </c>
      <c r="Y946" s="19" t="e">
        <f>IF(Y943&gt;0,Y943+Y944,Y944)</f>
        <v>#REF!</v>
      </c>
      <c r="AA946" s="4">
        <v>45240</v>
      </c>
      <c r="AB946" s="3" t="s">
        <v>221</v>
      </c>
      <c r="AC946" s="3" t="s">
        <v>156</v>
      </c>
      <c r="AD946" s="5">
        <v>200</v>
      </c>
      <c r="AJ946" s="25">
        <v>45251</v>
      </c>
      <c r="AK946" s="3" t="s">
        <v>95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 t="e">
        <f>C971</f>
        <v>#REF!</v>
      </c>
      <c r="E947" s="4">
        <v>45219</v>
      </c>
      <c r="F947" s="3" t="s">
        <v>325</v>
      </c>
      <c r="G947" s="3" t="s">
        <v>156</v>
      </c>
      <c r="H947" s="5">
        <v>200</v>
      </c>
      <c r="N947" s="25">
        <v>45246</v>
      </c>
      <c r="O947" s="3" t="s">
        <v>1449</v>
      </c>
      <c r="P947" s="3"/>
      <c r="Q947" s="3"/>
      <c r="R947" s="18">
        <v>285.39</v>
      </c>
      <c r="S947" s="3"/>
      <c r="V947" s="17"/>
      <c r="X947" s="1" t="s">
        <v>9</v>
      </c>
      <c r="Y947" s="20" t="e">
        <f>Y971</f>
        <v>#REF!</v>
      </c>
      <c r="AA947" s="4"/>
      <c r="AB947" s="3"/>
      <c r="AC947" s="3"/>
      <c r="AD947" s="5"/>
      <c r="AJ947" s="25">
        <v>45251</v>
      </c>
      <c r="AK947" s="3" t="s">
        <v>95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 t="e">
        <f>C946-C947</f>
        <v>#REF!</v>
      </c>
      <c r="E948" s="4">
        <v>45222</v>
      </c>
      <c r="F948" s="3" t="s">
        <v>325</v>
      </c>
      <c r="G948" s="3" t="s">
        <v>156</v>
      </c>
      <c r="H948" s="5">
        <v>200</v>
      </c>
      <c r="N948" s="25">
        <v>45246</v>
      </c>
      <c r="O948" s="3" t="s">
        <v>1450</v>
      </c>
      <c r="P948" s="3"/>
      <c r="Q948" s="3"/>
      <c r="R948" s="18">
        <v>100</v>
      </c>
      <c r="S948" s="3"/>
      <c r="V948" s="17"/>
      <c r="X948" s="6" t="s">
        <v>27</v>
      </c>
      <c r="Y948" s="21" t="e">
        <f>Y946-Y947</f>
        <v>#REF!</v>
      </c>
      <c r="AA948" s="4"/>
      <c r="AB948" s="3"/>
      <c r="AC948" s="3"/>
      <c r="AD948" s="5"/>
      <c r="AJ948" s="25">
        <v>45251</v>
      </c>
      <c r="AK948" s="3" t="s">
        <v>95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325</v>
      </c>
      <c r="G949" s="3" t="s">
        <v>156</v>
      </c>
      <c r="H949" s="5">
        <v>200</v>
      </c>
      <c r="N949" s="3"/>
      <c r="O949" s="3"/>
      <c r="P949" s="3"/>
      <c r="Q949" s="3"/>
      <c r="R949" s="18"/>
      <c r="S949" s="3"/>
      <c r="V949" s="17"/>
      <c r="X949" s="223" t="e">
        <f>IF(Y948&lt;0,"NO PAGAR","COBRAR'")</f>
        <v>#REF!</v>
      </c>
      <c r="Y949" s="223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3" t="e">
        <f>IF(C948&lt;0,"NO PAGAR","COBRAR'")</f>
        <v>#REF!</v>
      </c>
      <c r="C950" s="223"/>
      <c r="E950" s="4">
        <v>45226</v>
      </c>
      <c r="F950" s="3" t="s">
        <v>325</v>
      </c>
      <c r="G950" s="3" t="s">
        <v>156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6" t="s">
        <v>9</v>
      </c>
      <c r="C951" s="217"/>
      <c r="E951" s="4">
        <v>45229</v>
      </c>
      <c r="F951" s="3" t="s">
        <v>325</v>
      </c>
      <c r="G951" s="3" t="s">
        <v>156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e">
        <f>IF(Y903&lt;0,"SALDO ADELANTADO","SALDO A FAVOR '")</f>
        <v>#REF!</v>
      </c>
      <c r="C952" s="10" t="e">
        <f>IF(Y903&lt;=0,Y903*-1)</f>
        <v>#REF!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e">
        <f>IF(C948&lt;0,"SALDO ADELANTADO","SALDO A FAVOR'")</f>
        <v>#REF!</v>
      </c>
      <c r="Y952" s="10" t="e">
        <f>IF(C948&lt;=0,C948*-1)</f>
        <v>#REF!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373</v>
      </c>
      <c r="AK962" t="s">
        <v>1339</v>
      </c>
      <c r="AL962" s="204">
        <v>45233</v>
      </c>
      <c r="AM962" t="s">
        <v>371</v>
      </c>
      <c r="AN962" s="205">
        <v>118</v>
      </c>
    </row>
    <row r="963" spans="2:41" x14ac:dyDescent="0.25">
      <c r="B963" s="12"/>
      <c r="C963" s="10"/>
      <c r="V963" s="17"/>
      <c r="X963" s="12"/>
      <c r="Y963" s="10"/>
      <c r="AJ963" t="s">
        <v>373</v>
      </c>
      <c r="AK963" t="s">
        <v>1339</v>
      </c>
      <c r="AL963" s="204">
        <v>45241</v>
      </c>
      <c r="AM963" t="s">
        <v>371</v>
      </c>
      <c r="AN963" s="205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1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 t="e">
        <f>SUM(C952:C970)</f>
        <v>#REF!</v>
      </c>
      <c r="D971" t="s">
        <v>22</v>
      </c>
      <c r="E971" t="s">
        <v>21</v>
      </c>
      <c r="V971" s="17"/>
      <c r="X971" s="15" t="s">
        <v>18</v>
      </c>
      <c r="Y971" s="16" t="e">
        <f>SUM(Y952:Y970)</f>
        <v>#REF!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4" t="s">
        <v>29</v>
      </c>
      <c r="AD985" s="224"/>
      <c r="AE985" s="224"/>
    </row>
    <row r="986" spans="2:41" x14ac:dyDescent="0.25">
      <c r="H986" s="221" t="s">
        <v>28</v>
      </c>
      <c r="I986" s="221"/>
      <c r="J986" s="221"/>
      <c r="V986" s="17"/>
      <c r="AC986" s="224"/>
      <c r="AD986" s="224"/>
      <c r="AE986" s="224"/>
    </row>
    <row r="987" spans="2:41" x14ac:dyDescent="0.25">
      <c r="H987" s="221"/>
      <c r="I987" s="221"/>
      <c r="J987" s="221"/>
      <c r="V987" s="17"/>
      <c r="AC987" s="224"/>
      <c r="AD987" s="224"/>
      <c r="AE987" s="22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69</v>
      </c>
      <c r="V990" s="17"/>
      <c r="X990" s="22" t="s">
        <v>71</v>
      </c>
    </row>
    <row r="991" spans="2:41" ht="23.25" x14ac:dyDescent="0.35">
      <c r="B991" s="23" t="s">
        <v>32</v>
      </c>
      <c r="C991" s="20" t="e">
        <f>IF(X943="PAGADO",0,Y948)</f>
        <v>#REF!</v>
      </c>
      <c r="E991" s="222" t="s">
        <v>160</v>
      </c>
      <c r="F991" s="222"/>
      <c r="G991" s="222"/>
      <c r="H991" s="222"/>
      <c r="V991" s="17"/>
      <c r="X991" s="23" t="s">
        <v>32</v>
      </c>
      <c r="Y991" s="20" t="e">
        <f>IF(B991="PAGADO",0,C996)</f>
        <v>#REF!</v>
      </c>
      <c r="AA991" s="222" t="s">
        <v>160</v>
      </c>
      <c r="AB991" s="222"/>
      <c r="AC991" s="222"/>
      <c r="AD991" s="222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621</v>
      </c>
      <c r="G993" s="3" t="s">
        <v>156</v>
      </c>
      <c r="H993" s="5">
        <v>141.13</v>
      </c>
      <c r="N993" s="25">
        <v>45254</v>
      </c>
      <c r="O993" s="3" t="s">
        <v>1476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418</v>
      </c>
      <c r="AC993" s="3" t="s">
        <v>156</v>
      </c>
      <c r="AD993" s="5">
        <v>188.18</v>
      </c>
      <c r="AJ993" s="25">
        <v>45268</v>
      </c>
      <c r="AK993" s="3" t="s">
        <v>95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 t="e">
        <f>IF(C991&gt;0,C991+C992,C992)</f>
        <v>#REF!</v>
      </c>
      <c r="E994" s="4">
        <v>45230</v>
      </c>
      <c r="F994" s="3" t="s">
        <v>1475</v>
      </c>
      <c r="G994" s="3"/>
      <c r="H994" s="5">
        <v>200</v>
      </c>
      <c r="N994" s="25">
        <v>45258</v>
      </c>
      <c r="O994" s="3" t="s">
        <v>1483</v>
      </c>
      <c r="P994" s="3"/>
      <c r="Q994" s="3"/>
      <c r="R994" s="18">
        <v>1015</v>
      </c>
      <c r="S994" s="3"/>
      <c r="V994" s="17"/>
      <c r="X994" s="1" t="s">
        <v>24</v>
      </c>
      <c r="Y994" s="19" t="e">
        <f>IF(Y991&gt;0,Y991+Y992,Y992)</f>
        <v>#REF!</v>
      </c>
      <c r="AA994" s="4">
        <v>45245</v>
      </c>
      <c r="AB994" s="3" t="s">
        <v>418</v>
      </c>
      <c r="AC994" s="3" t="s">
        <v>156</v>
      </c>
      <c r="AD994" s="5">
        <v>188.18</v>
      </c>
      <c r="AJ994" s="25">
        <v>45271</v>
      </c>
      <c r="AK994" s="3" t="s">
        <v>95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 t="e">
        <f>C1015</f>
        <v>#REF!</v>
      </c>
      <c r="E995" s="4">
        <v>45241</v>
      </c>
      <c r="F995" s="3" t="s">
        <v>155</v>
      </c>
      <c r="G995" s="3" t="s">
        <v>156</v>
      </c>
      <c r="H995" s="5">
        <v>170</v>
      </c>
      <c r="N995" s="25">
        <v>45259</v>
      </c>
      <c r="O995" s="3" t="s">
        <v>338</v>
      </c>
      <c r="P995" s="3"/>
      <c r="Q995" s="3"/>
      <c r="R995" s="18">
        <v>160</v>
      </c>
      <c r="S995" s="3"/>
      <c r="V995" s="17"/>
      <c r="X995" s="1" t="s">
        <v>9</v>
      </c>
      <c r="Y995" s="20" t="e">
        <f>Y1015</f>
        <v>#REF!</v>
      </c>
      <c r="AA995" s="4">
        <v>45246</v>
      </c>
      <c r="AB995" s="3" t="s">
        <v>418</v>
      </c>
      <c r="AC995" s="3" t="s">
        <v>118</v>
      </c>
      <c r="AD995" s="5">
        <v>164.66</v>
      </c>
      <c r="AJ995" s="25">
        <v>45273</v>
      </c>
      <c r="AK995" s="3" t="s">
        <v>95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 t="e">
        <f>C994-C995</f>
        <v>#REF!</v>
      </c>
      <c r="E996" s="4">
        <v>45215</v>
      </c>
      <c r="F996" s="3" t="s">
        <v>879</v>
      </c>
      <c r="G996" s="3" t="s">
        <v>118</v>
      </c>
      <c r="H996" s="5">
        <v>280</v>
      </c>
      <c r="N996" s="25">
        <v>45260</v>
      </c>
      <c r="O996" s="3" t="s">
        <v>1492</v>
      </c>
      <c r="P996" s="3"/>
      <c r="Q996" s="3"/>
      <c r="R996" s="18">
        <v>300</v>
      </c>
      <c r="S996" s="3"/>
      <c r="V996" s="17"/>
      <c r="X996" s="6" t="s">
        <v>8</v>
      </c>
      <c r="Y996" s="21" t="e">
        <f>Y994-Y995</f>
        <v>#REF!</v>
      </c>
      <c r="AA996" s="4">
        <v>45258</v>
      </c>
      <c r="AB996" s="3" t="s">
        <v>325</v>
      </c>
      <c r="AC996" s="3" t="s">
        <v>1233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5" t="e">
        <f>IF(C996&lt;0,"NO PAGAR","COBRAR")</f>
        <v>#REF!</v>
      </c>
      <c r="C997" s="225"/>
      <c r="E997" s="4">
        <v>45243</v>
      </c>
      <c r="F997" s="3" t="s">
        <v>325</v>
      </c>
      <c r="G997" s="3" t="s">
        <v>156</v>
      </c>
      <c r="H997" s="5">
        <v>200</v>
      </c>
      <c r="N997" s="25">
        <v>45265</v>
      </c>
      <c r="O997" s="3" t="s">
        <v>186</v>
      </c>
      <c r="P997" s="3"/>
      <c r="Q997" s="3"/>
      <c r="R997" s="18">
        <v>700</v>
      </c>
      <c r="S997" s="3"/>
      <c r="V997" s="17"/>
      <c r="X997" s="225" t="e">
        <f>IF(Y996&lt;0,"NO PAGAR","COBRAR")</f>
        <v>#REF!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6" t="s">
        <v>9</v>
      </c>
      <c r="C998" s="217"/>
      <c r="E998" s="4">
        <v>45245</v>
      </c>
      <c r="F998" s="3" t="s">
        <v>325</v>
      </c>
      <c r="G998" s="3" t="s">
        <v>445</v>
      </c>
      <c r="H998" s="5">
        <v>660</v>
      </c>
      <c r="N998" s="25">
        <v>45266</v>
      </c>
      <c r="O998" s="3" t="s">
        <v>1511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 t="e">
        <f>IF(Y948&lt;=0,Y948*-1)</f>
        <v>#REF!</v>
      </c>
      <c r="E999" s="4">
        <v>45266</v>
      </c>
      <c r="F999" s="3" t="s">
        <v>1510</v>
      </c>
      <c r="G999" s="3"/>
      <c r="H999" s="5">
        <v>1605</v>
      </c>
      <c r="N999" s="25">
        <v>45266</v>
      </c>
      <c r="O999" s="3" t="s">
        <v>1321</v>
      </c>
      <c r="P999" s="3"/>
      <c r="Q999" s="3"/>
      <c r="R999" s="18">
        <v>49.18</v>
      </c>
      <c r="S999" s="3"/>
      <c r="V999" s="17"/>
      <c r="X999" s="9" t="e">
        <f>IF(C996&lt;0,"SALDO ADELANTADO","SALDO A FAVOR'")</f>
        <v>#REF!</v>
      </c>
      <c r="Y999" s="10" t="e">
        <f>IF(C996&lt;=0,C996*-1)</f>
        <v>#REF!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325</v>
      </c>
      <c r="G1000" s="3" t="s">
        <v>156</v>
      </c>
      <c r="H1000" s="5">
        <v>200</v>
      </c>
      <c r="N1000" s="25">
        <v>45268</v>
      </c>
      <c r="O1000" s="3" t="s">
        <v>95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325</v>
      </c>
      <c r="G1001" s="3" t="s">
        <v>156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325</v>
      </c>
      <c r="G1002" s="3" t="s">
        <v>1127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1535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1512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18" t="s">
        <v>7</v>
      </c>
      <c r="O1009" s="219"/>
      <c r="P1009" s="219"/>
      <c r="Q1009" s="220"/>
      <c r="R1009" s="18">
        <f>SUM(R993:R1008)</f>
        <v>2974.18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1339</v>
      </c>
      <c r="O1010" t="s">
        <v>1495</v>
      </c>
      <c r="P1010" t="s">
        <v>371</v>
      </c>
      <c r="Q1010" t="s">
        <v>379</v>
      </c>
      <c r="R1010" s="205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1339</v>
      </c>
      <c r="O1011" t="s">
        <v>1500</v>
      </c>
      <c r="P1011" t="s">
        <v>371</v>
      </c>
      <c r="Q1011" t="s">
        <v>379</v>
      </c>
      <c r="R1011" s="205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1339</v>
      </c>
      <c r="O1012" t="s">
        <v>1504</v>
      </c>
      <c r="P1012" t="s">
        <v>371</v>
      </c>
      <c r="Q1012" t="s">
        <v>379</v>
      </c>
      <c r="R1012" s="205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1339</v>
      </c>
      <c r="O1013" t="s">
        <v>1506</v>
      </c>
      <c r="P1013" t="s">
        <v>371</v>
      </c>
      <c r="Q1013" t="s">
        <v>379</v>
      </c>
      <c r="R1013" s="205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1339</v>
      </c>
      <c r="O1014" t="s">
        <v>1507</v>
      </c>
      <c r="P1014" t="s">
        <v>371</v>
      </c>
      <c r="Q1014" t="s">
        <v>379</v>
      </c>
      <c r="R1014" s="205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 t="e">
        <f>SUM(C999:C1014)</f>
        <v>#REF!</v>
      </c>
      <c r="E1015" t="s">
        <v>22</v>
      </c>
      <c r="F1015" t="s">
        <v>21</v>
      </c>
      <c r="R1015" s="111">
        <f>SUM(R1010:R1014)</f>
        <v>430.012</v>
      </c>
      <c r="V1015" s="17"/>
      <c r="X1015" s="15" t="s">
        <v>18</v>
      </c>
      <c r="Y1015" s="16" t="e">
        <f>SUM(Y999:Y1014)</f>
        <v>#REF!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1" t="s">
        <v>30</v>
      </c>
      <c r="I1028" s="221"/>
      <c r="J1028" s="221"/>
      <c r="V1028" s="17"/>
      <c r="AA1028" s="221" t="s">
        <v>31</v>
      </c>
      <c r="AB1028" s="221"/>
      <c r="AC1028" s="221"/>
    </row>
    <row r="1029" spans="1:43" x14ac:dyDescent="0.25">
      <c r="H1029" s="221"/>
      <c r="I1029" s="221"/>
      <c r="J1029" s="221"/>
      <c r="V1029" s="17"/>
      <c r="AA1029" s="221"/>
      <c r="AB1029" s="221"/>
      <c r="AC1029" s="221"/>
    </row>
    <row r="1030" spans="1:43" ht="23.25" x14ac:dyDescent="0.35">
      <c r="B1030" s="24" t="s">
        <v>69</v>
      </c>
      <c r="V1030" s="17"/>
      <c r="X1030" s="22" t="s">
        <v>69</v>
      </c>
    </row>
    <row r="1031" spans="1:43" ht="23.25" x14ac:dyDescent="0.35">
      <c r="B1031" s="23" t="s">
        <v>32</v>
      </c>
      <c r="C1031" s="20" t="e">
        <f>IF(X991="PAGADO",0,Y996)</f>
        <v>#REF!</v>
      </c>
      <c r="E1031" s="222" t="s">
        <v>58</v>
      </c>
      <c r="F1031" s="222"/>
      <c r="G1031" s="222"/>
      <c r="H1031" s="222"/>
      <c r="V1031" s="17"/>
      <c r="X1031" s="23" t="s">
        <v>32</v>
      </c>
      <c r="Y1031" s="20" t="e">
        <f>IF(B1831="PAGADO",0,C1036)</f>
        <v>#REF!</v>
      </c>
      <c r="AA1031" s="222" t="s">
        <v>160</v>
      </c>
      <c r="AB1031" s="222"/>
      <c r="AC1031" s="222"/>
      <c r="AD1031" s="222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418</v>
      </c>
      <c r="G1033" s="3" t="s">
        <v>156</v>
      </c>
      <c r="H1033" s="5">
        <v>188.18</v>
      </c>
      <c r="N1033" s="25">
        <v>45279</v>
      </c>
      <c r="O1033" s="3" t="s">
        <v>338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1494</v>
      </c>
      <c r="AC1033" s="3"/>
      <c r="AD1033" s="5">
        <v>110</v>
      </c>
      <c r="AJ1033" s="25">
        <v>45287</v>
      </c>
      <c r="AK1033" s="3" t="s">
        <v>186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 t="e">
        <f>IF(C1031&gt;0,C1031+C1032,C1032)</f>
        <v>#REF!</v>
      </c>
      <c r="E1034" s="4">
        <v>45253</v>
      </c>
      <c r="F1034" s="3" t="s">
        <v>418</v>
      </c>
      <c r="G1034" s="3" t="s">
        <v>159</v>
      </c>
      <c r="H1034" s="5">
        <v>438.4</v>
      </c>
      <c r="N1034" s="25">
        <v>45282</v>
      </c>
      <c r="O1034" s="3" t="s">
        <v>338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 t="e">
        <f>IF(Y1031&gt;0,Y1031+Y1032,Y1032)</f>
        <v>#REF!</v>
      </c>
      <c r="AA1034" s="4">
        <v>45233</v>
      </c>
      <c r="AB1034" s="3" t="s">
        <v>1085</v>
      </c>
      <c r="AC1034" s="3" t="s">
        <v>156</v>
      </c>
      <c r="AD1034" s="5">
        <v>210</v>
      </c>
      <c r="AJ1034" s="25">
        <v>45288</v>
      </c>
      <c r="AK1034" s="3" t="s">
        <v>1560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 t="e">
        <f>C1059</f>
        <v>#REF!</v>
      </c>
      <c r="E1035" s="4">
        <v>45254</v>
      </c>
      <c r="F1035" s="3" t="s">
        <v>1551</v>
      </c>
      <c r="G1035" s="3" t="s">
        <v>621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 t="e">
        <f>Y1059</f>
        <v>#REF!</v>
      </c>
      <c r="AA1035" s="4">
        <v>45264</v>
      </c>
      <c r="AB1035" s="3" t="s">
        <v>325</v>
      </c>
      <c r="AC1035" s="3" t="s">
        <v>156</v>
      </c>
      <c r="AD1035" s="5">
        <v>200</v>
      </c>
      <c r="AJ1035" s="25">
        <v>45289</v>
      </c>
      <c r="AK1035" s="3" t="s">
        <v>186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 t="e">
        <f>C1034-C1035</f>
        <v>#REF!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 t="e">
        <f>Y1034-Y1035</f>
        <v>#REF!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3" t="e">
        <f>IF(Y1036&lt;0,"NO PAGAR","COBRAR'")</f>
        <v>#REF!</v>
      </c>
      <c r="Y1037" s="22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3" t="e">
        <f>IF(C1036&lt;0,"NO PAGAR","COBRAR'")</f>
        <v>#REF!</v>
      </c>
      <c r="C1038" s="22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6" t="s">
        <v>9</v>
      </c>
      <c r="C1039" s="21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6" t="s">
        <v>9</v>
      </c>
      <c r="Y1039" s="21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e">
        <f>IF(Y996&lt;0,"SALDO ADELANTADO","SALDO A FAVOR '")</f>
        <v>#REF!</v>
      </c>
      <c r="C1040" s="10" t="e">
        <f>IF(Y996&lt;=0,Y996*-1)</f>
        <v>#REF!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e">
        <f>IF(C1036&lt;0,"SALDO ADELANTADO","SALDO A FAVOR'")</f>
        <v>#REF!</v>
      </c>
      <c r="Y1040" s="10" t="e">
        <f>IF(C1036&lt;=0,C1036*-1)</f>
        <v>#REF!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18" t="s">
        <v>7</v>
      </c>
      <c r="F1047" s="219"/>
      <c r="G1047" s="220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18" t="s">
        <v>7</v>
      </c>
      <c r="AB1047" s="219"/>
      <c r="AC1047" s="220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1544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18" t="s">
        <v>7</v>
      </c>
      <c r="O1049" s="219"/>
      <c r="P1049" s="219"/>
      <c r="Q1049" s="220"/>
      <c r="R1049" s="18">
        <f>SUM(R1033:R1048)</f>
        <v>1020</v>
      </c>
      <c r="S1049" s="3"/>
      <c r="V1049" s="17"/>
      <c r="X1049" s="12"/>
      <c r="Y1049" s="10"/>
      <c r="AJ1049" s="218" t="s">
        <v>7</v>
      </c>
      <c r="AK1049" s="219"/>
      <c r="AL1049" s="219"/>
      <c r="AM1049" s="220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1339</v>
      </c>
      <c r="O1050" s="191">
        <v>45058</v>
      </c>
      <c r="P1050" t="s">
        <v>371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1339</v>
      </c>
      <c r="O1051" s="191">
        <v>45089</v>
      </c>
      <c r="P1051" t="s">
        <v>371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1339</v>
      </c>
      <c r="O1052" s="191">
        <v>45119</v>
      </c>
      <c r="P1052" t="s">
        <v>371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1339</v>
      </c>
      <c r="O1053" s="191">
        <v>45119</v>
      </c>
      <c r="P1053" t="s">
        <v>371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1339</v>
      </c>
      <c r="O1054" s="191">
        <v>45211</v>
      </c>
      <c r="P1054" t="s">
        <v>371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1339</v>
      </c>
      <c r="O1055" s="191">
        <v>45242</v>
      </c>
      <c r="P1055" t="s">
        <v>371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1339</v>
      </c>
      <c r="O1056" t="s">
        <v>1543</v>
      </c>
      <c r="P1056" t="s">
        <v>371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1339</v>
      </c>
      <c r="O1057" t="s">
        <v>1543</v>
      </c>
      <c r="P1057" t="s">
        <v>371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 t="e">
        <f>SUM(C1040:C1058)</f>
        <v>#REF!</v>
      </c>
      <c r="D1059" t="s">
        <v>22</v>
      </c>
      <c r="E1059" t="s">
        <v>21</v>
      </c>
      <c r="V1059" s="17"/>
      <c r="X1059" s="15" t="s">
        <v>18</v>
      </c>
      <c r="Y1059" s="16" t="e">
        <f>SUM(Y1040:Y1058)</f>
        <v>#REF!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zoomScale="89" zoomScaleNormal="89" workbookViewId="0">
      <selection activeCell="E19" sqref="E1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2" t="s">
        <v>1042</v>
      </c>
      <c r="F8" s="222"/>
      <c r="G8" s="222"/>
      <c r="H8" s="222"/>
      <c r="V8" s="17"/>
      <c r="X8" s="23" t="s">
        <v>78</v>
      </c>
      <c r="Y8" s="20">
        <f>IF(B8="PAGADO",0,C13)</f>
        <v>2041.87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2041.87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1565</v>
      </c>
      <c r="F10" s="3"/>
      <c r="G10" s="3"/>
      <c r="H10" s="5">
        <v>501.87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2041.87</v>
      </c>
      <c r="E11" s="4">
        <v>45632</v>
      </c>
      <c r="F11" s="3" t="s">
        <v>1094</v>
      </c>
      <c r="G11" s="3" t="s">
        <v>118</v>
      </c>
      <c r="H11" s="5">
        <v>160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2041.87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>
        <v>45604</v>
      </c>
      <c r="F12" s="3" t="s">
        <v>1316</v>
      </c>
      <c r="G12" s="3" t="s">
        <v>1570</v>
      </c>
      <c r="H12" s="5">
        <v>290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2041.87</v>
      </c>
      <c r="E13" s="4">
        <v>45637</v>
      </c>
      <c r="F13" s="3" t="s">
        <v>325</v>
      </c>
      <c r="G13" s="3" t="s">
        <v>156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2041.87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45638</v>
      </c>
      <c r="F14" s="3" t="s">
        <v>325</v>
      </c>
      <c r="G14" s="3" t="s">
        <v>133</v>
      </c>
      <c r="H14" s="5">
        <v>150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>
        <v>45639</v>
      </c>
      <c r="F15" s="3" t="s">
        <v>325</v>
      </c>
      <c r="G15" s="3" t="s">
        <v>156</v>
      </c>
      <c r="H15" s="5">
        <v>200</v>
      </c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>
        <v>45641</v>
      </c>
      <c r="F16" s="3" t="s">
        <v>325</v>
      </c>
      <c r="G16" s="3" t="s">
        <v>156</v>
      </c>
      <c r="H16" s="5">
        <v>200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45631</v>
      </c>
      <c r="F17" s="3" t="s">
        <v>155</v>
      </c>
      <c r="G17" s="3" t="s">
        <v>156</v>
      </c>
      <c r="H17" s="5">
        <v>170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>
        <v>45637</v>
      </c>
      <c r="F18" s="3" t="s">
        <v>155</v>
      </c>
      <c r="G18" s="3" t="s">
        <v>156</v>
      </c>
      <c r="H18" s="5">
        <v>170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143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2041.87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170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171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167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102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0</v>
      </c>
      <c r="E151" s="222" t="s">
        <v>20</v>
      </c>
      <c r="F151" s="222"/>
      <c r="G151" s="222"/>
      <c r="H151" s="222"/>
      <c r="V151" s="17"/>
      <c r="X151" s="23" t="s">
        <v>78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183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183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263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102</v>
      </c>
      <c r="C191" s="20">
        <f>IF(X151="PAGADO",0,Y156)</f>
        <v>0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356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384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0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450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504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523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469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505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0</v>
      </c>
      <c r="E328" s="222" t="s">
        <v>20</v>
      </c>
      <c r="F328" s="222"/>
      <c r="G328" s="222"/>
      <c r="H328" s="222"/>
      <c r="V328" s="17"/>
      <c r="X328" s="23" t="s">
        <v>121</v>
      </c>
      <c r="Y328" s="20">
        <f>IF(B1054="PAGADO",0,C333)</f>
        <v>0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131</v>
      </c>
      <c r="AH329" s="77" t="s">
        <v>602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7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564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569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591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X373" s="237" t="s">
        <v>61</v>
      </c>
      <c r="AB373" s="233" t="s">
        <v>29</v>
      </c>
      <c r="AC373" s="233"/>
      <c r="AD373" s="233"/>
    </row>
    <row r="374" spans="2:41" x14ac:dyDescent="0.25">
      <c r="V374" s="17"/>
      <c r="X374" s="237"/>
      <c r="AB374" s="233"/>
      <c r="AC374" s="233"/>
      <c r="AD374" s="233"/>
    </row>
    <row r="375" spans="2:41" ht="23.25" x14ac:dyDescent="0.35">
      <c r="B375" s="22" t="s">
        <v>61</v>
      </c>
      <c r="V375" s="17"/>
      <c r="X375" s="237"/>
      <c r="AB375" s="233"/>
      <c r="AC375" s="233"/>
      <c r="AD375" s="233"/>
    </row>
    <row r="376" spans="2:41" ht="23.25" x14ac:dyDescent="0.35">
      <c r="B376" s="23" t="s">
        <v>102</v>
      </c>
      <c r="C376" s="20">
        <f>IF(X328="PAGADO",0,Y333)</f>
        <v>0</v>
      </c>
      <c r="E376" s="222" t="s">
        <v>825</v>
      </c>
      <c r="F376" s="222"/>
      <c r="G376" s="222"/>
      <c r="H376" s="222"/>
      <c r="V376" s="17"/>
      <c r="X376" s="23" t="s">
        <v>32</v>
      </c>
      <c r="Y376" s="20">
        <f>IF(B376="PAGADO",0,C381)</f>
        <v>0</v>
      </c>
      <c r="AA376" s="222" t="s">
        <v>452</v>
      </c>
      <c r="AB376" s="222"/>
      <c r="AC376" s="222"/>
      <c r="AD376" s="22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157</v>
      </c>
      <c r="AC378" s="3" t="s">
        <v>84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157</v>
      </c>
      <c r="AC379" s="3" t="s">
        <v>632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80</v>
      </c>
      <c r="AC380" s="3" t="s">
        <v>84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82</v>
      </c>
      <c r="G381" s="3" t="s">
        <v>109</v>
      </c>
      <c r="H381" s="5">
        <v>150</v>
      </c>
      <c r="I381" t="s">
        <v>183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COBRAR</v>
      </c>
      <c r="C382" s="225"/>
      <c r="E382" s="4">
        <v>45014</v>
      </c>
      <c r="F382" s="3" t="s">
        <v>82</v>
      </c>
      <c r="G382" s="3" t="s">
        <v>84</v>
      </c>
      <c r="H382" s="5">
        <v>200</v>
      </c>
      <c r="I382" t="s">
        <v>183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82</v>
      </c>
      <c r="G386" s="3" t="s">
        <v>109</v>
      </c>
      <c r="H386" s="5">
        <v>150</v>
      </c>
      <c r="I386" t="s">
        <v>183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82</v>
      </c>
      <c r="G387" s="3" t="s">
        <v>84</v>
      </c>
      <c r="H387" s="5">
        <v>150</v>
      </c>
      <c r="I387" t="s">
        <v>183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659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82</v>
      </c>
      <c r="G390" s="3" t="s">
        <v>84</v>
      </c>
      <c r="H390" s="5">
        <v>150</v>
      </c>
      <c r="I390" t="s">
        <v>183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82</v>
      </c>
      <c r="G391" s="3" t="s">
        <v>84</v>
      </c>
      <c r="H391" s="5">
        <v>200</v>
      </c>
      <c r="I391" t="s">
        <v>183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 x14ac:dyDescent="0.25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55" t="s">
        <v>373</v>
      </c>
      <c r="AJ397" s="94">
        <v>24465</v>
      </c>
      <c r="AK397" s="57" t="s">
        <v>378</v>
      </c>
      <c r="AL397" s="58">
        <v>45037</v>
      </c>
      <c r="AM397" s="55">
        <v>1716325822</v>
      </c>
      <c r="AN397" s="55" t="s">
        <v>20</v>
      </c>
      <c r="AO397" s="57" t="s">
        <v>379</v>
      </c>
      <c r="AP397" s="55">
        <v>52365</v>
      </c>
      <c r="AQ397" s="59">
        <v>42.747</v>
      </c>
      <c r="AR397" s="59">
        <v>74.81</v>
      </c>
      <c r="AS397" s="56"/>
      <c r="AT397" s="55" t="s">
        <v>456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0"/>
      <c r="J410" s="70"/>
      <c r="V410" s="17"/>
      <c r="AA410" s="221" t="s">
        <v>31</v>
      </c>
      <c r="AB410" s="221"/>
      <c r="AC410" s="221"/>
    </row>
    <row r="411" spans="1:43" ht="15" customHeight="1" x14ac:dyDescent="0.4">
      <c r="H411" s="70"/>
      <c r="I411" s="70"/>
      <c r="J411" s="70"/>
      <c r="V411" s="17"/>
      <c r="AA411" s="221"/>
      <c r="AB411" s="221"/>
      <c r="AC411" s="221"/>
    </row>
    <row r="412" spans="1:43" x14ac:dyDescent="0.25">
      <c r="B412" s="236" t="s">
        <v>61</v>
      </c>
      <c r="F412" s="235" t="s">
        <v>30</v>
      </c>
      <c r="G412" s="235"/>
      <c r="H412" s="235"/>
      <c r="V412" s="17"/>
    </row>
    <row r="413" spans="1:43" x14ac:dyDescent="0.25">
      <c r="B413" s="236"/>
      <c r="F413" s="235"/>
      <c r="G413" s="235"/>
      <c r="H413" s="235"/>
      <c r="V413" s="17"/>
    </row>
    <row r="414" spans="1:43" ht="26.25" customHeight="1" x14ac:dyDescent="0.35">
      <c r="B414" s="236"/>
      <c r="F414" s="235"/>
      <c r="G414" s="235"/>
      <c r="H414" s="235"/>
      <c r="V414" s="17"/>
      <c r="X414" s="22" t="s">
        <v>61</v>
      </c>
    </row>
    <row r="415" spans="1:43" ht="23.25" x14ac:dyDescent="0.35">
      <c r="B415" s="23" t="s">
        <v>78</v>
      </c>
      <c r="C415" s="20">
        <f>IF(X376="PAGADO",0,Y381)</f>
        <v>284.83</v>
      </c>
      <c r="E415" s="222" t="s">
        <v>452</v>
      </c>
      <c r="F415" s="222"/>
      <c r="G415" s="222"/>
      <c r="H415" s="222"/>
      <c r="V415" s="17"/>
      <c r="X415" s="23" t="s">
        <v>32</v>
      </c>
      <c r="Y415" s="20">
        <f>IF(B415="PAGADO",0,C420)</f>
        <v>0</v>
      </c>
      <c r="AA415" s="222" t="s">
        <v>452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115</v>
      </c>
      <c r="G417" s="3" t="s">
        <v>118</v>
      </c>
      <c r="H417" s="5">
        <v>190</v>
      </c>
      <c r="N417" s="25">
        <v>45063</v>
      </c>
      <c r="O417" s="3" t="s">
        <v>694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106</v>
      </c>
      <c r="AC417" s="3" t="s">
        <v>156</v>
      </c>
      <c r="AD417" s="5">
        <v>170</v>
      </c>
      <c r="AE417" t="s">
        <v>539</v>
      </c>
      <c r="AJ417" s="25">
        <v>45008</v>
      </c>
      <c r="AK417" s="3" t="s">
        <v>752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115</v>
      </c>
      <c r="G418" s="3" t="s">
        <v>120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106</v>
      </c>
      <c r="AC418" s="3" t="s">
        <v>118</v>
      </c>
      <c r="AD418" s="5">
        <v>190</v>
      </c>
      <c r="AE418" t="s">
        <v>539</v>
      </c>
      <c r="AJ418" s="25">
        <v>45070</v>
      </c>
      <c r="AK418" s="3" t="s">
        <v>413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82</v>
      </c>
      <c r="G419" s="3" t="s">
        <v>84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82</v>
      </c>
      <c r="AC419" s="3" t="s">
        <v>156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150</v>
      </c>
      <c r="AC420" s="3" t="s">
        <v>118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str">
        <f>IF(Y420&lt;0,"NO PAGAR","COBRAR'")</f>
        <v>NO PAGAR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3" t="str">
        <f>IF(C420&lt;0,"NO PAGAR","COBRAR'")</f>
        <v>COBRAR'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2" t="s">
        <v>728</v>
      </c>
      <c r="AK427" s="112" t="s">
        <v>378</v>
      </c>
      <c r="AL427" s="112" t="s">
        <v>379</v>
      </c>
      <c r="AM427" s="113">
        <v>62.01</v>
      </c>
      <c r="AN427" s="114">
        <v>35.433</v>
      </c>
      <c r="AO427" s="114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2" t="s">
        <v>729</v>
      </c>
      <c r="AK428" s="112" t="s">
        <v>378</v>
      </c>
      <c r="AL428" s="112" t="s">
        <v>379</v>
      </c>
      <c r="AM428" s="113">
        <v>42</v>
      </c>
      <c r="AN428" s="114">
        <v>23.998999999999999</v>
      </c>
      <c r="AO428" s="114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0"/>
      <c r="I447" s="70"/>
      <c r="J447" s="70"/>
      <c r="V447" s="17"/>
    </row>
    <row r="448" spans="2:27" ht="15" customHeight="1" x14ac:dyDescent="0.4">
      <c r="H448" s="70"/>
      <c r="I448" s="70"/>
      <c r="J448" s="70"/>
      <c r="V448" s="17"/>
    </row>
    <row r="449" spans="2:41" x14ac:dyDescent="0.25">
      <c r="B449" s="236" t="s">
        <v>63</v>
      </c>
      <c r="F449" s="235" t="s">
        <v>28</v>
      </c>
      <c r="G449" s="235"/>
      <c r="H449" s="235"/>
      <c r="V449" s="17"/>
      <c r="X449" s="237" t="s">
        <v>63</v>
      </c>
      <c r="AB449" s="233" t="s">
        <v>29</v>
      </c>
      <c r="AC449" s="233"/>
      <c r="AD449" s="233"/>
    </row>
    <row r="450" spans="2:41" x14ac:dyDescent="0.25">
      <c r="B450" s="236"/>
      <c r="F450" s="235"/>
      <c r="G450" s="235"/>
      <c r="H450" s="235"/>
      <c r="V450" s="17"/>
      <c r="X450" s="237"/>
      <c r="AB450" s="233"/>
      <c r="AC450" s="233"/>
      <c r="AD450" s="233"/>
    </row>
    <row r="451" spans="2:41" ht="23.25" customHeight="1" x14ac:dyDescent="0.25">
      <c r="B451" s="236"/>
      <c r="F451" s="235"/>
      <c r="G451" s="235"/>
      <c r="H451" s="235"/>
      <c r="V451" s="17"/>
      <c r="X451" s="237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2" t="s">
        <v>452</v>
      </c>
      <c r="F452" s="222"/>
      <c r="G452" s="222"/>
      <c r="H452" s="222"/>
      <c r="V452" s="17"/>
      <c r="X452" s="23" t="s">
        <v>32</v>
      </c>
      <c r="Y452" s="20">
        <f>IF(B452="PAGADO",0,C457)</f>
        <v>27.330000000000013</v>
      </c>
      <c r="AA452" s="222" t="s">
        <v>452</v>
      </c>
      <c r="AB452" s="222"/>
      <c r="AC452" s="222"/>
      <c r="AD452" s="22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765</v>
      </c>
      <c r="G454" s="3" t="s">
        <v>766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780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761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809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4" t="s">
        <v>788</v>
      </c>
      <c r="AK473" s="124" t="s">
        <v>789</v>
      </c>
      <c r="AL473" s="124" t="s">
        <v>790</v>
      </c>
      <c r="AM473" s="124" t="s">
        <v>791</v>
      </c>
      <c r="AN473" s="124" t="s">
        <v>792</v>
      </c>
      <c r="AO473" s="124" t="s">
        <v>793</v>
      </c>
      <c r="AP473" s="124" t="s">
        <v>794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0" t="s">
        <v>378</v>
      </c>
      <c r="AK474" s="121">
        <v>45062.104224540002</v>
      </c>
      <c r="AL474" s="120" t="s">
        <v>379</v>
      </c>
      <c r="AM474" s="122">
        <v>34.223999999999997</v>
      </c>
      <c r="AN474" s="122">
        <v>59.89</v>
      </c>
      <c r="AO474" s="122">
        <v>5565</v>
      </c>
      <c r="AP474" s="123" t="s">
        <v>20</v>
      </c>
    </row>
    <row r="475" spans="2:42" x14ac:dyDescent="0.25">
      <c r="E475" s="1" t="s">
        <v>19</v>
      </c>
      <c r="V475" s="17"/>
      <c r="AA475" s="1" t="s">
        <v>19</v>
      </c>
      <c r="AJ475" s="120" t="s">
        <v>378</v>
      </c>
      <c r="AK475" s="121">
        <v>45070.969756940001</v>
      </c>
      <c r="AL475" s="120" t="s">
        <v>379</v>
      </c>
      <c r="AM475" s="122">
        <v>33.15</v>
      </c>
      <c r="AN475" s="122">
        <v>58.01</v>
      </c>
      <c r="AO475" s="122">
        <v>0</v>
      </c>
      <c r="AP475" s="123" t="s">
        <v>800</v>
      </c>
    </row>
    <row r="476" spans="2:42" x14ac:dyDescent="0.25">
      <c r="V476" s="17"/>
      <c r="AJ476" s="120" t="s">
        <v>378</v>
      </c>
      <c r="AK476" s="121">
        <v>45073.3241088</v>
      </c>
      <c r="AL476" s="120" t="s">
        <v>379</v>
      </c>
      <c r="AM476" s="122">
        <v>30.29</v>
      </c>
      <c r="AN476" s="122">
        <v>53.01</v>
      </c>
      <c r="AO476" s="122">
        <v>30730</v>
      </c>
      <c r="AP476" s="123" t="s">
        <v>801</v>
      </c>
    </row>
    <row r="477" spans="2:42" x14ac:dyDescent="0.25">
      <c r="V477" s="17"/>
      <c r="AN477" s="126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0"/>
      <c r="J486" s="70"/>
      <c r="V486" s="17"/>
    </row>
    <row r="487" spans="1:43" ht="15" customHeight="1" x14ac:dyDescent="0.4">
      <c r="H487" s="70"/>
      <c r="I487" s="70"/>
      <c r="J487" s="70"/>
      <c r="V487" s="17"/>
    </row>
    <row r="488" spans="1:43" x14ac:dyDescent="0.25">
      <c r="B488" s="236" t="s">
        <v>63</v>
      </c>
      <c r="F488" s="242" t="s">
        <v>30</v>
      </c>
      <c r="G488" s="242"/>
      <c r="H488" s="242"/>
      <c r="V488" s="17"/>
      <c r="X488" s="237" t="s">
        <v>63</v>
      </c>
      <c r="AB488" s="235" t="s">
        <v>31</v>
      </c>
      <c r="AC488" s="235"/>
      <c r="AD488" s="235"/>
    </row>
    <row r="489" spans="1:43" ht="15" customHeight="1" x14ac:dyDescent="0.25">
      <c r="B489" s="236"/>
      <c r="F489" s="242"/>
      <c r="G489" s="242"/>
      <c r="H489" s="242"/>
      <c r="V489" s="17"/>
      <c r="X489" s="237"/>
      <c r="AB489" s="235"/>
      <c r="AC489" s="235"/>
      <c r="AD489" s="235"/>
    </row>
    <row r="490" spans="1:43" ht="23.25" customHeight="1" x14ac:dyDescent="0.25">
      <c r="B490" s="236"/>
      <c r="F490" s="242"/>
      <c r="G490" s="242"/>
      <c r="H490" s="242"/>
      <c r="V490" s="17"/>
      <c r="X490" s="237"/>
      <c r="AB490" s="235"/>
      <c r="AC490" s="235"/>
      <c r="AD490" s="235"/>
    </row>
    <row r="491" spans="1:43" ht="23.25" x14ac:dyDescent="0.35">
      <c r="B491" s="23" t="s">
        <v>78</v>
      </c>
      <c r="C491" s="20">
        <f>IF(X452="PAGADO",0,Y457)</f>
        <v>-239.15</v>
      </c>
      <c r="E491" s="222" t="s">
        <v>452</v>
      </c>
      <c r="F491" s="222"/>
      <c r="G491" s="222"/>
      <c r="H491" s="222"/>
      <c r="V491" s="17"/>
      <c r="X491" s="23" t="s">
        <v>32</v>
      </c>
      <c r="Y491" s="20">
        <f>IF(B491="PAGADO",0,C496)</f>
        <v>0</v>
      </c>
      <c r="AA491" s="222" t="s">
        <v>452</v>
      </c>
      <c r="AB491" s="222"/>
      <c r="AC491" s="222"/>
      <c r="AD491" s="22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832</v>
      </c>
      <c r="G493" s="3" t="s">
        <v>833</v>
      </c>
      <c r="H493" s="5">
        <v>95</v>
      </c>
      <c r="N493" s="25">
        <v>45089</v>
      </c>
      <c r="O493" s="3" t="s">
        <v>827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346</v>
      </c>
      <c r="AC493" s="3" t="s">
        <v>866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218</v>
      </c>
      <c r="G494" s="3" t="s">
        <v>494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150</v>
      </c>
      <c r="AC494" s="3" t="s">
        <v>84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82</v>
      </c>
      <c r="G495" s="3" t="s">
        <v>84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885</v>
      </c>
      <c r="AC495" s="3" t="s">
        <v>118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82</v>
      </c>
      <c r="G496" s="3" t="s">
        <v>109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82</v>
      </c>
      <c r="AC496" s="3" t="s">
        <v>84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82</v>
      </c>
      <c r="G497" s="3" t="s">
        <v>84</v>
      </c>
      <c r="H497" s="5">
        <v>150</v>
      </c>
      <c r="N497" s="3"/>
      <c r="O497" s="3"/>
      <c r="P497" s="3"/>
      <c r="Q497" s="3"/>
      <c r="R497" s="18"/>
      <c r="S497" s="3"/>
      <c r="V497" s="17"/>
      <c r="X497" s="223" t="str">
        <f>IF(Y496&lt;0,"NO PAGAR","COBRAR'")</f>
        <v>COBRAR'</v>
      </c>
      <c r="Y497" s="223"/>
      <c r="AA497" s="4">
        <v>45089</v>
      </c>
      <c r="AB497" s="3" t="s">
        <v>82</v>
      </c>
      <c r="AC497" s="3" t="s">
        <v>84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3" t="str">
        <f>IF(C496&lt;0,"NO PAGAR","COBRAR'")</f>
        <v>COBRAR'</v>
      </c>
      <c r="C498" s="223"/>
      <c r="E498" s="4">
        <v>45057</v>
      </c>
      <c r="F498" s="3" t="s">
        <v>257</v>
      </c>
      <c r="G498" s="3" t="s">
        <v>94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150</v>
      </c>
      <c r="AC498" s="3" t="s">
        <v>84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853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874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46">
        <v>20230608</v>
      </c>
      <c r="AK510" s="146" t="s">
        <v>378</v>
      </c>
      <c r="AL510" s="146" t="s">
        <v>870</v>
      </c>
      <c r="AM510" s="146" t="s">
        <v>379</v>
      </c>
      <c r="AN510" s="148">
        <v>58.01</v>
      </c>
      <c r="AO510" s="147">
        <v>33148</v>
      </c>
      <c r="AP510" s="146">
        <v>30730</v>
      </c>
    </row>
    <row r="511" spans="2:42" ht="27" thickBot="1" x14ac:dyDescent="0.3">
      <c r="B511" s="11"/>
      <c r="C511" s="10"/>
      <c r="V511" s="17"/>
      <c r="X511" s="11"/>
      <c r="Y511" s="10"/>
      <c r="AJ511" s="146">
        <v>20230609</v>
      </c>
      <c r="AK511" s="146" t="s">
        <v>378</v>
      </c>
      <c r="AL511" s="146" t="s">
        <v>870</v>
      </c>
      <c r="AM511" s="146" t="s">
        <v>379</v>
      </c>
      <c r="AN511" s="148">
        <v>64.099999999999994</v>
      </c>
      <c r="AO511" s="146" t="s">
        <v>872</v>
      </c>
      <c r="AP511" s="146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46">
        <v>20230615</v>
      </c>
      <c r="AK512" s="146" t="s">
        <v>378</v>
      </c>
      <c r="AL512" s="146" t="s">
        <v>870</v>
      </c>
      <c r="AM512" s="146" t="s">
        <v>379</v>
      </c>
      <c r="AN512" s="148">
        <v>28.01</v>
      </c>
      <c r="AO512" s="147">
        <v>16005</v>
      </c>
      <c r="AP512" s="146">
        <v>5454</v>
      </c>
    </row>
    <row r="513" spans="5:40" x14ac:dyDescent="0.25">
      <c r="E513" s="1" t="s">
        <v>19</v>
      </c>
      <c r="V513" s="17"/>
      <c r="AA513" s="1" t="s">
        <v>19</v>
      </c>
      <c r="AN513" s="149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4" t="s">
        <v>29</v>
      </c>
      <c r="AD532" s="224"/>
      <c r="AE532" s="224"/>
    </row>
    <row r="533" spans="2:41" ht="15" customHeight="1" x14ac:dyDescent="0.4">
      <c r="I533" s="70"/>
      <c r="J533" s="70"/>
      <c r="V533" s="17"/>
      <c r="AC533" s="224"/>
      <c r="AD533" s="224"/>
      <c r="AE533" s="224"/>
    </row>
    <row r="534" spans="2:41" ht="15" customHeight="1" x14ac:dyDescent="0.4">
      <c r="H534" s="70"/>
      <c r="I534" s="70"/>
      <c r="J534" s="70"/>
      <c r="V534" s="17"/>
      <c r="AC534" s="224"/>
      <c r="AD534" s="224"/>
      <c r="AE534" s="224"/>
    </row>
    <row r="535" spans="2:41" x14ac:dyDescent="0.25">
      <c r="B535" s="237" t="s">
        <v>64</v>
      </c>
      <c r="F535" s="235" t="s">
        <v>28</v>
      </c>
      <c r="G535" s="235"/>
      <c r="H535" s="235"/>
      <c r="V535" s="17"/>
    </row>
    <row r="536" spans="2:41" x14ac:dyDescent="0.25">
      <c r="B536" s="237"/>
      <c r="F536" s="235"/>
      <c r="G536" s="235"/>
      <c r="H536" s="235"/>
      <c r="V536" s="17"/>
    </row>
    <row r="537" spans="2:41" ht="26.25" customHeight="1" x14ac:dyDescent="0.35">
      <c r="B537" s="237"/>
      <c r="F537" s="235"/>
      <c r="G537" s="235"/>
      <c r="H537" s="235"/>
      <c r="V537" s="17"/>
      <c r="X537" s="22" t="s">
        <v>64</v>
      </c>
    </row>
    <row r="538" spans="2:41" ht="23.25" x14ac:dyDescent="0.35">
      <c r="B538" s="23" t="s">
        <v>32</v>
      </c>
      <c r="C538" s="20">
        <f>IF(X491="PAGADO",0,Y496)</f>
        <v>839.88</v>
      </c>
      <c r="E538" s="222" t="s">
        <v>452</v>
      </c>
      <c r="F538" s="222"/>
      <c r="G538" s="222"/>
      <c r="H538" s="222"/>
      <c r="V538" s="17"/>
      <c r="X538" s="23" t="s">
        <v>32</v>
      </c>
      <c r="Y538" s="20">
        <f>IF(B538="PAGADO",0,C543)</f>
        <v>-76.499999999999773</v>
      </c>
      <c r="AA538" s="222" t="s">
        <v>452</v>
      </c>
      <c r="AB538" s="222"/>
      <c r="AC538" s="222"/>
      <c r="AD538" s="22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218</v>
      </c>
      <c r="G540" s="3" t="s">
        <v>555</v>
      </c>
      <c r="H540" s="5">
        <v>160</v>
      </c>
      <c r="N540" s="25">
        <v>45111</v>
      </c>
      <c r="O540" s="3" t="s">
        <v>930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150</v>
      </c>
      <c r="AC540" s="3" t="s">
        <v>84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83</v>
      </c>
      <c r="G541" s="3" t="s">
        <v>913</v>
      </c>
      <c r="H541" s="5">
        <v>150</v>
      </c>
      <c r="N541" s="25">
        <v>45112</v>
      </c>
      <c r="O541" s="3" t="s">
        <v>937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150</v>
      </c>
      <c r="AC541" s="3" t="s">
        <v>111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395</v>
      </c>
      <c r="AC542" s="3" t="s">
        <v>84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82</v>
      </c>
      <c r="AC543" s="3" t="s">
        <v>84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955</v>
      </c>
      <c r="AC544" s="3" t="s">
        <v>84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925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921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46">
        <v>20230617</v>
      </c>
      <c r="O557" s="146" t="s">
        <v>378</v>
      </c>
      <c r="P557" s="146" t="s">
        <v>379</v>
      </c>
      <c r="Q557" s="148">
        <v>57.5</v>
      </c>
      <c r="R557" s="146">
        <v>32.856999999999999</v>
      </c>
      <c r="S557" s="146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46">
        <v>20230626</v>
      </c>
      <c r="O558" s="146" t="s">
        <v>378</v>
      </c>
      <c r="P558" s="146" t="s">
        <v>379</v>
      </c>
      <c r="Q558" s="148">
        <v>57.46</v>
      </c>
      <c r="R558" s="146">
        <v>32.835000000000001</v>
      </c>
      <c r="S558" s="146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1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0"/>
      <c r="J573" s="70"/>
      <c r="V573" s="17"/>
      <c r="AA573" s="221" t="s">
        <v>31</v>
      </c>
      <c r="AB573" s="221"/>
      <c r="AC573" s="221"/>
    </row>
    <row r="574" spans="1:43" ht="15" customHeight="1" x14ac:dyDescent="0.4">
      <c r="H574" s="70"/>
      <c r="I574" s="70"/>
      <c r="J574" s="70"/>
      <c r="V574" s="17"/>
      <c r="AA574" s="221"/>
      <c r="AB574" s="221"/>
      <c r="AC574" s="221"/>
    </row>
    <row r="575" spans="1:43" x14ac:dyDescent="0.25">
      <c r="B575" s="236" t="s">
        <v>64</v>
      </c>
      <c r="F575" s="235" t="s">
        <v>30</v>
      </c>
      <c r="G575" s="235"/>
      <c r="H575" s="235"/>
      <c r="V575" s="17"/>
    </row>
    <row r="576" spans="1:43" x14ac:dyDescent="0.25">
      <c r="B576" s="236"/>
      <c r="F576" s="235"/>
      <c r="G576" s="235"/>
      <c r="H576" s="235"/>
      <c r="V576" s="17"/>
    </row>
    <row r="577" spans="2:41" ht="26.25" customHeight="1" x14ac:dyDescent="0.35">
      <c r="B577" s="236"/>
      <c r="F577" s="235"/>
      <c r="G577" s="235"/>
      <c r="H577" s="235"/>
      <c r="V577" s="17"/>
      <c r="X577" s="22" t="s">
        <v>64</v>
      </c>
    </row>
    <row r="578" spans="2:41" ht="23.25" x14ac:dyDescent="0.35">
      <c r="B578" s="23" t="s">
        <v>102</v>
      </c>
      <c r="C578" s="20">
        <f>IF(X538="PAGADO",0,Y543)</f>
        <v>883.50000000000023</v>
      </c>
      <c r="E578" s="222" t="s">
        <v>452</v>
      </c>
      <c r="F578" s="222"/>
      <c r="G578" s="222"/>
      <c r="H578" s="222"/>
      <c r="V578" s="17"/>
      <c r="X578" s="23" t="s">
        <v>32</v>
      </c>
      <c r="Y578" s="20">
        <f>IF(B578="PAGADO",0,C583)</f>
        <v>0</v>
      </c>
      <c r="AA578" s="222" t="s">
        <v>452</v>
      </c>
      <c r="AB578" s="222"/>
      <c r="AC578" s="222"/>
      <c r="AD578" s="22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257</v>
      </c>
      <c r="G580" s="3" t="s">
        <v>86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988</v>
      </c>
      <c r="AC580" s="3" t="s">
        <v>989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82</v>
      </c>
      <c r="G581" s="3" t="s">
        <v>84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82</v>
      </c>
      <c r="G582" s="3" t="s">
        <v>109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82</v>
      </c>
      <c r="G583" s="3" t="s">
        <v>84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3" t="str">
        <f>IF(Y583&lt;0,"NO PAGAR","COBRAR'")</f>
        <v>COBRAR'</v>
      </c>
      <c r="Y584" s="22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3" t="str">
        <f>IF(C583&lt;0,"NO PAGAR","COBRAR'")</f>
        <v>COBRAR'</v>
      </c>
      <c r="C585" s="22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970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969</v>
      </c>
      <c r="O598" s="164">
        <v>0.66256944444444443</v>
      </c>
      <c r="P598">
        <v>20230710</v>
      </c>
      <c r="Q598" s="149" t="s">
        <v>378</v>
      </c>
      <c r="R598" t="s">
        <v>870</v>
      </c>
      <c r="S598" t="s">
        <v>379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4" t="s">
        <v>29</v>
      </c>
      <c r="AD614" s="224"/>
      <c r="AE614" s="224"/>
    </row>
    <row r="615" spans="2:41" ht="15" customHeight="1" x14ac:dyDescent="0.4">
      <c r="I615" s="70"/>
      <c r="J615" s="70"/>
      <c r="V615" s="17"/>
      <c r="AC615" s="224"/>
      <c r="AD615" s="224"/>
      <c r="AE615" s="224"/>
    </row>
    <row r="616" spans="2:41" ht="15" customHeight="1" x14ac:dyDescent="0.4">
      <c r="H616" s="70"/>
      <c r="I616" s="70"/>
      <c r="J616" s="70"/>
      <c r="V616" s="17"/>
      <c r="AC616" s="224"/>
      <c r="AD616" s="224"/>
      <c r="AE616" s="224"/>
    </row>
    <row r="617" spans="2:41" x14ac:dyDescent="0.25">
      <c r="B617" s="237" t="s">
        <v>65</v>
      </c>
      <c r="F617" s="235" t="s">
        <v>28</v>
      </c>
      <c r="G617" s="235"/>
      <c r="H617" s="235"/>
      <c r="V617" s="17"/>
    </row>
    <row r="618" spans="2:41" x14ac:dyDescent="0.25">
      <c r="B618" s="237"/>
      <c r="F618" s="235"/>
      <c r="G618" s="235"/>
      <c r="H618" s="235"/>
      <c r="V618" s="17"/>
    </row>
    <row r="619" spans="2:41" ht="26.25" customHeight="1" x14ac:dyDescent="0.35">
      <c r="B619" s="237"/>
      <c r="F619" s="235"/>
      <c r="G619" s="235"/>
      <c r="H619" s="235"/>
      <c r="V619" s="17"/>
      <c r="X619" s="22" t="s">
        <v>65</v>
      </c>
    </row>
    <row r="620" spans="2:41" ht="23.25" x14ac:dyDescent="0.35">
      <c r="B620" s="23" t="s">
        <v>102</v>
      </c>
      <c r="C620" s="20">
        <f>IF(X578="PAGADO",0,Y583)</f>
        <v>140</v>
      </c>
      <c r="E620" s="222" t="s">
        <v>452</v>
      </c>
      <c r="F620" s="222"/>
      <c r="G620" s="222"/>
      <c r="H620" s="222"/>
      <c r="V620" s="17"/>
      <c r="X620" s="23" t="s">
        <v>32</v>
      </c>
      <c r="Y620" s="20">
        <f>IF(B620="PAGADO",0,C625)</f>
        <v>0</v>
      </c>
      <c r="AA620" s="222" t="s">
        <v>1042</v>
      </c>
      <c r="AB620" s="222"/>
      <c r="AC620" s="222"/>
      <c r="AD620" s="22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157</v>
      </c>
      <c r="G622" s="3" t="s">
        <v>111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157</v>
      </c>
      <c r="AC622" s="3" t="s">
        <v>109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83</v>
      </c>
      <c r="G623" s="3" t="s">
        <v>84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106</v>
      </c>
      <c r="G624" s="3" t="s">
        <v>120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1002</v>
      </c>
      <c r="G625" s="3" t="s">
        <v>84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1054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 x14ac:dyDescent="0.25">
      <c r="B639" s="12"/>
      <c r="C639" s="10"/>
      <c r="N639" s="120" t="s">
        <v>378</v>
      </c>
      <c r="O639" s="121">
        <v>45126.299652779999</v>
      </c>
      <c r="P639" s="120" t="s">
        <v>379</v>
      </c>
      <c r="Q639" s="122">
        <v>37.069000000000003</v>
      </c>
      <c r="R639" s="122">
        <v>64.87</v>
      </c>
      <c r="S639" s="123" t="s">
        <v>1020</v>
      </c>
      <c r="V639" s="17"/>
      <c r="X639" s="12"/>
      <c r="Y639" s="10"/>
    </row>
    <row r="640" spans="2:41" x14ac:dyDescent="0.25">
      <c r="B640" s="12"/>
      <c r="C640" s="10"/>
      <c r="N640" s="120" t="s">
        <v>378</v>
      </c>
      <c r="O640" s="121">
        <v>45134.601574070002</v>
      </c>
      <c r="P640" s="120" t="s">
        <v>379</v>
      </c>
      <c r="Q640" s="122">
        <v>43.999000000000002</v>
      </c>
      <c r="R640" s="122">
        <v>77</v>
      </c>
      <c r="S640" s="123" t="s">
        <v>452</v>
      </c>
      <c r="V640" s="17"/>
      <c r="X640" s="12"/>
      <c r="Y640" s="10"/>
    </row>
    <row r="641" spans="1:43" x14ac:dyDescent="0.25">
      <c r="B641" s="12"/>
      <c r="C641" s="10"/>
      <c r="E641" s="14"/>
      <c r="R641" s="170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0"/>
      <c r="J656" s="70"/>
      <c r="V656" s="17"/>
      <c r="AA656" s="221" t="s">
        <v>31</v>
      </c>
      <c r="AB656" s="221"/>
      <c r="AC656" s="221"/>
    </row>
    <row r="657" spans="2:41" ht="15" customHeight="1" x14ac:dyDescent="0.4">
      <c r="H657" s="70"/>
      <c r="I657" s="70"/>
      <c r="J657" s="70"/>
      <c r="V657" s="17"/>
      <c r="AA657" s="221"/>
      <c r="AB657" s="221"/>
      <c r="AC657" s="221"/>
    </row>
    <row r="658" spans="2:41" x14ac:dyDescent="0.25">
      <c r="B658" s="236" t="s">
        <v>65</v>
      </c>
      <c r="F658" s="235" t="s">
        <v>30</v>
      </c>
      <c r="G658" s="235"/>
      <c r="H658" s="235"/>
      <c r="V658" s="17"/>
    </row>
    <row r="659" spans="2:41" x14ac:dyDescent="0.25">
      <c r="B659" s="236"/>
      <c r="F659" s="235"/>
      <c r="G659" s="235"/>
      <c r="H659" s="235"/>
      <c r="V659" s="17"/>
    </row>
    <row r="660" spans="2:41" ht="26.25" customHeight="1" x14ac:dyDescent="0.35">
      <c r="B660" s="236"/>
      <c r="F660" s="235"/>
      <c r="G660" s="235"/>
      <c r="H660" s="235"/>
      <c r="V660" s="17"/>
      <c r="X660" s="22" t="s">
        <v>65</v>
      </c>
    </row>
    <row r="661" spans="2:41" ht="23.25" x14ac:dyDescent="0.35">
      <c r="B661" s="23" t="s">
        <v>78</v>
      </c>
      <c r="C661" s="20">
        <f>IF(X620="PAGADO",0,Y625)</f>
        <v>54.480000000000004</v>
      </c>
      <c r="E661" s="222" t="s">
        <v>452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452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218</v>
      </c>
      <c r="G663" s="3" t="s">
        <v>84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221</v>
      </c>
      <c r="AC663" s="3" t="s">
        <v>156</v>
      </c>
      <c r="AD663" s="5">
        <v>200</v>
      </c>
      <c r="AJ663" s="25">
        <v>45161</v>
      </c>
      <c r="AK663" s="3" t="s">
        <v>1100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221</v>
      </c>
      <c r="AC664" s="3" t="s">
        <v>156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3" t="str">
        <f>IF(Y666&lt;0,"NO PAGAR","COBRAR'")</f>
        <v>COBRAR'</v>
      </c>
      <c r="Y667" s="22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1112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77">
        <v>0.29174768518518518</v>
      </c>
      <c r="AK682" s="175">
        <v>20230809</v>
      </c>
      <c r="AL682" s="175" t="s">
        <v>378</v>
      </c>
      <c r="AM682" s="175" t="s">
        <v>379</v>
      </c>
      <c r="AN682" s="178">
        <v>67.819999999999993</v>
      </c>
      <c r="AO682" s="176">
        <v>38752</v>
      </c>
      <c r="AP682" s="175">
        <v>5555</v>
      </c>
      <c r="AQ682" s="174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4" t="s">
        <v>29</v>
      </c>
      <c r="AD698" s="224"/>
      <c r="AE698" s="224"/>
    </row>
    <row r="699" spans="2:31" ht="15" customHeight="1" x14ac:dyDescent="0.4">
      <c r="I699" s="70"/>
      <c r="J699" s="70"/>
      <c r="V699" s="17"/>
      <c r="AC699" s="224"/>
      <c r="AD699" s="224"/>
      <c r="AE699" s="224"/>
    </row>
    <row r="700" spans="2:31" ht="15" customHeight="1" x14ac:dyDescent="0.4">
      <c r="H700" s="70"/>
      <c r="I700" s="70"/>
      <c r="J700" s="70"/>
      <c r="V700" s="17"/>
      <c r="AC700" s="224"/>
      <c r="AD700" s="224"/>
      <c r="AE700" s="224"/>
    </row>
    <row r="701" spans="2:31" x14ac:dyDescent="0.25">
      <c r="B701" s="237" t="s">
        <v>66</v>
      </c>
      <c r="F701" s="235" t="s">
        <v>28</v>
      </c>
      <c r="G701" s="235"/>
      <c r="H701" s="235"/>
      <c r="V701" s="17"/>
    </row>
    <row r="702" spans="2:31" x14ac:dyDescent="0.25">
      <c r="B702" s="237"/>
      <c r="F702" s="235"/>
      <c r="G702" s="235"/>
      <c r="H702" s="235"/>
      <c r="V702" s="17"/>
    </row>
    <row r="703" spans="2:31" ht="26.25" customHeight="1" x14ac:dyDescent="0.35">
      <c r="B703" s="237"/>
      <c r="F703" s="235"/>
      <c r="G703" s="235"/>
      <c r="H703" s="235"/>
      <c r="V703" s="17"/>
      <c r="X703" s="22" t="s">
        <v>66</v>
      </c>
    </row>
    <row r="704" spans="2:31" ht="26.25" x14ac:dyDescent="0.4">
      <c r="B704" s="23" t="s">
        <v>32</v>
      </c>
      <c r="C704" s="20">
        <f>IF(X661="PAGADO",0,Y666)</f>
        <v>182.18</v>
      </c>
      <c r="E704" s="222" t="s">
        <v>452</v>
      </c>
      <c r="F704" s="222"/>
      <c r="G704" s="222"/>
      <c r="H704" s="222"/>
      <c r="O704" s="229" t="s">
        <v>95</v>
      </c>
      <c r="P704" s="229"/>
      <c r="Q704" s="229"/>
      <c r="R704" s="229"/>
      <c r="V704" s="17"/>
      <c r="X704" s="23" t="s">
        <v>78</v>
      </c>
      <c r="Y704" s="20">
        <f>IF(B704="PAGADO",0,C709)</f>
        <v>194.41000000000008</v>
      </c>
      <c r="AA704" s="222" t="s">
        <v>452</v>
      </c>
      <c r="AB704" s="222"/>
      <c r="AC704" s="222"/>
      <c r="AD704" s="222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325</v>
      </c>
      <c r="G706" s="3" t="s">
        <v>156</v>
      </c>
      <c r="H706" s="5">
        <v>150</v>
      </c>
      <c r="N706" s="25">
        <v>45167</v>
      </c>
      <c r="O706" s="3" t="s">
        <v>1122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312</v>
      </c>
      <c r="AC706" s="3" t="s">
        <v>118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325</v>
      </c>
      <c r="G707" s="3" t="s">
        <v>156</v>
      </c>
      <c r="H707" s="5">
        <v>150</v>
      </c>
      <c r="N707" s="25">
        <v>45170</v>
      </c>
      <c r="O707" s="3" t="s">
        <v>95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312</v>
      </c>
      <c r="AC707" s="3" t="s">
        <v>134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218</v>
      </c>
      <c r="G708" s="3" t="s">
        <v>194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779</v>
      </c>
      <c r="AC708" s="3" t="s">
        <v>1187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325</v>
      </c>
      <c r="G709" s="3" t="s">
        <v>156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82</v>
      </c>
      <c r="AC709" s="3" t="s">
        <v>109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5" t="str">
        <f>IF(C709&lt;0,"NO PAGAR","COBRAR")</f>
        <v>COBRAR</v>
      </c>
      <c r="C710" s="225"/>
      <c r="E710" s="4">
        <v>45159</v>
      </c>
      <c r="F710" s="3" t="s">
        <v>325</v>
      </c>
      <c r="G710" s="3" t="s">
        <v>156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82</v>
      </c>
      <c r="AC710" s="3" t="s">
        <v>84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82</v>
      </c>
      <c r="AC711" s="3" t="s">
        <v>84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82</v>
      </c>
      <c r="AC712" s="3" t="s">
        <v>84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82</v>
      </c>
      <c r="AC713" s="3" t="s">
        <v>84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1158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 x14ac:dyDescent="0.25">
      <c r="B723" s="12"/>
      <c r="C723" s="10"/>
      <c r="N723" s="120" t="s">
        <v>378</v>
      </c>
      <c r="O723" s="120" t="s">
        <v>373</v>
      </c>
      <c r="P723" s="121">
        <v>45154.750740739997</v>
      </c>
      <c r="Q723" s="122">
        <v>24.289000000000001</v>
      </c>
      <c r="R723" s="122">
        <v>42.51</v>
      </c>
      <c r="S723" s="123" t="s">
        <v>1156</v>
      </c>
      <c r="V723" s="17"/>
      <c r="X723" s="12"/>
      <c r="Y723" s="10"/>
    </row>
    <row r="724" spans="2:41" x14ac:dyDescent="0.25">
      <c r="B724" s="12"/>
      <c r="C724" s="10"/>
      <c r="N724" s="120" t="s">
        <v>378</v>
      </c>
      <c r="O724" s="120" t="s">
        <v>373</v>
      </c>
      <c r="P724" s="121">
        <v>45156.751111110003</v>
      </c>
      <c r="Q724" s="122">
        <v>31.425999999999998</v>
      </c>
      <c r="R724" s="122">
        <v>55</v>
      </c>
      <c r="S724" s="123" t="s">
        <v>642</v>
      </c>
      <c r="V724" s="17"/>
      <c r="X724" s="12"/>
      <c r="Y724" s="10"/>
    </row>
    <row r="725" spans="2:41" x14ac:dyDescent="0.25">
      <c r="B725" s="12"/>
      <c r="C725" s="10"/>
      <c r="E725" s="14"/>
      <c r="N725" s="120" t="s">
        <v>378</v>
      </c>
      <c r="O725" s="120" t="s">
        <v>373</v>
      </c>
      <c r="P725" s="121">
        <v>45160.557199069997</v>
      </c>
      <c r="Q725" s="122">
        <v>8.5809999999999995</v>
      </c>
      <c r="R725" s="122">
        <v>15.02</v>
      </c>
      <c r="S725" s="123" t="s">
        <v>452</v>
      </c>
      <c r="V725" s="17"/>
      <c r="X725" s="12"/>
      <c r="Y725" s="10"/>
      <c r="AA725" s="14"/>
    </row>
    <row r="726" spans="2:41" x14ac:dyDescent="0.25">
      <c r="B726" s="12"/>
      <c r="C726" s="10"/>
      <c r="N726" s="120" t="s">
        <v>378</v>
      </c>
      <c r="O726" s="120" t="s">
        <v>373</v>
      </c>
      <c r="P726" s="121">
        <v>45166.734594909998</v>
      </c>
      <c r="Q726" s="122">
        <v>39.83</v>
      </c>
      <c r="R726" s="122">
        <v>69.7</v>
      </c>
      <c r="S726" s="123" t="s">
        <v>1155</v>
      </c>
      <c r="V726" s="17"/>
      <c r="X726" s="12"/>
      <c r="Y726" s="10"/>
    </row>
    <row r="727" spans="2:41" x14ac:dyDescent="0.25">
      <c r="B727" s="12"/>
      <c r="C727" s="10"/>
      <c r="R727" s="182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0" t="s">
        <v>30</v>
      </c>
      <c r="I741" s="70"/>
      <c r="J741" s="70"/>
      <c r="V741" s="17"/>
      <c r="AA741" s="221" t="s">
        <v>31</v>
      </c>
      <c r="AB741" s="221"/>
      <c r="AC741" s="221"/>
    </row>
    <row r="742" spans="1:43" ht="15" customHeight="1" x14ac:dyDescent="0.4">
      <c r="H742" s="70"/>
      <c r="I742" s="70"/>
      <c r="J742" s="70"/>
      <c r="V742" s="17"/>
      <c r="AA742" s="221"/>
      <c r="AB742" s="221"/>
      <c r="AC742" s="221"/>
    </row>
    <row r="743" spans="1:43" ht="23.25" x14ac:dyDescent="0.35">
      <c r="B743" s="24" t="s">
        <v>66</v>
      </c>
      <c r="V743" s="17"/>
      <c r="X743" s="22" t="s">
        <v>66</v>
      </c>
    </row>
    <row r="744" spans="1:43" ht="23.25" x14ac:dyDescent="0.35">
      <c r="B744" s="23" t="s">
        <v>102</v>
      </c>
      <c r="C744" s="20">
        <f>IF(X704="PAGADO",0,C709)</f>
        <v>0</v>
      </c>
      <c r="E744" s="222" t="s">
        <v>452</v>
      </c>
      <c r="F744" s="222"/>
      <c r="G744" s="222"/>
      <c r="H744" s="222"/>
      <c r="V744" s="17"/>
      <c r="X744" s="23" t="s">
        <v>32</v>
      </c>
      <c r="Y744" s="20">
        <f>IF(B744="PAGADO",0,C749)</f>
        <v>0</v>
      </c>
      <c r="AA744" s="222" t="s">
        <v>452</v>
      </c>
      <c r="AB744" s="222"/>
      <c r="AC744" s="222"/>
      <c r="AD744" s="222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82</v>
      </c>
      <c r="G746" s="3" t="s">
        <v>84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1228</v>
      </c>
      <c r="AC746" s="3" t="s">
        <v>1229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82</v>
      </c>
      <c r="G747" s="3" t="s">
        <v>84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155</v>
      </c>
      <c r="AC747" s="3" t="s">
        <v>118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82</v>
      </c>
      <c r="G748" s="3" t="s">
        <v>84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325</v>
      </c>
      <c r="AC748" s="3" t="s">
        <v>1235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82</v>
      </c>
      <c r="G749" s="3" t="s">
        <v>84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3" t="str">
        <f>IF(Y749&lt;0,"NO PAGAR","COBRAR'")</f>
        <v>COBRAR'</v>
      </c>
      <c r="Y750" s="22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3" t="str">
        <f>IF(C749&lt;0,"NO PAGAR","COBRAR'")</f>
        <v>COBRAR'</v>
      </c>
      <c r="C751" s="22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1219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 x14ac:dyDescent="0.25">
      <c r="B763" s="12"/>
      <c r="C763" s="10"/>
      <c r="N763" s="120" t="s">
        <v>378</v>
      </c>
      <c r="O763" s="121">
        <v>45170.535208330002</v>
      </c>
      <c r="P763" s="120" t="s">
        <v>379</v>
      </c>
      <c r="Q763" s="122">
        <v>11.289</v>
      </c>
      <c r="R763" s="181">
        <v>19.760000000000002</v>
      </c>
      <c r="S763" s="122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4" t="s">
        <v>29</v>
      </c>
      <c r="AD782" s="224"/>
      <c r="AE782" s="224"/>
    </row>
    <row r="783" spans="5:31" ht="15" customHeight="1" x14ac:dyDescent="0.4">
      <c r="H783" s="70" t="s">
        <v>28</v>
      </c>
      <c r="I783" s="70"/>
      <c r="J783" s="70"/>
      <c r="V783" s="17"/>
      <c r="AC783" s="224"/>
      <c r="AD783" s="224"/>
      <c r="AE783" s="224"/>
    </row>
    <row r="784" spans="5:31" ht="15" customHeight="1" x14ac:dyDescent="0.4">
      <c r="H784" s="70"/>
      <c r="I784" s="70"/>
      <c r="J784" s="70"/>
      <c r="V784" s="17"/>
      <c r="AC784" s="224"/>
      <c r="AD784" s="224"/>
      <c r="AE784" s="22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67</v>
      </c>
      <c r="V787" s="17"/>
      <c r="X787" s="22" t="s">
        <v>67</v>
      </c>
    </row>
    <row r="788" spans="2:41" ht="23.25" x14ac:dyDescent="0.35">
      <c r="B788" s="23" t="s">
        <v>102</v>
      </c>
      <c r="C788" s="20">
        <f>IF(X744="PAGADO",0,Y749)</f>
        <v>585</v>
      </c>
      <c r="E788" s="222" t="s">
        <v>452</v>
      </c>
      <c r="F788" s="222"/>
      <c r="G788" s="222"/>
      <c r="H788" s="222"/>
      <c r="V788" s="17"/>
      <c r="X788" s="23" t="s">
        <v>32</v>
      </c>
      <c r="Y788" s="20">
        <f>IF(B788="PAGADO",0,C793)</f>
        <v>0</v>
      </c>
      <c r="AA788" s="222" t="s">
        <v>1042</v>
      </c>
      <c r="AB788" s="222"/>
      <c r="AC788" s="222"/>
      <c r="AD788" s="222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325</v>
      </c>
      <c r="G790" s="3" t="s">
        <v>156</v>
      </c>
      <c r="H790" s="5">
        <v>200</v>
      </c>
      <c r="N790" s="25">
        <v>45202</v>
      </c>
      <c r="O790" s="3" t="s">
        <v>1247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1314</v>
      </c>
      <c r="AC790" s="3" t="s">
        <v>156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325</v>
      </c>
      <c r="G791" s="3" t="s">
        <v>133</v>
      </c>
      <c r="H791" s="5">
        <v>150</v>
      </c>
      <c r="I791" s="6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325</v>
      </c>
      <c r="G792" s="3" t="s">
        <v>156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1299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1296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 x14ac:dyDescent="0.25">
      <c r="B807" s="12"/>
      <c r="C807" s="10"/>
      <c r="N807" s="120" t="s">
        <v>378</v>
      </c>
      <c r="O807" s="121">
        <v>45187.445879630002</v>
      </c>
      <c r="P807" s="120" t="s">
        <v>1287</v>
      </c>
      <c r="Q807" s="120" t="s">
        <v>379</v>
      </c>
      <c r="R807" s="122">
        <v>33.057000000000002</v>
      </c>
      <c r="S807" s="122">
        <v>57.85</v>
      </c>
      <c r="T807" s="123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0" t="s">
        <v>30</v>
      </c>
      <c r="I828" s="70"/>
      <c r="J828" s="70"/>
      <c r="V828" s="17"/>
      <c r="AA828" s="221" t="s">
        <v>31</v>
      </c>
      <c r="AB828" s="221"/>
      <c r="AC828" s="221"/>
    </row>
    <row r="829" spans="1:43" ht="15" customHeight="1" x14ac:dyDescent="0.4">
      <c r="H829" s="70"/>
      <c r="I829" s="70"/>
      <c r="J829" s="70"/>
      <c r="V829" s="17"/>
      <c r="AA829" s="221"/>
      <c r="AB829" s="221"/>
      <c r="AC829" s="221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67</v>
      </c>
      <c r="V832" s="17"/>
      <c r="X832" s="22" t="s">
        <v>67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2" t="s">
        <v>452</v>
      </c>
      <c r="F833" s="222"/>
      <c r="G833" s="222"/>
      <c r="H833" s="222"/>
      <c r="V833" s="17"/>
      <c r="X833" s="23" t="s">
        <v>32</v>
      </c>
      <c r="Y833" s="20">
        <f>IF(B1622="PAGADO",0,C838)</f>
        <v>488.84900000000005</v>
      </c>
      <c r="AA833" s="222" t="s">
        <v>1376</v>
      </c>
      <c r="AB833" s="222"/>
      <c r="AC833" s="222"/>
      <c r="AD833" s="222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312</v>
      </c>
      <c r="G835" s="3" t="s">
        <v>134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221</v>
      </c>
      <c r="AC835" s="3" t="s">
        <v>156</v>
      </c>
      <c r="AD835" s="5">
        <v>200</v>
      </c>
      <c r="AJ835" s="25">
        <v>45223</v>
      </c>
      <c r="AK835" s="3" t="s">
        <v>1355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221</v>
      </c>
      <c r="G836" s="3" t="s">
        <v>156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221</v>
      </c>
      <c r="AC836" s="3" t="s">
        <v>156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221</v>
      </c>
      <c r="G837" s="3" t="s">
        <v>156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3" t="str">
        <f>IF(Y838&lt;0,"NO PAGAR","COBRAR'")</f>
        <v>COBRAR'</v>
      </c>
      <c r="Y839" s="22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3" t="str">
        <f>IF(C838&lt;0,"NO PAGAR","COBRAR'")</f>
        <v>COBRAR'</v>
      </c>
      <c r="C840" s="22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1343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 x14ac:dyDescent="0.25">
      <c r="B852" s="12"/>
      <c r="C852" s="10"/>
      <c r="N852" t="s">
        <v>1339</v>
      </c>
      <c r="O852" s="191">
        <v>44995</v>
      </c>
      <c r="P852" t="s">
        <v>378</v>
      </c>
      <c r="Q852" t="s">
        <v>379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1339</v>
      </c>
      <c r="O853" s="191">
        <v>45148</v>
      </c>
      <c r="P853" t="s">
        <v>378</v>
      </c>
      <c r="Q853" t="s">
        <v>379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1339</v>
      </c>
      <c r="O854" t="s">
        <v>1341</v>
      </c>
      <c r="P854" t="s">
        <v>378</v>
      </c>
      <c r="Q854" t="s">
        <v>379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4" t="s">
        <v>29</v>
      </c>
      <c r="AD872" s="224"/>
      <c r="AE872" s="224"/>
    </row>
    <row r="873" spans="2:41" ht="15" customHeight="1" x14ac:dyDescent="0.4">
      <c r="H873" s="70" t="s">
        <v>28</v>
      </c>
      <c r="I873" s="70"/>
      <c r="J873" s="70"/>
      <c r="V873" s="17"/>
      <c r="AC873" s="224"/>
      <c r="AD873" s="224"/>
      <c r="AE873" s="224"/>
    </row>
    <row r="874" spans="2:41" ht="15" customHeight="1" x14ac:dyDescent="0.4">
      <c r="H874" s="70"/>
      <c r="I874" s="70"/>
      <c r="J874" s="70"/>
      <c r="V874" s="17"/>
      <c r="AC874" s="224"/>
      <c r="AD874" s="224"/>
      <c r="AE874" s="22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68</v>
      </c>
      <c r="V877" s="17"/>
      <c r="X877" s="22" t="s">
        <v>68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2" t="s">
        <v>452</v>
      </c>
      <c r="F878" s="222"/>
      <c r="G878" s="222"/>
      <c r="H878" s="222"/>
      <c r="V878" s="17"/>
      <c r="X878" s="23" t="s">
        <v>32</v>
      </c>
      <c r="Y878" s="20">
        <f>IF(B878="PAGADO",0,C883)</f>
        <v>1651.8590000000002</v>
      </c>
      <c r="AA878" s="222" t="s">
        <v>1042</v>
      </c>
      <c r="AB878" s="222"/>
      <c r="AC878" s="222"/>
      <c r="AD878" s="222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1094</v>
      </c>
      <c r="G880" s="3" t="s">
        <v>159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1071</v>
      </c>
      <c r="AC880" s="3" t="s">
        <v>1077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155</v>
      </c>
      <c r="G881" s="3" t="s">
        <v>156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132</v>
      </c>
      <c r="G882" s="3" t="s">
        <v>133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132</v>
      </c>
      <c r="G883" s="3" t="s">
        <v>118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5" t="str">
        <f>IF(C883&lt;0,"NO PAGAR","COBRAR")</f>
        <v>COBRAR</v>
      </c>
      <c r="C884" s="225"/>
      <c r="E884" s="4">
        <v>45159</v>
      </c>
      <c r="F884" s="3" t="s">
        <v>1249</v>
      </c>
      <c r="G884" s="3" t="s">
        <v>156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4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1536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1399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1544</v>
      </c>
      <c r="Y894" s="10">
        <f>AM900</f>
        <v>133.31</v>
      </c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40" x14ac:dyDescent="0.25">
      <c r="B897" s="12"/>
      <c r="C897" s="10"/>
      <c r="N897" s="120" t="s">
        <v>378</v>
      </c>
      <c r="O897" s="120" t="s">
        <v>449</v>
      </c>
      <c r="P897" s="121">
        <v>45224.164016199997</v>
      </c>
      <c r="Q897" s="122">
        <v>21.957000000000001</v>
      </c>
      <c r="R897" s="122">
        <v>38.42</v>
      </c>
      <c r="V897" s="17"/>
      <c r="X897" s="12"/>
      <c r="Y897" s="10"/>
      <c r="AJ897" t="s">
        <v>1339</v>
      </c>
      <c r="AK897" s="191">
        <v>44938</v>
      </c>
      <c r="AL897" t="s">
        <v>378</v>
      </c>
      <c r="AM897">
        <v>48.25</v>
      </c>
      <c r="AN897">
        <v>27.57</v>
      </c>
    </row>
    <row r="898" spans="2:40" x14ac:dyDescent="0.25">
      <c r="B898" s="12"/>
      <c r="C898" s="10"/>
      <c r="N898" s="120" t="s">
        <v>378</v>
      </c>
      <c r="O898" s="120" t="s">
        <v>373</v>
      </c>
      <c r="P898" s="121">
        <v>45217.688807869999</v>
      </c>
      <c r="Q898" s="122">
        <v>43.715000000000003</v>
      </c>
      <c r="R898" s="122">
        <v>76.5</v>
      </c>
      <c r="V898" s="17"/>
      <c r="X898" s="12"/>
      <c r="Y898" s="10"/>
      <c r="AJ898" t="s">
        <v>1339</v>
      </c>
      <c r="AK898" s="191">
        <v>45058</v>
      </c>
      <c r="AL898" t="s">
        <v>378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0" t="s">
        <v>378</v>
      </c>
      <c r="O899" s="120" t="s">
        <v>373</v>
      </c>
      <c r="P899" s="121">
        <v>45223.93332176</v>
      </c>
      <c r="Q899" s="122">
        <v>19.471</v>
      </c>
      <c r="R899" s="122">
        <v>34.07</v>
      </c>
      <c r="V899" s="17"/>
      <c r="X899" s="12"/>
      <c r="Y899" s="10"/>
      <c r="AA899" s="14"/>
      <c r="AJ899" t="s">
        <v>1339</v>
      </c>
      <c r="AK899" t="s">
        <v>1543</v>
      </c>
      <c r="AL899" t="s">
        <v>378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0" t="s">
        <v>378</v>
      </c>
      <c r="O900" s="120" t="s">
        <v>373</v>
      </c>
      <c r="P900" s="121">
        <v>45224.899108799997</v>
      </c>
      <c r="Q900" s="122">
        <v>38.854999999999997</v>
      </c>
      <c r="R900" s="122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2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0" t="s">
        <v>30</v>
      </c>
      <c r="I918" s="70"/>
      <c r="J918" s="70"/>
      <c r="V918" s="17"/>
      <c r="AA918" s="221" t="s">
        <v>31</v>
      </c>
      <c r="AB918" s="221"/>
      <c r="AC918" s="221"/>
    </row>
    <row r="919" spans="1:43" ht="15" customHeight="1" x14ac:dyDescent="0.4">
      <c r="H919" s="70"/>
      <c r="I919" s="70"/>
      <c r="J919" s="70"/>
      <c r="V919" s="17"/>
      <c r="AA919" s="221"/>
      <c r="AB919" s="221"/>
      <c r="AC919" s="221"/>
    </row>
    <row r="920" spans="1:43" ht="23.25" x14ac:dyDescent="0.35">
      <c r="B920" s="24" t="s">
        <v>70</v>
      </c>
      <c r="V920" s="17"/>
      <c r="X920" s="22" t="s">
        <v>68</v>
      </c>
    </row>
    <row r="921" spans="1:43" ht="23.25" x14ac:dyDescent="0.35">
      <c r="B921" s="23" t="s">
        <v>78</v>
      </c>
      <c r="C921" s="20">
        <f>IF(X878="PAGADO",0,C883)</f>
        <v>1651.8590000000002</v>
      </c>
      <c r="E921" s="222" t="s">
        <v>452</v>
      </c>
      <c r="F921" s="222"/>
      <c r="G921" s="222"/>
      <c r="H921" s="222"/>
      <c r="V921" s="17"/>
      <c r="X921" s="23" t="s">
        <v>32</v>
      </c>
      <c r="Y921" s="20">
        <f>IF(B921="PAGADO",0,C926)</f>
        <v>0</v>
      </c>
      <c r="AA921" s="222" t="s">
        <v>452</v>
      </c>
      <c r="AB921" s="222"/>
      <c r="AC921" s="222"/>
      <c r="AD921" s="222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325</v>
      </c>
      <c r="G923" s="3" t="s">
        <v>156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155</v>
      </c>
      <c r="AC923" s="3" t="s">
        <v>156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325</v>
      </c>
      <c r="G924" s="3" t="s">
        <v>156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325</v>
      </c>
      <c r="AC924" s="3" t="s">
        <v>1473</v>
      </c>
      <c r="AD924" s="5">
        <v>660</v>
      </c>
      <c r="AE924" t="s">
        <v>183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325</v>
      </c>
      <c r="AC925" s="3" t="s">
        <v>156</v>
      </c>
      <c r="AD925" s="5">
        <v>150</v>
      </c>
      <c r="AE925" t="s">
        <v>183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325</v>
      </c>
      <c r="AC926" s="3" t="s">
        <v>133</v>
      </c>
      <c r="AD926" s="5">
        <v>150</v>
      </c>
      <c r="AE926" t="s">
        <v>183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3" t="str">
        <f>IF(Y926&lt;0,"NO PAGAR","COBRAR'")</f>
        <v>COBRAR'</v>
      </c>
      <c r="Y927" s="22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3" t="str">
        <f>IF(C926&lt;0,"NO PAGAR","COBRAR'")</f>
        <v>COBRAR'</v>
      </c>
      <c r="C928" s="22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373</v>
      </c>
      <c r="AK940" t="s">
        <v>1339</v>
      </c>
      <c r="AL940" s="204">
        <v>45236</v>
      </c>
      <c r="AM940" t="s">
        <v>378</v>
      </c>
      <c r="AN940" s="205">
        <v>77.58</v>
      </c>
    </row>
    <row r="941" spans="2:41" x14ac:dyDescent="0.25">
      <c r="B941" s="12"/>
      <c r="C941" s="10"/>
      <c r="V941" s="17"/>
      <c r="X941" s="12"/>
      <c r="Y941" s="10"/>
      <c r="AJ941" t="s">
        <v>373</v>
      </c>
      <c r="AK941" t="s">
        <v>1339</v>
      </c>
      <c r="AL941" s="204">
        <v>45241</v>
      </c>
      <c r="AM941" t="s">
        <v>378</v>
      </c>
      <c r="AN941" s="205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373</v>
      </c>
      <c r="AK942" t="s">
        <v>1339</v>
      </c>
      <c r="AL942" s="204">
        <v>45245</v>
      </c>
      <c r="AM942" t="s">
        <v>378</v>
      </c>
      <c r="AN942" s="205">
        <v>42</v>
      </c>
    </row>
    <row r="943" spans="2:41" x14ac:dyDescent="0.25">
      <c r="B943" s="12"/>
      <c r="C943" s="10"/>
      <c r="V943" s="17"/>
      <c r="X943" s="12"/>
      <c r="Y943" s="10"/>
      <c r="AN943" s="111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4" t="s">
        <v>29</v>
      </c>
      <c r="AD960" s="224"/>
      <c r="AE960" s="224"/>
    </row>
    <row r="961" spans="2:41" ht="28.5" customHeight="1" x14ac:dyDescent="0.4">
      <c r="H961" s="70" t="s">
        <v>28</v>
      </c>
      <c r="I961" s="70"/>
      <c r="J961" s="70"/>
      <c r="V961" s="17"/>
      <c r="AC961" s="224"/>
      <c r="AD961" s="224"/>
      <c r="AE961" s="224"/>
    </row>
    <row r="962" spans="2:41" ht="15" customHeight="1" x14ac:dyDescent="0.4">
      <c r="H962" s="70"/>
      <c r="I962" s="70"/>
      <c r="J962" s="70"/>
      <c r="V962" s="17"/>
      <c r="AC962" s="224"/>
      <c r="AD962" s="224"/>
      <c r="AE962" s="224"/>
    </row>
    <row r="963" spans="2:41" ht="23.25" x14ac:dyDescent="0.35">
      <c r="B963" s="22" t="s">
        <v>69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IF(X921="PAGADO",0,Y926)</f>
        <v>929.94</v>
      </c>
      <c r="E964" s="222" t="s">
        <v>452</v>
      </c>
      <c r="F964" s="222"/>
      <c r="G964" s="222"/>
      <c r="H964" s="222"/>
      <c r="V964" s="17"/>
      <c r="X964" s="23" t="s">
        <v>32</v>
      </c>
      <c r="Y964" s="20">
        <f>IF(B964="PAGADO",0,C969)</f>
        <v>-758.12699999999995</v>
      </c>
      <c r="AA964" s="222" t="s">
        <v>452</v>
      </c>
      <c r="AB964" s="222"/>
      <c r="AC964" s="222"/>
      <c r="AD964" s="222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312</v>
      </c>
      <c r="G966" s="3" t="s">
        <v>156</v>
      </c>
      <c r="H966" s="5">
        <v>170</v>
      </c>
      <c r="N966" s="25">
        <v>45261</v>
      </c>
      <c r="O966" s="3" t="s">
        <v>316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1168</v>
      </c>
      <c r="AC966" s="3" t="s">
        <v>1525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1488</v>
      </c>
      <c r="G967" s="3" t="s">
        <v>118</v>
      </c>
      <c r="H967" s="5">
        <v>280</v>
      </c>
      <c r="N967" s="25">
        <v>45266</v>
      </c>
      <c r="O967" s="3" t="s">
        <v>1509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1168</v>
      </c>
      <c r="AC967" s="3" t="s">
        <v>156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325</v>
      </c>
      <c r="G968" s="3" t="s">
        <v>156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1094</v>
      </c>
      <c r="AC968" s="3" t="s">
        <v>156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325</v>
      </c>
      <c r="G969" s="3" t="s">
        <v>133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325</v>
      </c>
      <c r="AC969" s="3" t="s">
        <v>156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5" t="str">
        <f>IF(C969&lt;0,"NO PAGAR","COBRAR")</f>
        <v>NO PAGAR</v>
      </c>
      <c r="C970" s="225"/>
      <c r="E970" s="4">
        <v>45245</v>
      </c>
      <c r="F970" s="3" t="s">
        <v>325</v>
      </c>
      <c r="G970" s="3" t="s">
        <v>156</v>
      </c>
      <c r="H970" s="5">
        <v>200</v>
      </c>
      <c r="N970" s="3"/>
      <c r="O970" s="3"/>
      <c r="P970" s="3"/>
      <c r="Q970" s="3"/>
      <c r="R970" s="18"/>
      <c r="S970" s="3"/>
      <c r="V970" s="17"/>
      <c r="X970" s="225" t="str">
        <f>IF(Y969&lt;0,"NO PAGAR","COBRAR")</f>
        <v>COBRAR</v>
      </c>
      <c r="Y970" s="225"/>
      <c r="AA970" s="4">
        <v>45257</v>
      </c>
      <c r="AB970" s="3" t="s">
        <v>325</v>
      </c>
      <c r="AC970" s="3" t="s">
        <v>156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6" t="s">
        <v>9</v>
      </c>
      <c r="C971" s="217"/>
      <c r="E971" s="4">
        <v>45250</v>
      </c>
      <c r="F971" s="3" t="s">
        <v>325</v>
      </c>
      <c r="G971" s="3" t="s">
        <v>156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>
        <v>45258</v>
      </c>
      <c r="AB971" s="3" t="s">
        <v>325</v>
      </c>
      <c r="AC971" s="3" t="s">
        <v>1473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1535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1512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 x14ac:dyDescent="0.25">
      <c r="B983" s="12"/>
      <c r="C983" s="10"/>
      <c r="N983" t="s">
        <v>1339</v>
      </c>
      <c r="O983" t="s">
        <v>1500</v>
      </c>
      <c r="P983" t="s">
        <v>378</v>
      </c>
      <c r="Q983" t="s">
        <v>379</v>
      </c>
      <c r="R983" s="205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1339</v>
      </c>
      <c r="O984" t="s">
        <v>1505</v>
      </c>
      <c r="P984" t="s">
        <v>378</v>
      </c>
      <c r="Q984" t="s">
        <v>379</v>
      </c>
      <c r="R984" s="205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1339</v>
      </c>
      <c r="O985" t="s">
        <v>1506</v>
      </c>
      <c r="P985" t="s">
        <v>378</v>
      </c>
      <c r="Q985" t="s">
        <v>379</v>
      </c>
      <c r="R985" s="205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1339</v>
      </c>
      <c r="O986" t="s">
        <v>1506</v>
      </c>
      <c r="P986" t="s">
        <v>378</v>
      </c>
      <c r="Q986" t="s">
        <v>379</v>
      </c>
      <c r="R986" s="205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1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0" t="s">
        <v>30</v>
      </c>
      <c r="I1004" s="70"/>
      <c r="J1004" s="70"/>
      <c r="V1004" s="17"/>
      <c r="AA1004" s="221" t="s">
        <v>31</v>
      </c>
      <c r="AB1004" s="221"/>
      <c r="AC1004" s="221"/>
    </row>
    <row r="1005" spans="1:43" ht="15" customHeight="1" x14ac:dyDescent="0.4">
      <c r="H1005" s="70"/>
      <c r="I1005" s="70"/>
      <c r="J1005" s="70"/>
      <c r="V1005" s="17"/>
      <c r="AA1005" s="221"/>
      <c r="AB1005" s="221"/>
      <c r="AC1005" s="221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69</v>
      </c>
      <c r="V1008" s="17"/>
      <c r="X1008" s="22" t="s">
        <v>69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2" t="s">
        <v>452</v>
      </c>
      <c r="F1009" s="222"/>
      <c r="G1009" s="222"/>
      <c r="H1009" s="222"/>
      <c r="V1009" s="17"/>
      <c r="X1009" s="23" t="s">
        <v>32</v>
      </c>
      <c r="Y1009" s="20">
        <f>IF(B1809="PAGADO",0,C1014)</f>
        <v>511.87300000000005</v>
      </c>
      <c r="AA1009" s="222" t="s">
        <v>20</v>
      </c>
      <c r="AB1009" s="222"/>
      <c r="AC1009" s="222"/>
      <c r="AD1009" s="222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1085</v>
      </c>
      <c r="AC1011" s="3" t="s">
        <v>989</v>
      </c>
      <c r="AD1011" s="5">
        <v>210</v>
      </c>
      <c r="AJ1011" s="25">
        <v>45289</v>
      </c>
      <c r="AK1011" s="3" t="s">
        <v>95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1131.873</v>
      </c>
      <c r="AA1012" s="4">
        <v>45240</v>
      </c>
      <c r="AB1012" s="3" t="s">
        <v>1085</v>
      </c>
      <c r="AC1012" s="3" t="s">
        <v>989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325</v>
      </c>
      <c r="AC1013" s="3" t="s">
        <v>989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301.87300000000005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3" t="str">
        <f>IF(Y1014&lt;0,"NO PAGAR","COBRAR'")</f>
        <v>COBRAR'</v>
      </c>
      <c r="Y1015" s="22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3" t="str">
        <f>IF(C1014&lt;0,"NO PAGAR","COBRAR'")</f>
        <v>COBRAR'</v>
      </c>
      <c r="C1016" s="22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4" zoomScale="82" zoomScaleNormal="82" workbookViewId="0">
      <selection activeCell="E107" sqref="E107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22" t="s">
        <v>79</v>
      </c>
      <c r="F8" s="222"/>
      <c r="G8" s="222"/>
      <c r="H8" s="222"/>
      <c r="V8" s="17"/>
      <c r="X8" s="23" t="s">
        <v>102</v>
      </c>
      <c r="Y8" s="20">
        <f>IF(B8="PAGADO",0,C13)</f>
        <v>0</v>
      </c>
      <c r="AA8" s="222" t="s">
        <v>20</v>
      </c>
      <c r="AB8" s="222"/>
      <c r="AC8" s="222"/>
      <c r="AD8" s="222"/>
      <c r="AK8" s="234" t="s">
        <v>10</v>
      </c>
      <c r="AL8" s="234"/>
      <c r="AM8" s="23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/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128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124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2" t="s">
        <v>153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79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/>
      <c r="AB69" s="219"/>
      <c r="AC69" s="220"/>
      <c r="AD69" s="5"/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4" t="s">
        <v>29</v>
      </c>
      <c r="AD96" s="224"/>
      <c r="AE96" s="224"/>
    </row>
    <row r="97" spans="2:41" x14ac:dyDescent="0.25">
      <c r="H97" s="221" t="s">
        <v>28</v>
      </c>
      <c r="I97" s="221"/>
      <c r="J97" s="221"/>
      <c r="V97" s="17"/>
      <c r="AC97" s="224"/>
      <c r="AD97" s="224"/>
      <c r="AE97" s="224"/>
    </row>
    <row r="98" spans="2:41" x14ac:dyDescent="0.25">
      <c r="H98" s="221"/>
      <c r="I98" s="221"/>
      <c r="J98" s="221"/>
      <c r="V98" s="17"/>
      <c r="AC98" s="224"/>
      <c r="AD98" s="224"/>
      <c r="AE98" s="22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824</v>
      </c>
      <c r="C102" s="20">
        <f>IF(X53="PAGADO",0,Y58)</f>
        <v>0</v>
      </c>
      <c r="E102" s="222" t="s">
        <v>79</v>
      </c>
      <c r="F102" s="222"/>
      <c r="G102" s="222"/>
      <c r="H102" s="222"/>
      <c r="V102" s="17"/>
      <c r="X102" s="23" t="s">
        <v>32</v>
      </c>
      <c r="Y102" s="20">
        <f>IF(B102="PAGADO",0,C107)</f>
        <v>510</v>
      </c>
      <c r="AA102" s="222" t="s">
        <v>20</v>
      </c>
      <c r="AB102" s="222"/>
      <c r="AC102" s="222"/>
      <c r="AD102" s="222"/>
    </row>
    <row r="103" spans="2:41" x14ac:dyDescent="0.25">
      <c r="B103" s="1" t="s">
        <v>0</v>
      </c>
      <c r="C103" s="19">
        <f>H118</f>
        <v>510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45630</v>
      </c>
      <c r="F104" s="3" t="s">
        <v>1094</v>
      </c>
      <c r="G104" s="3" t="s">
        <v>1069</v>
      </c>
      <c r="H104" s="5">
        <v>140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510</v>
      </c>
      <c r="E105" s="4">
        <v>45639</v>
      </c>
      <c r="F105" s="3" t="s">
        <v>325</v>
      </c>
      <c r="G105" s="3" t="s">
        <v>1572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510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0</v>
      </c>
      <c r="E106" s="4">
        <v>45631</v>
      </c>
      <c r="F106" s="3" t="s">
        <v>155</v>
      </c>
      <c r="G106" s="3" t="s">
        <v>1572</v>
      </c>
      <c r="H106" s="5">
        <v>170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510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432.96000000000004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5" t="str">
        <f>IF(C107&lt;0,"NO PAGAR","COBRAR")</f>
        <v>COBRAR</v>
      </c>
      <c r="C108" s="225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COBRAR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6" t="s">
        <v>9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>
        <f>IF(Y58&lt;=0,Y58*-1)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8" t="s">
        <v>7</v>
      </c>
      <c r="F118" s="219"/>
      <c r="G118" s="220"/>
      <c r="H118" s="5">
        <f>SUM(H104:H117)</f>
        <v>510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1" t="s">
        <v>30</v>
      </c>
      <c r="I128" s="221"/>
      <c r="J128" s="221"/>
      <c r="V128" s="17"/>
      <c r="AA128" s="221" t="s">
        <v>31</v>
      </c>
      <c r="AB128" s="221"/>
      <c r="AC128" s="221"/>
    </row>
    <row r="129" spans="2:41" x14ac:dyDescent="0.25">
      <c r="H129" s="221"/>
      <c r="I129" s="221"/>
      <c r="J129" s="221"/>
      <c r="V129" s="17"/>
      <c r="AA129" s="221"/>
      <c r="AB129" s="221"/>
      <c r="AC129" s="22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78</v>
      </c>
      <c r="C133" s="20">
        <f>IF(X102="PAGADO",0,Y107)</f>
        <v>432.96000000000004</v>
      </c>
      <c r="E133" s="222" t="s">
        <v>20</v>
      </c>
      <c r="F133" s="222"/>
      <c r="G133" s="222"/>
      <c r="H133" s="222"/>
      <c r="V133" s="17"/>
      <c r="X133" s="23" t="s">
        <v>32</v>
      </c>
      <c r="Y133" s="20">
        <f>IF(B133="PAGADO",0,C138)</f>
        <v>0</v>
      </c>
      <c r="AA133" s="222" t="s">
        <v>20</v>
      </c>
      <c r="AB133" s="222"/>
      <c r="AC133" s="222"/>
      <c r="AD133" s="22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115</v>
      </c>
      <c r="G135" s="3" t="s">
        <v>116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270</v>
      </c>
      <c r="AC135" s="3" t="s">
        <v>86</v>
      </c>
      <c r="AD135" s="5">
        <v>315</v>
      </c>
      <c r="AJ135" s="25">
        <v>44973</v>
      </c>
      <c r="AK135" s="3" t="s">
        <v>262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1402.96</v>
      </c>
      <c r="E136" s="4">
        <v>45289</v>
      </c>
      <c r="F136" s="3" t="s">
        <v>115</v>
      </c>
      <c r="G136" s="3" t="s">
        <v>118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150</v>
      </c>
      <c r="AC136" s="3" t="s">
        <v>118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0</v>
      </c>
      <c r="E137" s="4">
        <v>44935</v>
      </c>
      <c r="F137" s="3" t="s">
        <v>260</v>
      </c>
      <c r="G137" s="3" t="s">
        <v>86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150</v>
      </c>
      <c r="AC137" s="3" t="s">
        <v>84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1402.96</v>
      </c>
      <c r="E138" s="4">
        <v>44943</v>
      </c>
      <c r="F138" s="3" t="s">
        <v>96</v>
      </c>
      <c r="G138" s="3" t="s">
        <v>185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197</v>
      </c>
      <c r="AC138" s="3" t="s">
        <v>84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3" t="str">
        <f>IF(Y138&lt;0,"NO PAGAR","COBRAR'")</f>
        <v>COBRAR'</v>
      </c>
      <c r="Y139" s="22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3" t="str">
        <f>IF(C138&lt;0,"NO PAGAR","COBRAR'")</f>
        <v>COBRAR'</v>
      </c>
      <c r="C140" s="22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 FAVOR '</v>
      </c>
      <c r="C142" s="10" t="b">
        <f>IF(Y107&lt;=0,Y107*-1)</f>
        <v>0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0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4" t="s">
        <v>29</v>
      </c>
      <c r="AD167" s="224"/>
      <c r="AE167" s="224"/>
    </row>
    <row r="168" spans="2:41" x14ac:dyDescent="0.25">
      <c r="H168" s="221" t="s">
        <v>28</v>
      </c>
      <c r="I168" s="221"/>
      <c r="J168" s="221"/>
      <c r="V168" s="17"/>
      <c r="AC168" s="224"/>
      <c r="AD168" s="224"/>
      <c r="AE168" s="224"/>
    </row>
    <row r="169" spans="2:41" x14ac:dyDescent="0.25">
      <c r="H169" s="221"/>
      <c r="I169" s="221"/>
      <c r="J169" s="221"/>
      <c r="V169" s="17"/>
      <c r="AC169" s="224"/>
      <c r="AD169" s="224"/>
      <c r="AE169" s="224"/>
    </row>
    <row r="170" spans="2:41" x14ac:dyDescent="0.25">
      <c r="V170" s="17"/>
    </row>
    <row r="171" spans="2:41" ht="23.25" x14ac:dyDescent="0.35">
      <c r="B171" s="22" t="s">
        <v>60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60</v>
      </c>
    </row>
    <row r="173" spans="2:41" ht="23.25" x14ac:dyDescent="0.35">
      <c r="B173" s="1" t="s">
        <v>0</v>
      </c>
      <c r="C173" s="19">
        <f>H189</f>
        <v>170</v>
      </c>
      <c r="E173" s="222" t="s">
        <v>20</v>
      </c>
      <c r="F173" s="222"/>
      <c r="G173" s="222"/>
      <c r="H173" s="222"/>
      <c r="V173" s="17"/>
      <c r="X173" s="23" t="s">
        <v>32</v>
      </c>
      <c r="Y173" s="20">
        <f>IF(B172="PAGADO",0,C177)</f>
        <v>76.029999999999973</v>
      </c>
      <c r="AA173" s="222" t="s">
        <v>340</v>
      </c>
      <c r="AB173" s="222"/>
      <c r="AC173" s="222"/>
      <c r="AD173" s="22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115</v>
      </c>
      <c r="G175" s="3" t="s">
        <v>116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157</v>
      </c>
      <c r="AC175" s="3" t="s">
        <v>147</v>
      </c>
      <c r="AD175" s="5">
        <v>580</v>
      </c>
      <c r="AJ175" s="25">
        <v>44988</v>
      </c>
      <c r="AK175" s="3" t="s">
        <v>341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356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1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352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387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1" t="s">
        <v>30</v>
      </c>
      <c r="I213" s="221"/>
      <c r="J213" s="221"/>
      <c r="V213" s="17"/>
      <c r="AA213" s="221" t="s">
        <v>31</v>
      </c>
      <c r="AB213" s="221"/>
      <c r="AC213" s="221"/>
    </row>
    <row r="214" spans="1:43" x14ac:dyDescent="0.25">
      <c r="H214" s="221"/>
      <c r="I214" s="221"/>
      <c r="J214" s="221"/>
      <c r="V214" s="17"/>
      <c r="AA214" s="221"/>
      <c r="AB214" s="221"/>
      <c r="AC214" s="221"/>
    </row>
    <row r="215" spans="1:43" x14ac:dyDescent="0.25">
      <c r="V215" s="17"/>
    </row>
    <row r="216" spans="1:43" ht="23.25" x14ac:dyDescent="0.35">
      <c r="B216" s="24" t="s">
        <v>60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60</v>
      </c>
    </row>
    <row r="218" spans="1:43" ht="23.25" x14ac:dyDescent="0.35">
      <c r="B218" s="1" t="s">
        <v>0</v>
      </c>
      <c r="C218" s="19">
        <f>H234</f>
        <v>510</v>
      </c>
      <c r="E218" s="222" t="s">
        <v>398</v>
      </c>
      <c r="F218" s="222"/>
      <c r="G218" s="222"/>
      <c r="H218" s="222"/>
      <c r="V218" s="17"/>
      <c r="X218" s="23" t="s">
        <v>32</v>
      </c>
      <c r="Y218" s="20">
        <f>IF(B239="PAGADO",0,C222)</f>
        <v>293.27999999999997</v>
      </c>
      <c r="AA218" s="222" t="s">
        <v>431</v>
      </c>
      <c r="AB218" s="222"/>
      <c r="AC218" s="222"/>
      <c r="AD218" s="22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257</v>
      </c>
      <c r="G220" s="3" t="s">
        <v>259</v>
      </c>
      <c r="H220" s="5">
        <v>300</v>
      </c>
      <c r="N220" s="25">
        <v>45001</v>
      </c>
      <c r="O220" s="3" t="s">
        <v>243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115</v>
      </c>
      <c r="AC220" s="3" t="s">
        <v>118</v>
      </c>
      <c r="AD220" s="5">
        <v>190</v>
      </c>
      <c r="AJ220" s="25">
        <v>45005</v>
      </c>
      <c r="AK220" s="3" t="s">
        <v>422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82</v>
      </c>
      <c r="G221" s="3" t="s">
        <v>84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115</v>
      </c>
      <c r="AC221" s="3" t="s">
        <v>348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 t="e">
        <f>Y246</f>
        <v>#REF!</v>
      </c>
      <c r="AA222" s="4">
        <v>44980</v>
      </c>
      <c r="AB222" s="3" t="s">
        <v>157</v>
      </c>
      <c r="AC222" s="3" t="s">
        <v>154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 t="e">
        <f>Y221-Y222</f>
        <v>#REF!</v>
      </c>
      <c r="AA223" s="4">
        <v>44982</v>
      </c>
      <c r="AB223" s="3" t="s">
        <v>157</v>
      </c>
      <c r="AC223" s="3" t="s">
        <v>116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3" t="str">
        <f>IF(C222&lt;0,"NO PAGAR","COBRAR'")</f>
        <v>COBRAR'</v>
      </c>
      <c r="C224" s="22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3" t="e">
        <f>IF(Y223&lt;0,"NO PAGAR","COBRAR'")</f>
        <v>#REF!</v>
      </c>
      <c r="Y224" s="223"/>
      <c r="AA224" s="4">
        <v>44945</v>
      </c>
      <c r="AB224" s="3" t="s">
        <v>448</v>
      </c>
      <c r="AC224" s="3" t="s">
        <v>259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427</v>
      </c>
      <c r="Y235" s="10" t="e">
        <f>#REF!</f>
        <v>#REF!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454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35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 t="e">
        <f>SUM(Y227:Y245)</f>
        <v>#REF!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4" t="s">
        <v>29</v>
      </c>
      <c r="AD259" s="224"/>
      <c r="AE259" s="224"/>
    </row>
    <row r="260" spans="2:41" x14ac:dyDescent="0.25">
      <c r="H260" s="221" t="s">
        <v>28</v>
      </c>
      <c r="I260" s="221"/>
      <c r="J260" s="221"/>
      <c r="V260" s="17"/>
      <c r="AC260" s="224"/>
      <c r="AD260" s="224"/>
      <c r="AE260" s="224"/>
    </row>
    <row r="261" spans="2:41" x14ac:dyDescent="0.25">
      <c r="H261" s="221"/>
      <c r="I261" s="221"/>
      <c r="J261" s="221"/>
      <c r="V261" s="17"/>
      <c r="AC261" s="224"/>
      <c r="AD261" s="224"/>
      <c r="AE261" s="224"/>
    </row>
    <row r="262" spans="2:41" x14ac:dyDescent="0.25">
      <c r="V262" s="17"/>
    </row>
    <row r="263" spans="2:41" ht="23.25" x14ac:dyDescent="0.35">
      <c r="B263" s="22" t="s">
        <v>62</v>
      </c>
      <c r="V263" s="17"/>
    </row>
    <row r="264" spans="2:41" ht="23.25" x14ac:dyDescent="0.35">
      <c r="B264" s="23" t="s">
        <v>32</v>
      </c>
      <c r="C264" s="20" t="e">
        <f>IF(X218="PAGADO",0,Y223)</f>
        <v>#REF!</v>
      </c>
      <c r="V264" s="17"/>
      <c r="X264" s="22" t="s">
        <v>62</v>
      </c>
    </row>
    <row r="265" spans="2:41" ht="23.25" x14ac:dyDescent="0.35">
      <c r="B265" s="1" t="s">
        <v>0</v>
      </c>
      <c r="C265" s="19">
        <f>H281</f>
        <v>1060</v>
      </c>
      <c r="E265" s="222" t="s">
        <v>489</v>
      </c>
      <c r="F265" s="222"/>
      <c r="G265" s="222"/>
      <c r="H265" s="222"/>
      <c r="V265" s="17"/>
      <c r="X265" s="23" t="s">
        <v>32</v>
      </c>
      <c r="Y265" s="20" t="e">
        <f>IF(B264="PAGADO",0,C269)</f>
        <v>#REF!</v>
      </c>
      <c r="AA265" s="222" t="s">
        <v>340</v>
      </c>
      <c r="AB265" s="222"/>
      <c r="AC265" s="222"/>
      <c r="AD265" s="22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 t="e">
        <f>IF(C264&gt;0,C264+C265,C265)</f>
        <v>#REF!</v>
      </c>
      <c r="E267" s="4">
        <v>44960</v>
      </c>
      <c r="F267" s="3" t="s">
        <v>139</v>
      </c>
      <c r="G267" s="3" t="s">
        <v>81</v>
      </c>
      <c r="H267" s="5">
        <v>210</v>
      </c>
      <c r="N267" s="25">
        <v>45013</v>
      </c>
      <c r="O267" s="3" t="s">
        <v>467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157</v>
      </c>
      <c r="AC267" s="3" t="s">
        <v>296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 t="e">
        <f>C291</f>
        <v>#REF!</v>
      </c>
      <c r="E268" s="4">
        <v>44964</v>
      </c>
      <c r="F268" s="3" t="s">
        <v>139</v>
      </c>
      <c r="G268" s="3" t="s">
        <v>492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 t="e">
        <f>IF(Y265&gt;0,Y265+Y266,Y266)</f>
        <v>#REF!</v>
      </c>
      <c r="AA268" s="4">
        <v>45002</v>
      </c>
      <c r="AB268" s="3" t="s">
        <v>157</v>
      </c>
      <c r="AC268" s="3" t="s">
        <v>111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 t="e">
        <f>C267-C268</f>
        <v>#REF!</v>
      </c>
      <c r="E269" s="4">
        <v>44974</v>
      </c>
      <c r="F269" s="3" t="s">
        <v>139</v>
      </c>
      <c r="G269" s="3" t="s">
        <v>81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 t="e">
        <f>Y292</f>
        <v>#REF!</v>
      </c>
      <c r="AA269" s="4">
        <v>45009</v>
      </c>
      <c r="AB269" s="3" t="s">
        <v>80</v>
      </c>
      <c r="AC269" s="3" t="s">
        <v>81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5" t="e">
        <f>IF(C269&lt;0,"NO PAGAR","COBRAR")</f>
        <v>#REF!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 t="e">
        <f>Y268-Y269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e">
        <f>IF(Y270&lt;0,"NO PAGAR","COBRAR")</f>
        <v>#REF!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 t="e">
        <f>IF(Y223&lt;=0,Y223*-1)</f>
        <v>#REF!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e">
        <f>IF(C269&lt;0,"SALDO ADELANTADO","SALDO A FAVOR'")</f>
        <v>#REF!</v>
      </c>
      <c r="Y273" s="10" t="e">
        <f>IF(C269&lt;=0,C269*-1)</f>
        <v>#REF!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525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469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35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 t="e">
        <f>SUM(C272:C290)</f>
        <v>#REF!</v>
      </c>
      <c r="V291" s="17"/>
      <c r="X291" s="11"/>
      <c r="Y291" s="10"/>
    </row>
    <row r="292" spans="1:43" x14ac:dyDescent="0.25">
      <c r="V292" s="17"/>
      <c r="X292" s="15" t="s">
        <v>18</v>
      </c>
      <c r="Y292" s="16" t="e">
        <f>SUM(Y273:Y291)</f>
        <v>#REF!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1" t="s">
        <v>30</v>
      </c>
      <c r="I305" s="221"/>
      <c r="J305" s="221"/>
      <c r="V305" s="17"/>
      <c r="AA305" s="221" t="s">
        <v>31</v>
      </c>
      <c r="AB305" s="221"/>
      <c r="AC305" s="221"/>
    </row>
    <row r="306" spans="2:41" x14ac:dyDescent="0.25">
      <c r="H306" s="221"/>
      <c r="I306" s="221"/>
      <c r="J306" s="221"/>
      <c r="V306" s="17"/>
      <c r="AA306" s="221"/>
      <c r="AB306" s="221"/>
      <c r="AC306" s="22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62</v>
      </c>
      <c r="V309" s="17"/>
      <c r="X309" s="22" t="s">
        <v>62</v>
      </c>
    </row>
    <row r="310" spans="2:41" ht="23.25" x14ac:dyDescent="0.35">
      <c r="B310" s="23" t="s">
        <v>32</v>
      </c>
      <c r="C310" s="20" t="e">
        <f>IF(X265="PAGADO",0,Y270)</f>
        <v>#REF!</v>
      </c>
      <c r="E310" s="222" t="s">
        <v>340</v>
      </c>
      <c r="F310" s="222"/>
      <c r="G310" s="222"/>
      <c r="H310" s="222"/>
      <c r="V310" s="17"/>
      <c r="X310" s="23" t="s">
        <v>32</v>
      </c>
      <c r="Y310" s="20" t="e">
        <f>IF(B1016="PAGADO",0,C315)</f>
        <v>#REF!</v>
      </c>
      <c r="AA310" s="222" t="s">
        <v>599</v>
      </c>
      <c r="AB310" s="222"/>
      <c r="AC310" s="222"/>
      <c r="AD310" s="22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540</v>
      </c>
      <c r="G312" s="3" t="s">
        <v>541</v>
      </c>
      <c r="H312" s="5">
        <v>150</v>
      </c>
      <c r="N312" s="25">
        <v>45033</v>
      </c>
      <c r="O312" s="3" t="s">
        <v>338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115</v>
      </c>
      <c r="AC312" s="3" t="s">
        <v>111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45001</v>
      </c>
      <c r="F313" s="3" t="s">
        <v>257</v>
      </c>
      <c r="G313" s="3" t="s">
        <v>542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 t="e">
        <f>IF(Y310&gt;0,Y310+Y311,Y311)</f>
        <v>#REF!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 t="e">
        <f>C338</f>
        <v>#REF!</v>
      </c>
      <c r="E314" s="4">
        <v>45005</v>
      </c>
      <c r="F314" s="3" t="s">
        <v>257</v>
      </c>
      <c r="G314" s="3" t="s">
        <v>259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 t="e">
        <f>Y333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45011</v>
      </c>
      <c r="F315" s="3" t="s">
        <v>257</v>
      </c>
      <c r="G315" s="3" t="s">
        <v>542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 t="e">
        <f>Y313-Y314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106</v>
      </c>
      <c r="G316" s="3" t="s">
        <v>84</v>
      </c>
      <c r="H316" s="5">
        <v>170</v>
      </c>
      <c r="N316" s="3"/>
      <c r="O316" s="3"/>
      <c r="P316" s="3"/>
      <c r="Q316" s="3"/>
      <c r="R316" s="18"/>
      <c r="S316" s="3"/>
      <c r="V316" s="17"/>
      <c r="X316" s="223" t="e">
        <f>IF(Y315&lt;0,"NO PAGAR","COBRAR'")</f>
        <v>#REF!</v>
      </c>
      <c r="Y316" s="22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3" t="e">
        <f>IF(C315&lt;0,"NO PAGAR","COBRAR'")</f>
        <v>#REF!</v>
      </c>
      <c r="C317" s="223"/>
      <c r="E317" s="4">
        <v>45015</v>
      </c>
      <c r="F317" s="3" t="s">
        <v>157</v>
      </c>
      <c r="G317" s="3" t="s">
        <v>120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6" t="s">
        <v>9</v>
      </c>
      <c r="C318" s="217"/>
      <c r="E318" s="4">
        <v>44985</v>
      </c>
      <c r="F318" s="3" t="s">
        <v>563</v>
      </c>
      <c r="G318" s="3" t="s">
        <v>176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IF(Y270&lt;0,"SALDO ADELANTADO","SALDO A FAVOR '")</f>
        <v>#REF!</v>
      </c>
      <c r="C319" s="10" t="e">
        <f>IF(Y270&lt;=0,Y270*-1)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e">
        <f>IF(C315&lt;0,"SALDO ADELANTADO","SALDO A FAVOR'")</f>
        <v>#REF!</v>
      </c>
      <c r="Y319" s="10" t="e">
        <f>IF(C315&lt;=0,C315*-1)</f>
        <v>#REF!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567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569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593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 t="e">
        <f>SUM(Y319:Y332)</f>
        <v>#REF!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 t="e">
        <f>SUM(C319:C337)</f>
        <v>#REF!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1" t="s">
        <v>28</v>
      </c>
      <c r="I345" s="221"/>
      <c r="J345" s="221"/>
      <c r="V345" s="17"/>
    </row>
    <row r="346" spans="2:41" x14ac:dyDescent="0.25">
      <c r="H346" s="221"/>
      <c r="I346" s="221"/>
      <c r="J346" s="221"/>
      <c r="V346" s="17"/>
    </row>
    <row r="347" spans="2:41" x14ac:dyDescent="0.25">
      <c r="V347" s="17"/>
      <c r="X347" s="237" t="s">
        <v>61</v>
      </c>
      <c r="AB347" s="233" t="s">
        <v>29</v>
      </c>
      <c r="AC347" s="233"/>
      <c r="AD347" s="233"/>
    </row>
    <row r="348" spans="2:41" x14ac:dyDescent="0.25">
      <c r="V348" s="17"/>
      <c r="X348" s="237"/>
      <c r="AB348" s="233"/>
      <c r="AC348" s="233"/>
      <c r="AD348" s="233"/>
    </row>
    <row r="349" spans="2:41" ht="23.25" x14ac:dyDescent="0.35">
      <c r="B349" s="22" t="s">
        <v>61</v>
      </c>
      <c r="V349" s="17"/>
      <c r="X349" s="237"/>
      <c r="AB349" s="233"/>
      <c r="AC349" s="233"/>
      <c r="AD349" s="233"/>
    </row>
    <row r="350" spans="2:41" ht="23.25" x14ac:dyDescent="0.35">
      <c r="B350" s="23" t="s">
        <v>32</v>
      </c>
      <c r="C350" s="20" t="e">
        <f>IF(X310="PAGADO",0,Y315)</f>
        <v>#REF!</v>
      </c>
      <c r="E350" s="222" t="s">
        <v>340</v>
      </c>
      <c r="F350" s="222"/>
      <c r="G350" s="222"/>
      <c r="H350" s="222"/>
      <c r="V350" s="17"/>
      <c r="X350" s="23" t="s">
        <v>32</v>
      </c>
      <c r="Y350" s="20" t="e">
        <f>IF(B350="PAGADO",0,C355)</f>
        <v>#REF!</v>
      </c>
      <c r="AA350" s="222" t="s">
        <v>599</v>
      </c>
      <c r="AB350" s="222"/>
      <c r="AC350" s="222"/>
      <c r="AD350" s="22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82</v>
      </c>
      <c r="G352" s="3" t="s">
        <v>84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115</v>
      </c>
      <c r="AC352" s="3" t="s">
        <v>528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 t="e">
        <f>IF(C350&gt;0,C350+C351,C351)</f>
        <v>#REF!</v>
      </c>
      <c r="E353" s="4">
        <v>45014</v>
      </c>
      <c r="F353" s="3" t="s">
        <v>82</v>
      </c>
      <c r="G353" s="3" t="s">
        <v>84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 t="e">
        <f>IF(Y350&gt;0,Y351+Y350,Y351)</f>
        <v>#REF!</v>
      </c>
      <c r="AA353" s="4">
        <v>45028</v>
      </c>
      <c r="AB353" s="3" t="s">
        <v>157</v>
      </c>
      <c r="AC353" s="3" t="s">
        <v>147</v>
      </c>
      <c r="AD353" s="83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 t="e">
        <f>C371</f>
        <v>#REF!</v>
      </c>
      <c r="E354" s="4">
        <v>45019</v>
      </c>
      <c r="F354" s="3" t="s">
        <v>82</v>
      </c>
      <c r="G354" s="3" t="s">
        <v>109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 t="e">
        <f>Y371</f>
        <v>#REF!</v>
      </c>
      <c r="AA354" s="4">
        <v>45031</v>
      </c>
      <c r="AB354" s="3" t="s">
        <v>157</v>
      </c>
      <c r="AC354" s="3" t="s">
        <v>156</v>
      </c>
      <c r="AD354" s="83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 t="e">
        <f>C353-C354</f>
        <v>#REF!</v>
      </c>
      <c r="E355" s="4">
        <v>44967</v>
      </c>
      <c r="F355" s="3" t="s">
        <v>607</v>
      </c>
      <c r="G355" s="3" t="s">
        <v>84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 t="e">
        <f>Y353-Y354</f>
        <v>#REF!</v>
      </c>
      <c r="AA355" s="4">
        <v>44995</v>
      </c>
      <c r="AB355" s="3" t="s">
        <v>654</v>
      </c>
      <c r="AC355" s="3" t="s">
        <v>156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5" t="e">
        <f>IF(C355&lt;0,"NO PAGAR","COBRAR")</f>
        <v>#REF!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e">
        <f>IF(Y355&lt;0,"NO PAGAR","COBRAR")</f>
        <v>#REF!</v>
      </c>
      <c r="Y356" s="225"/>
      <c r="AA356" s="4">
        <v>45007</v>
      </c>
      <c r="AB356" s="3" t="s">
        <v>654</v>
      </c>
      <c r="AC356" s="3" t="s">
        <v>156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80</v>
      </c>
      <c r="AC357" s="3" t="s">
        <v>156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 t="e">
        <f>IF(Y315&lt;=0,Y315*-1)</f>
        <v>#REF!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e">
        <f>IF(C355&lt;0,"SALDO ADELANTADO","SALDO A FAVOR'")</f>
        <v>#REF!</v>
      </c>
      <c r="Y358" s="10" t="e">
        <f>IF(C355&lt;=0,C355*-1)</f>
        <v>#REF!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660</v>
      </c>
      <c r="Y363" s="10">
        <v>58.92</v>
      </c>
      <c r="AA363" s="4"/>
      <c r="AB363" s="3"/>
      <c r="AC363" s="3"/>
      <c r="AD363" s="5"/>
      <c r="AH363" s="60" t="s">
        <v>373</v>
      </c>
      <c r="AI363" s="95">
        <v>24422</v>
      </c>
      <c r="AJ363" s="62" t="s">
        <v>376</v>
      </c>
      <c r="AK363" s="63">
        <v>45036</v>
      </c>
      <c r="AL363" s="60">
        <v>1716325822</v>
      </c>
      <c r="AM363" s="60" t="s">
        <v>20</v>
      </c>
      <c r="AN363" s="102" t="s">
        <v>379</v>
      </c>
      <c r="AO363" s="60">
        <v>565656</v>
      </c>
      <c r="AP363" s="64">
        <v>47.432000000000002</v>
      </c>
      <c r="AQ363" s="64">
        <v>83.01</v>
      </c>
      <c r="AR363" s="61"/>
      <c r="AS363" s="60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55" t="s">
        <v>373</v>
      </c>
      <c r="AI364" s="94">
        <v>24520</v>
      </c>
      <c r="AJ364" s="57" t="s">
        <v>376</v>
      </c>
      <c r="AK364" s="58">
        <v>45040</v>
      </c>
      <c r="AL364" s="55">
        <v>1716325822</v>
      </c>
      <c r="AM364" s="55" t="s">
        <v>642</v>
      </c>
      <c r="AN364" s="101" t="s">
        <v>379</v>
      </c>
      <c r="AO364" s="55">
        <v>55555</v>
      </c>
      <c r="AP364" s="59">
        <v>41.527000000000001</v>
      </c>
      <c r="AQ364" s="59">
        <v>72.67</v>
      </c>
      <c r="AR364" s="56"/>
      <c r="AS364" s="55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0" t="s">
        <v>373</v>
      </c>
      <c r="AI365" s="95">
        <v>24604</v>
      </c>
      <c r="AJ365" s="62" t="s">
        <v>376</v>
      </c>
      <c r="AK365" s="63">
        <v>45042</v>
      </c>
      <c r="AL365" s="60">
        <v>1716325822</v>
      </c>
      <c r="AM365" s="60" t="s">
        <v>20</v>
      </c>
      <c r="AN365" s="102" t="s">
        <v>379</v>
      </c>
      <c r="AO365" s="60">
        <v>999</v>
      </c>
      <c r="AP365" s="64">
        <v>21.148</v>
      </c>
      <c r="AQ365" s="64">
        <v>37.01</v>
      </c>
      <c r="AR365" s="61"/>
      <c r="AS365" s="60"/>
    </row>
    <row r="366" spans="2:45" x14ac:dyDescent="0.2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 t="e">
        <f>SUM(C358:C370)</f>
        <v>#REF!</v>
      </c>
      <c r="V371" s="17"/>
      <c r="X371" s="15" t="s">
        <v>18</v>
      </c>
      <c r="Y371" s="16" t="e">
        <f>SUM(Y358:Y370)</f>
        <v>#REF!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1" t="s">
        <v>30</v>
      </c>
      <c r="I384" s="221"/>
      <c r="J384" s="221"/>
      <c r="V384" s="17"/>
      <c r="AA384" s="221" t="s">
        <v>31</v>
      </c>
      <c r="AB384" s="221"/>
      <c r="AC384" s="221"/>
    </row>
    <row r="385" spans="2:41" x14ac:dyDescent="0.25">
      <c r="H385" s="221"/>
      <c r="I385" s="221"/>
      <c r="J385" s="221"/>
      <c r="V385" s="17"/>
      <c r="AA385" s="221"/>
      <c r="AB385" s="221"/>
      <c r="AC385" s="22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61</v>
      </c>
      <c r="V388" s="17"/>
      <c r="X388" s="22" t="s">
        <v>61</v>
      </c>
    </row>
    <row r="389" spans="2:41" ht="23.25" x14ac:dyDescent="0.35">
      <c r="B389" s="23" t="s">
        <v>32</v>
      </c>
      <c r="C389" s="20" t="e">
        <f>IF(X350="PAGADO",0,Y355)</f>
        <v>#REF!</v>
      </c>
      <c r="E389" s="222" t="s">
        <v>673</v>
      </c>
      <c r="F389" s="222"/>
      <c r="G389" s="222"/>
      <c r="H389" s="222"/>
      <c r="V389" s="17"/>
      <c r="X389" s="23" t="s">
        <v>32</v>
      </c>
      <c r="Y389" s="20" t="e">
        <f>IF(B1109="PAGADO",0,C394)</f>
        <v>#REF!</v>
      </c>
      <c r="AA389" s="222" t="s">
        <v>737</v>
      </c>
      <c r="AB389" s="222"/>
      <c r="AC389" s="222"/>
      <c r="AD389" s="22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115</v>
      </c>
      <c r="G391" s="3" t="s">
        <v>118</v>
      </c>
      <c r="H391" s="5">
        <v>190</v>
      </c>
      <c r="N391" s="4">
        <v>45061</v>
      </c>
      <c r="O391" s="3" t="s">
        <v>672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106</v>
      </c>
      <c r="AC391" s="3" t="s">
        <v>133</v>
      </c>
      <c r="AD391" s="5">
        <v>170</v>
      </c>
      <c r="AJ391" s="25">
        <v>45008</v>
      </c>
      <c r="AK391" s="3" t="s">
        <v>752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 t="e">
        <f>IF(C389&gt;0,C389+C390,C390)</f>
        <v>#REF!</v>
      </c>
      <c r="E392" s="4">
        <v>45008</v>
      </c>
      <c r="F392" s="3" t="s">
        <v>115</v>
      </c>
      <c r="G392" s="3" t="s">
        <v>84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 t="e">
        <f>IF(Y389&gt;0,Y389+Y390,Y390)</f>
        <v>#REF!</v>
      </c>
      <c r="AA392" s="4">
        <v>45029</v>
      </c>
      <c r="AB392" s="3" t="s">
        <v>106</v>
      </c>
      <c r="AC392" s="3" t="s">
        <v>84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 t="e">
        <f>C412</f>
        <v>#REF!</v>
      </c>
      <c r="E393" s="4">
        <v>45044</v>
      </c>
      <c r="F393" s="3" t="s">
        <v>82</v>
      </c>
      <c r="G393" s="3" t="s">
        <v>84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 t="e">
        <f>Y412</f>
        <v>#REF!</v>
      </c>
      <c r="AA393" s="4">
        <v>45054</v>
      </c>
      <c r="AB393" s="3" t="s">
        <v>83</v>
      </c>
      <c r="AC393" s="3" t="s">
        <v>84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 t="e">
        <f>C392-C393</f>
        <v>#REF!</v>
      </c>
      <c r="E394" s="4">
        <v>45048</v>
      </c>
      <c r="F394" s="3" t="s">
        <v>82</v>
      </c>
      <c r="G394" s="3" t="s">
        <v>684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 t="e">
        <f>Y392-Y393</f>
        <v>#REF!</v>
      </c>
      <c r="AA394" s="4">
        <v>45072</v>
      </c>
      <c r="AB394" s="3" t="s">
        <v>83</v>
      </c>
      <c r="AC394" s="3" t="s">
        <v>84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3" t="e">
        <f>IF(Y394&lt;0,"NO PAGAR","COBRAR'")</f>
        <v>#REF!</v>
      </c>
      <c r="Y395" s="223"/>
      <c r="AA395" s="4">
        <v>45037</v>
      </c>
      <c r="AB395" s="3" t="s">
        <v>150</v>
      </c>
      <c r="AC395" s="3" t="s">
        <v>111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3" t="e">
        <f>IF(C394&lt;0,"NO PAGAR","COBRAR'")</f>
        <v>#REF!</v>
      </c>
      <c r="C396" s="22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e">
        <f>IF(Y355&lt;0,"SALDO ADELANTADO","SALDO A FAVOR '")</f>
        <v>#REF!</v>
      </c>
      <c r="C398" s="10" t="e">
        <f>IF(Y355&lt;=0,Y355*-1)</f>
        <v>#REF!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e">
        <f>IF(C394&lt;0,"SALDO ADELANTADO","SALDO A FAVOR'")</f>
        <v>#REF!</v>
      </c>
      <c r="Y398" s="10" t="e">
        <f>IF(C394&lt;=0,C394*-1)</f>
        <v>#REF!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2" t="s">
        <v>730</v>
      </c>
      <c r="AK401" s="112" t="s">
        <v>376</v>
      </c>
      <c r="AL401" s="112" t="s">
        <v>379</v>
      </c>
      <c r="AM401" s="113">
        <v>79.12</v>
      </c>
      <c r="AN401" s="114">
        <v>45.21</v>
      </c>
      <c r="AO401" s="114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2" t="s">
        <v>731</v>
      </c>
      <c r="AK402" s="112" t="s">
        <v>376</v>
      </c>
      <c r="AL402" s="112" t="s">
        <v>379</v>
      </c>
      <c r="AM402" s="113">
        <v>74.650000000000006</v>
      </c>
      <c r="AN402" s="114">
        <v>42.656999999999996</v>
      </c>
      <c r="AO402" s="114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2" t="s">
        <v>726</v>
      </c>
      <c r="AK403" s="112" t="s">
        <v>376</v>
      </c>
      <c r="AL403" s="112" t="s">
        <v>379</v>
      </c>
      <c r="AM403" s="113">
        <v>41.28</v>
      </c>
      <c r="AN403" s="114">
        <v>23.591000000000001</v>
      </c>
      <c r="AO403" s="114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735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 t="e">
        <f>SUM(C398:C411)</f>
        <v>#REF!</v>
      </c>
      <c r="D412" t="s">
        <v>22</v>
      </c>
      <c r="E412" t="s">
        <v>21</v>
      </c>
      <c r="V412" s="17"/>
      <c r="X412" s="15" t="s">
        <v>18</v>
      </c>
      <c r="Y412" s="16" t="e">
        <f>SUM(Y398:Y411)</f>
        <v>#REF!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1" t="s">
        <v>28</v>
      </c>
      <c r="I419" s="221"/>
      <c r="J419" s="221"/>
      <c r="V419" s="17"/>
      <c r="AC419" s="24"/>
      <c r="AD419" s="24"/>
      <c r="AE419" s="24"/>
    </row>
    <row r="420" spans="2:41" ht="15" customHeight="1" x14ac:dyDescent="0.35">
      <c r="H420" s="221"/>
      <c r="I420" s="221"/>
      <c r="J420" s="221"/>
      <c r="V420" s="17"/>
      <c r="AC420" s="24"/>
      <c r="AD420" s="24"/>
      <c r="AE420" s="24"/>
    </row>
    <row r="421" spans="2:41" ht="23.25" x14ac:dyDescent="0.35">
      <c r="V421" s="17"/>
      <c r="AB421" s="224" t="s">
        <v>29</v>
      </c>
      <c r="AC421" s="22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63</v>
      </c>
      <c r="V423" s="17"/>
      <c r="X423" s="22" t="s">
        <v>63</v>
      </c>
      <c r="AJ423" s="25">
        <v>45085</v>
      </c>
      <c r="AK423" s="3" t="s">
        <v>811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 t="e">
        <f>IF(X389="PAGADO",0,Y394)</f>
        <v>#REF!</v>
      </c>
      <c r="E424" s="222" t="s">
        <v>673</v>
      </c>
      <c r="F424" s="222"/>
      <c r="G424" s="222"/>
      <c r="H424" s="222"/>
      <c r="V424" s="17"/>
      <c r="X424" s="23" t="s">
        <v>32</v>
      </c>
      <c r="Y424" s="20" t="e">
        <f>IF(B424="PAGADO",0,C429)</f>
        <v>#REF!</v>
      </c>
      <c r="AA424" s="222" t="s">
        <v>340</v>
      </c>
      <c r="AB424" s="222"/>
      <c r="AC424" s="222"/>
      <c r="AD424" s="22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765</v>
      </c>
      <c r="G426" s="3" t="s">
        <v>766</v>
      </c>
      <c r="H426" s="5">
        <v>170</v>
      </c>
      <c r="N426" s="25">
        <v>45078</v>
      </c>
      <c r="O426" s="3" t="s">
        <v>770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82</v>
      </c>
      <c r="AC426" s="3" t="s">
        <v>84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 t="e">
        <f>IF(C424&gt;0,C424+C425,C425)</f>
        <v>#REF!</v>
      </c>
      <c r="E427" s="4">
        <v>45051</v>
      </c>
      <c r="F427" s="3" t="s">
        <v>157</v>
      </c>
      <c r="G427" s="3" t="s">
        <v>118</v>
      </c>
      <c r="H427" s="5">
        <v>200</v>
      </c>
      <c r="N427" s="25">
        <v>45078</v>
      </c>
      <c r="O427" s="3" t="s">
        <v>771</v>
      </c>
      <c r="P427" s="3"/>
      <c r="Q427" s="3"/>
      <c r="R427" s="18">
        <v>600</v>
      </c>
      <c r="S427" s="3"/>
      <c r="V427" s="17"/>
      <c r="X427" s="1" t="s">
        <v>24</v>
      </c>
      <c r="Y427" s="19" t="e">
        <f>IF(Y424&gt;0,Y424+Y425,Y425)</f>
        <v>#REF!</v>
      </c>
      <c r="AA427" s="4">
        <v>45061</v>
      </c>
      <c r="AB427" s="3" t="s">
        <v>82</v>
      </c>
      <c r="AC427" s="3" t="s">
        <v>84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 t="e">
        <f>C446</f>
        <v>#REF!</v>
      </c>
      <c r="E428" s="4">
        <v>45022</v>
      </c>
      <c r="F428" s="3" t="s">
        <v>196</v>
      </c>
      <c r="G428" s="3" t="s">
        <v>81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 t="e">
        <f>Y446</f>
        <v>#REF!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 t="e">
        <f>C427-C428</f>
        <v>#REF!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 t="e">
        <f>Y427-Y428</f>
        <v>#REF!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5" t="e">
        <f>IF(C429&lt;0,"NO PAGAR","COBRAR")</f>
        <v>#REF!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e">
        <f>IF(Y429&lt;0,"NO PAGAR","COBRAR")</f>
        <v>#REF!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e">
        <f>IF(Y394&lt;=0,Y394*-1)</f>
        <v>#REF!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e">
        <f>IF(C429&lt;0,"SALDO ADELANTADO","SALDO A FAVOR'")</f>
        <v>#REF!</v>
      </c>
      <c r="Y432" s="10" t="e">
        <f>IF(C429&lt;=0,C429*-1)</f>
        <v>#REF!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780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761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809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4" t="s">
        <v>788</v>
      </c>
      <c r="AK440" s="124" t="s">
        <v>789</v>
      </c>
      <c r="AL440" s="124" t="s">
        <v>790</v>
      </c>
      <c r="AM440" s="124" t="s">
        <v>791</v>
      </c>
      <c r="AN440" s="124" t="s">
        <v>792</v>
      </c>
      <c r="AO440" s="124" t="s">
        <v>793</v>
      </c>
      <c r="AP440" s="124" t="s">
        <v>794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0" t="s">
        <v>376</v>
      </c>
      <c r="AK441" s="121">
        <v>45066.275972219999</v>
      </c>
      <c r="AL441" s="120" t="s">
        <v>379</v>
      </c>
      <c r="AM441" s="122">
        <v>40.000999999999998</v>
      </c>
      <c r="AN441" s="122">
        <v>70</v>
      </c>
      <c r="AO441" s="122">
        <v>999</v>
      </c>
      <c r="AP441" s="123" t="s">
        <v>642</v>
      </c>
    </row>
    <row r="442" spans="2:42" x14ac:dyDescent="0.25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0" t="s">
        <v>376</v>
      </c>
      <c r="AK442" s="121">
        <v>45072.749189820002</v>
      </c>
      <c r="AL442" s="120" t="s">
        <v>379</v>
      </c>
      <c r="AM442" s="122">
        <v>26.283000000000001</v>
      </c>
      <c r="AN442" s="122">
        <v>46</v>
      </c>
      <c r="AO442" s="122">
        <v>68802</v>
      </c>
      <c r="AP442" s="123" t="s">
        <v>20</v>
      </c>
    </row>
    <row r="443" spans="2:42" x14ac:dyDescent="0.25">
      <c r="B443" s="12"/>
      <c r="C443" s="10"/>
      <c r="V443" s="17"/>
      <c r="X443" s="12"/>
      <c r="Y443" s="10"/>
      <c r="AJ443" s="120" t="s">
        <v>376</v>
      </c>
      <c r="AK443" s="121">
        <v>45075.4955787</v>
      </c>
      <c r="AL443" s="120" t="s">
        <v>379</v>
      </c>
      <c r="AM443" s="122">
        <v>3.694</v>
      </c>
      <c r="AN443" s="122">
        <v>6.46</v>
      </c>
      <c r="AO443" s="122">
        <v>5555</v>
      </c>
      <c r="AP443" s="123" t="s">
        <v>807</v>
      </c>
    </row>
    <row r="444" spans="2:42" x14ac:dyDescent="0.25">
      <c r="B444" s="12"/>
      <c r="C444" s="10"/>
      <c r="V444" s="17"/>
      <c r="X444" s="12"/>
      <c r="Y444" s="10"/>
      <c r="AN444" s="126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 t="e">
        <f>SUM(C432:C445)</f>
        <v>#REF!</v>
      </c>
      <c r="V446" s="17"/>
      <c r="X446" s="15" t="s">
        <v>18</v>
      </c>
      <c r="Y446" s="16" t="e">
        <f>SUM(Y432:Y445)</f>
        <v>#REF!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1" t="s">
        <v>30</v>
      </c>
      <c r="I459" s="221"/>
      <c r="J459" s="221"/>
      <c r="V459" s="17"/>
      <c r="AA459" s="221" t="s">
        <v>31</v>
      </c>
      <c r="AB459" s="221"/>
      <c r="AC459" s="221"/>
    </row>
    <row r="460" spans="1:43" x14ac:dyDescent="0.25">
      <c r="H460" s="221"/>
      <c r="I460" s="221"/>
      <c r="J460" s="221"/>
      <c r="V460" s="17"/>
      <c r="AA460" s="221"/>
      <c r="AB460" s="221"/>
      <c r="AC460" s="22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63</v>
      </c>
      <c r="V463" s="17"/>
      <c r="X463" s="22" t="s">
        <v>63</v>
      </c>
    </row>
    <row r="464" spans="1:43" ht="23.25" x14ac:dyDescent="0.35">
      <c r="B464" s="23" t="s">
        <v>78</v>
      </c>
      <c r="C464" s="20" t="e">
        <f>IF(X424="PAGADO",0,Y429)</f>
        <v>#REF!</v>
      </c>
      <c r="E464" s="222" t="s">
        <v>673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340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150</v>
      </c>
      <c r="G466" s="3" t="s">
        <v>111</v>
      </c>
      <c r="H466" s="5">
        <v>200</v>
      </c>
      <c r="N466" s="25">
        <v>45089</v>
      </c>
      <c r="O466" s="3" t="s">
        <v>827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296</v>
      </c>
      <c r="AC466" s="3" t="s">
        <v>866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 t="e">
        <f>IF(C464&gt;0,C464+C465,C465)</f>
        <v>#REF!</v>
      </c>
      <c r="E467" s="4">
        <v>45059</v>
      </c>
      <c r="F467" s="3" t="s">
        <v>150</v>
      </c>
      <c r="G467" s="3" t="s">
        <v>84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83</v>
      </c>
      <c r="AC467" s="3" t="s">
        <v>84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 t="e">
        <f>C486</f>
        <v>#REF!</v>
      </c>
      <c r="E468" s="4">
        <v>45033</v>
      </c>
      <c r="F468" s="3" t="s">
        <v>115</v>
      </c>
      <c r="G468" s="3" t="s">
        <v>84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Y486</f>
        <v>#REF!</v>
      </c>
      <c r="AA468" s="4">
        <v>45040</v>
      </c>
      <c r="AB468" s="3" t="s">
        <v>106</v>
      </c>
      <c r="AC468" s="3" t="s">
        <v>891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 t="e">
        <f>C467-C468</f>
        <v>#REF!</v>
      </c>
      <c r="E469" s="4">
        <v>45036</v>
      </c>
      <c r="F469" s="3" t="s">
        <v>115</v>
      </c>
      <c r="G469" s="3" t="s">
        <v>120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 t="e">
        <f>Y467-Y468</f>
        <v>#REF!</v>
      </c>
      <c r="AA469" s="4">
        <v>45086</v>
      </c>
      <c r="AB469" s="3" t="s">
        <v>82</v>
      </c>
      <c r="AC469" s="3" t="s">
        <v>81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83</v>
      </c>
      <c r="G470" s="3" t="s">
        <v>84</v>
      </c>
      <c r="H470" s="5">
        <v>200</v>
      </c>
      <c r="N470" s="3"/>
      <c r="O470" s="3"/>
      <c r="P470" s="3"/>
      <c r="Q470" s="3"/>
      <c r="R470" s="18"/>
      <c r="S470" s="3"/>
      <c r="V470" s="17"/>
      <c r="X470" s="223" t="e">
        <f>IF(Y469&lt;0,"NO PAGAR","COBRAR'")</f>
        <v>#REF!</v>
      </c>
      <c r="Y470" s="223"/>
      <c r="AA470" s="4">
        <v>45089</v>
      </c>
      <c r="AB470" s="3" t="s">
        <v>82</v>
      </c>
      <c r="AC470" s="3" t="s">
        <v>81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3" t="e">
        <f>IF(C469&lt;0,"NO PAGAR","COBRAR'")</f>
        <v>#REF!</v>
      </c>
      <c r="C471" s="223"/>
      <c r="E471" s="4">
        <v>45069</v>
      </c>
      <c r="F471" s="3" t="s">
        <v>83</v>
      </c>
      <c r="G471" s="3" t="s">
        <v>109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82</v>
      </c>
      <c r="AC471" s="3" t="s">
        <v>84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6" t="s">
        <v>9</v>
      </c>
      <c r="C472" s="217"/>
      <c r="E472" s="4">
        <v>45070</v>
      </c>
      <c r="F472" s="3" t="s">
        <v>83</v>
      </c>
      <c r="G472" s="3" t="s">
        <v>84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157</v>
      </c>
      <c r="AC472" s="3" t="s">
        <v>84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e">
        <f>IF(Y429&lt;0,"SALDO ADELANTADO","SALDO A FAVOR '")</f>
        <v>#REF!</v>
      </c>
      <c r="C473" s="10" t="e">
        <f>IF(Y429&lt;=0,Y429*-1)</f>
        <v>#REF!</v>
      </c>
      <c r="E473" s="4">
        <v>45072</v>
      </c>
      <c r="F473" s="3" t="s">
        <v>83</v>
      </c>
      <c r="G473" s="3" t="s">
        <v>84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e">
        <f>IF(C469&lt;0,"SALDO ADELANTADO","SALDO A FAVOR'")</f>
        <v>#REF!</v>
      </c>
      <c r="Y473" s="10" t="e">
        <f>IF(C469&lt;=0,C469*-1)</f>
        <v>#REF!</v>
      </c>
      <c r="AA473" s="4">
        <v>45084</v>
      </c>
      <c r="AB473" s="3" t="s">
        <v>157</v>
      </c>
      <c r="AC473" s="3" t="s">
        <v>84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83</v>
      </c>
      <c r="G474" s="3" t="s">
        <v>84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399</v>
      </c>
      <c r="G475" s="3" t="s">
        <v>849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854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873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46">
        <v>20230607</v>
      </c>
      <c r="AK483" s="146" t="s">
        <v>376</v>
      </c>
      <c r="AL483" s="146" t="s">
        <v>870</v>
      </c>
      <c r="AM483" s="146" t="s">
        <v>379</v>
      </c>
      <c r="AN483" s="148">
        <v>64.17</v>
      </c>
      <c r="AO483" s="147">
        <v>36669</v>
      </c>
      <c r="AP483" s="146">
        <v>0</v>
      </c>
    </row>
    <row r="484" spans="2:42" ht="27" thickBot="1" x14ac:dyDescent="0.3">
      <c r="B484" s="12"/>
      <c r="C484" s="10"/>
      <c r="V484" s="17"/>
      <c r="X484" s="12"/>
      <c r="Y484" s="10"/>
      <c r="AJ484" s="146">
        <v>20230610</v>
      </c>
      <c r="AK484" s="146" t="s">
        <v>376</v>
      </c>
      <c r="AL484" s="146" t="s">
        <v>870</v>
      </c>
      <c r="AM484" s="146" t="s">
        <v>379</v>
      </c>
      <c r="AN484" s="148">
        <v>69</v>
      </c>
      <c r="AO484" s="147">
        <v>39429</v>
      </c>
      <c r="AP484" s="146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49">
        <f>SUM(AN483:AN484)</f>
        <v>133.17000000000002</v>
      </c>
    </row>
    <row r="486" spans="2:42" x14ac:dyDescent="0.25">
      <c r="B486" s="15" t="s">
        <v>18</v>
      </c>
      <c r="C486" s="16" t="e">
        <f>SUM(C473:C485)</f>
        <v>#REF!</v>
      </c>
      <c r="D486" t="s">
        <v>22</v>
      </c>
      <c r="E486" t="s">
        <v>21</v>
      </c>
      <c r="V486" s="17"/>
      <c r="X486" s="15" t="s">
        <v>18</v>
      </c>
      <c r="Y486" s="16" t="e">
        <f>SUM(Y473:Y485)</f>
        <v>#REF!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4" t="s">
        <v>29</v>
      </c>
      <c r="AD491" s="224"/>
      <c r="AE491" s="224"/>
    </row>
    <row r="492" spans="2:42" x14ac:dyDescent="0.25">
      <c r="H492" s="221" t="s">
        <v>28</v>
      </c>
      <c r="I492" s="221"/>
      <c r="J492" s="221"/>
      <c r="V492" s="17"/>
      <c r="AC492" s="224"/>
      <c r="AD492" s="224"/>
      <c r="AE492" s="224"/>
    </row>
    <row r="493" spans="2:42" x14ac:dyDescent="0.25">
      <c r="H493" s="221"/>
      <c r="I493" s="221"/>
      <c r="J493" s="221"/>
      <c r="V493" s="17"/>
      <c r="AC493" s="224"/>
      <c r="AD493" s="224"/>
      <c r="AE493" s="22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64</v>
      </c>
      <c r="V496" s="17"/>
      <c r="X496" s="22" t="s">
        <v>64</v>
      </c>
    </row>
    <row r="497" spans="2:41" ht="23.25" x14ac:dyDescent="0.35">
      <c r="B497" s="23" t="s">
        <v>32</v>
      </c>
      <c r="C497" s="20" t="e">
        <f>IF(X464="PAGADO",0,Y469)</f>
        <v>#REF!</v>
      </c>
      <c r="E497" s="222" t="s">
        <v>673</v>
      </c>
      <c r="F497" s="222"/>
      <c r="G497" s="222"/>
      <c r="H497" s="222"/>
      <c r="V497" s="17"/>
      <c r="X497" s="23" t="s">
        <v>32</v>
      </c>
      <c r="Y497" s="20" t="e">
        <f>IF(B497="PAGADO",0,C502)</f>
        <v>#REF!</v>
      </c>
      <c r="AA497" s="222" t="s">
        <v>431</v>
      </c>
      <c r="AB497" s="222"/>
      <c r="AC497" s="222"/>
      <c r="AD497" s="22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83</v>
      </c>
      <c r="G499" s="3" t="s">
        <v>84</v>
      </c>
      <c r="H499" s="5">
        <v>200</v>
      </c>
      <c r="N499" s="25">
        <v>45111</v>
      </c>
      <c r="O499" s="3" t="s">
        <v>929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951</v>
      </c>
      <c r="AC499" s="3" t="s">
        <v>84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 t="e">
        <f>IF(C497&gt;0,C497+C498,C498)</f>
        <v>#REF!</v>
      </c>
      <c r="E500" s="4"/>
      <c r="F500" s="3"/>
      <c r="G500" s="3"/>
      <c r="H500" s="5"/>
      <c r="N500" s="25">
        <v>45112</v>
      </c>
      <c r="O500" s="3" t="s">
        <v>938</v>
      </c>
      <c r="P500" s="3"/>
      <c r="Q500" s="3"/>
      <c r="R500" s="18">
        <v>76.5</v>
      </c>
      <c r="S500" s="3"/>
      <c r="V500" s="17"/>
      <c r="X500" s="1" t="s">
        <v>24</v>
      </c>
      <c r="Y500" s="19" t="e">
        <f>IF(Y497&gt;0,Y497+Y498,Y498)</f>
        <v>#REF!</v>
      </c>
      <c r="AA500" s="4">
        <v>45100</v>
      </c>
      <c r="AB500" s="3" t="s">
        <v>82</v>
      </c>
      <c r="AC500" s="3" t="s">
        <v>84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 t="e">
        <f>C520</f>
        <v>#REF!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 t="e">
        <f>Y520</f>
        <v>#REF!</v>
      </c>
      <c r="AA501" s="4">
        <v>45103</v>
      </c>
      <c r="AB501" s="3" t="s">
        <v>82</v>
      </c>
      <c r="AC501" s="3" t="s">
        <v>84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 t="e">
        <f>C500-C501</f>
        <v>#REF!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 t="e">
        <f>Y500-Y501</f>
        <v>#REF!</v>
      </c>
      <c r="AA502" s="4">
        <v>45066</v>
      </c>
      <c r="AB502" s="3" t="s">
        <v>488</v>
      </c>
      <c r="AC502" s="3" t="s">
        <v>84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5" t="e">
        <f>IF(C502&lt;0,"NO PAGAR","COBRAR")</f>
        <v>#REF!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e">
        <f>IF(Y502&lt;0,"NO PAGAR","COBRAR")</f>
        <v>#REF!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e">
        <f>IF(Y469&lt;=0,Y469*-1)</f>
        <v>#REF!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e">
        <f>IF(C502&lt;0,"SALDO ADELANTADO","SALDO A FAVOR'")</f>
        <v>#REF!</v>
      </c>
      <c r="Y505" s="10" t="e">
        <f>IF(C502&lt;=0,C502*-1)</f>
        <v>#REF!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926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921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46">
        <v>20230620</v>
      </c>
      <c r="O516" s="146" t="s">
        <v>376</v>
      </c>
      <c r="P516" s="146" t="s">
        <v>379</v>
      </c>
      <c r="Q516" s="148">
        <v>72</v>
      </c>
      <c r="R516" s="146">
        <v>41.14</v>
      </c>
      <c r="S516" s="146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46">
        <v>20230629</v>
      </c>
      <c r="O517" s="146" t="s">
        <v>376</v>
      </c>
      <c r="P517" s="146" t="s">
        <v>379</v>
      </c>
      <c r="Q517" s="148">
        <v>57.5</v>
      </c>
      <c r="R517" s="146">
        <v>32.856999999999999</v>
      </c>
      <c r="S517" s="146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46">
        <v>20230630</v>
      </c>
      <c r="O518" s="146" t="s">
        <v>376</v>
      </c>
      <c r="P518" s="146" t="s">
        <v>379</v>
      </c>
      <c r="Q518" s="148">
        <v>54.01</v>
      </c>
      <c r="R518" s="146">
        <v>30.861000000000001</v>
      </c>
      <c r="S518" s="146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1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 t="e">
        <f>SUM(C505:C519)</f>
        <v>#REF!</v>
      </c>
      <c r="V520" s="17"/>
      <c r="X520" s="15" t="s">
        <v>18</v>
      </c>
      <c r="Y520" s="16" t="e">
        <f>SUM(Y505:Y519)</f>
        <v>#REF!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1" t="s">
        <v>30</v>
      </c>
      <c r="I533" s="221"/>
      <c r="J533" s="221"/>
      <c r="V533" s="17"/>
      <c r="AA533" s="221" t="s">
        <v>31</v>
      </c>
      <c r="AB533" s="221"/>
      <c r="AC533" s="221"/>
    </row>
    <row r="534" spans="1:43" x14ac:dyDescent="0.25">
      <c r="H534" s="221"/>
      <c r="I534" s="221"/>
      <c r="J534" s="221"/>
      <c r="V534" s="17"/>
      <c r="AA534" s="221"/>
      <c r="AB534" s="221"/>
      <c r="AC534" s="22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64</v>
      </c>
      <c r="V537" s="17"/>
      <c r="X537" s="22" t="s">
        <v>64</v>
      </c>
    </row>
    <row r="538" spans="1:43" ht="23.25" x14ac:dyDescent="0.35">
      <c r="B538" s="23" t="s">
        <v>78</v>
      </c>
      <c r="C538" s="20" t="e">
        <f>IF(X497="PAGADO",0,Y502)</f>
        <v>#REF!</v>
      </c>
      <c r="E538" s="222" t="s">
        <v>340</v>
      </c>
      <c r="F538" s="222"/>
      <c r="G538" s="222"/>
      <c r="H538" s="222"/>
      <c r="V538" s="17"/>
      <c r="X538" s="23" t="s">
        <v>32</v>
      </c>
      <c r="Y538" s="20">
        <f>IF(B538="PAGADO",0,C543)</f>
        <v>0</v>
      </c>
      <c r="AA538" s="222" t="s">
        <v>340</v>
      </c>
      <c r="AB538" s="222"/>
      <c r="AC538" s="222"/>
      <c r="AD538" s="22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961</v>
      </c>
      <c r="G540" s="3" t="s">
        <v>94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709</v>
      </c>
      <c r="AC540" s="3" t="s">
        <v>990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 t="e">
        <f>IF(C538&gt;0,C538+C539,C539)</f>
        <v>#REF!</v>
      </c>
      <c r="E541" s="4">
        <v>45050</v>
      </c>
      <c r="F541" s="3" t="s">
        <v>115</v>
      </c>
      <c r="G541" s="3" t="s">
        <v>84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 t="e">
        <f>C560</f>
        <v>#REF!</v>
      </c>
      <c r="E542" s="4">
        <v>45110</v>
      </c>
      <c r="F542" s="3" t="s">
        <v>82</v>
      </c>
      <c r="G542" s="3" t="s">
        <v>84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 t="e">
        <f>Y560</f>
        <v>#REF!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 t="e">
        <f>C541-C542</f>
        <v>#REF!</v>
      </c>
      <c r="E543" s="4">
        <v>45112</v>
      </c>
      <c r="F543" s="3" t="s">
        <v>82</v>
      </c>
      <c r="G543" s="3" t="s">
        <v>84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 t="e">
        <f>Y541-Y542</f>
        <v>#REF!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3" t="e">
        <f>IF(Y543&lt;0,"NO PAGAR","COBRAR'")</f>
        <v>#REF!</v>
      </c>
      <c r="Y544" s="22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3" t="e">
        <f>IF(C543&lt;0,"NO PAGAR","COBRAR'")</f>
        <v>#REF!</v>
      </c>
      <c r="C545" s="22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e">
        <f>IF(Y502&lt;0,"SALDO ADELANTADO","SALDO A FAVOR '")</f>
        <v>#REF!</v>
      </c>
      <c r="C547" s="10" t="e">
        <f>IF(Y502&lt;=0,Y502*-1)</f>
        <v>#REF!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e">
        <f>IF(C543&lt;0,"SALDO ADELANTADO","SALDO A FAVOR'")</f>
        <v>#REF!</v>
      </c>
      <c r="Y547" s="10" t="e">
        <f>IF(C543&lt;=0,C543*-1)</f>
        <v>#REF!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970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969</v>
      </c>
      <c r="O557" s="164">
        <v>0.28120370370370368</v>
      </c>
      <c r="P557">
        <v>20230707</v>
      </c>
      <c r="Q557" t="s">
        <v>376</v>
      </c>
      <c r="R557" t="s">
        <v>870</v>
      </c>
      <c r="S557" t="s">
        <v>379</v>
      </c>
      <c r="T557" s="160">
        <v>73</v>
      </c>
      <c r="U557" s="160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969</v>
      </c>
      <c r="O558" s="164">
        <v>0.47872685185185188</v>
      </c>
      <c r="P558">
        <v>20230710</v>
      </c>
      <c r="Q558" t="s">
        <v>376</v>
      </c>
      <c r="R558" t="s">
        <v>870</v>
      </c>
      <c r="S558" t="s">
        <v>379</v>
      </c>
      <c r="T558" s="160">
        <v>50.01</v>
      </c>
      <c r="U558" s="160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4"/>
      <c r="T559" s="166">
        <f>SUM(T557:T558)</f>
        <v>123.00999999999999</v>
      </c>
      <c r="U559" s="160"/>
      <c r="V559" s="17"/>
      <c r="X559" s="12"/>
      <c r="Y559" s="10"/>
      <c r="AA559" s="14"/>
    </row>
    <row r="560" spans="2:41" x14ac:dyDescent="0.25">
      <c r="B560" s="15" t="s">
        <v>18</v>
      </c>
      <c r="C560" s="16" t="e">
        <f>SUM(C547:C559)</f>
        <v>#REF!</v>
      </c>
      <c r="D560" t="s">
        <v>22</v>
      </c>
      <c r="E560" t="s">
        <v>21</v>
      </c>
      <c r="V560" s="17"/>
      <c r="X560" s="15" t="s">
        <v>18</v>
      </c>
      <c r="Y560" s="16" t="e">
        <f>SUM(Y547:Y559)</f>
        <v>#REF!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4" t="s">
        <v>29</v>
      </c>
      <c r="AD565" s="224"/>
      <c r="AE565" s="224"/>
    </row>
    <row r="566" spans="2:41" x14ac:dyDescent="0.25">
      <c r="H566" s="221" t="s">
        <v>28</v>
      </c>
      <c r="I566" s="221"/>
      <c r="J566" s="221"/>
      <c r="V566" s="17"/>
      <c r="AC566" s="224"/>
      <c r="AD566" s="224"/>
      <c r="AE566" s="224"/>
    </row>
    <row r="567" spans="2:41" x14ac:dyDescent="0.25">
      <c r="H567" s="221"/>
      <c r="I567" s="221"/>
      <c r="J567" s="221"/>
      <c r="V567" s="17"/>
      <c r="AC567" s="224"/>
      <c r="AD567" s="224"/>
      <c r="AE567" s="22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65</v>
      </c>
      <c r="V570" s="17"/>
      <c r="X570" s="22" t="s">
        <v>65</v>
      </c>
    </row>
    <row r="571" spans="2:41" ht="23.25" x14ac:dyDescent="0.35">
      <c r="B571" s="23" t="s">
        <v>102</v>
      </c>
      <c r="C571" s="20" t="e">
        <f>IF(X538="PAGADO",0,Y543)</f>
        <v>#REF!</v>
      </c>
      <c r="E571" s="222" t="s">
        <v>20</v>
      </c>
      <c r="F571" s="222"/>
      <c r="G571" s="222"/>
      <c r="H571" s="222"/>
      <c r="V571" s="17"/>
      <c r="X571" s="23" t="s">
        <v>32</v>
      </c>
      <c r="Y571" s="20">
        <f>IF(B571="PAGADO",0,C576)</f>
        <v>0</v>
      </c>
      <c r="AA571" s="222" t="s">
        <v>1041</v>
      </c>
      <c r="AB571" s="222"/>
      <c r="AC571" s="222"/>
      <c r="AD571" s="22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494</v>
      </c>
      <c r="G573" s="3" t="s">
        <v>84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1055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 t="e">
        <f>IF(C571&gt;0,C571+C572,C572)</f>
        <v>#REF!</v>
      </c>
      <c r="E574" s="4">
        <v>45057</v>
      </c>
      <c r="F574" s="3" t="s">
        <v>1022</v>
      </c>
      <c r="G574" s="3" t="s">
        <v>84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82</v>
      </c>
      <c r="G575" s="3" t="s">
        <v>84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 t="e">
        <f>Y598</f>
        <v>#REF!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 t="e">
        <f>C574-C575</f>
        <v>#REF!</v>
      </c>
      <c r="E576" s="4">
        <v>45117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 t="e">
        <f>Y574-Y575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5" t="e">
        <f>IF(C576&lt;0,"NO PAGAR","COBRAR")</f>
        <v>#REF!</v>
      </c>
      <c r="C577" s="225"/>
      <c r="E577" s="4">
        <v>45119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e">
        <f>IF(Y576&lt;0,"NO PAGAR","COBRAR")</f>
        <v>#REF!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6" t="s">
        <v>9</v>
      </c>
      <c r="C578" s="217"/>
      <c r="E578" s="4">
        <v>45121</v>
      </c>
      <c r="F578" s="3" t="s">
        <v>82</v>
      </c>
      <c r="G578" s="3" t="s">
        <v>84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82</v>
      </c>
      <c r="G579" s="3" t="s">
        <v>84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e">
        <f>IF(C576&lt;0,"SALDO ADELANTADO","SALDO A FAVOR'")</f>
        <v>#REF!</v>
      </c>
      <c r="Y579" s="10" t="e">
        <f>IF(C576&lt;=0,C576*-1)</f>
        <v>#REF!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82</v>
      </c>
      <c r="G580" s="3" t="s">
        <v>116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82</v>
      </c>
      <c r="G581" s="3" t="s">
        <v>84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1054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 x14ac:dyDescent="0.25">
      <c r="B590" s="12"/>
      <c r="C590" s="10"/>
      <c r="N590" s="120" t="s">
        <v>376</v>
      </c>
      <c r="O590" s="121">
        <v>45126.72502315</v>
      </c>
      <c r="P590" s="120" t="s">
        <v>379</v>
      </c>
      <c r="Q590" s="122">
        <v>36</v>
      </c>
      <c r="R590" s="122">
        <v>63</v>
      </c>
      <c r="S590" s="123" t="s">
        <v>20</v>
      </c>
      <c r="V590" s="17"/>
      <c r="X590" s="12"/>
      <c r="Y590" s="10"/>
    </row>
    <row r="591" spans="2:41" x14ac:dyDescent="0.25">
      <c r="B591" s="12"/>
      <c r="C591" s="10"/>
      <c r="N591" s="120" t="s">
        <v>376</v>
      </c>
      <c r="O591" s="121">
        <v>45134.80516204</v>
      </c>
      <c r="P591" s="120" t="s">
        <v>379</v>
      </c>
      <c r="Q591" s="122">
        <v>21.911000000000001</v>
      </c>
      <c r="R591" s="122">
        <v>38.340000000000003</v>
      </c>
      <c r="S591" s="123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0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 t="e">
        <f>SUM(Y579:Y597)</f>
        <v>#REF!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1" t="s">
        <v>30</v>
      </c>
      <c r="I611" s="221"/>
      <c r="J611" s="221"/>
      <c r="V611" s="17"/>
      <c r="AA611" s="221" t="s">
        <v>31</v>
      </c>
      <c r="AB611" s="221"/>
      <c r="AC611" s="221"/>
    </row>
    <row r="612" spans="1:43" x14ac:dyDescent="0.25">
      <c r="H612" s="221"/>
      <c r="I612" s="221"/>
      <c r="J612" s="221"/>
      <c r="V612" s="17"/>
      <c r="AA612" s="221"/>
      <c r="AB612" s="221"/>
      <c r="AC612" s="22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65</v>
      </c>
      <c r="V615" s="17"/>
      <c r="X615" s="22" t="s">
        <v>65</v>
      </c>
    </row>
    <row r="616" spans="1:43" ht="23.25" x14ac:dyDescent="0.35">
      <c r="B616" s="23" t="s">
        <v>121</v>
      </c>
      <c r="C616" s="20" t="e">
        <f>IF(X571="PAGADO",0,Y576)</f>
        <v>#REF!</v>
      </c>
      <c r="E616" s="222" t="s">
        <v>1041</v>
      </c>
      <c r="F616" s="222"/>
      <c r="G616" s="222"/>
      <c r="H616" s="222"/>
      <c r="V616" s="17"/>
      <c r="X616" s="23" t="s">
        <v>32</v>
      </c>
      <c r="Y616" s="20">
        <f>IF(B616="PAGADO",0,C621)</f>
        <v>0</v>
      </c>
      <c r="AA616" s="222" t="s">
        <v>1041</v>
      </c>
      <c r="AB616" s="222"/>
      <c r="AC616" s="222"/>
      <c r="AD616" s="22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221</v>
      </c>
      <c r="G618" s="3" t="s">
        <v>156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221</v>
      </c>
      <c r="AC618" s="3" t="s">
        <v>156</v>
      </c>
      <c r="AD618" s="5">
        <v>200</v>
      </c>
      <c r="AJ618" s="25">
        <v>45155</v>
      </c>
      <c r="AK618" s="3" t="s">
        <v>186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 t="e">
        <f>IF(C616&gt;0,C616+C617,C617)</f>
        <v>#REF!</v>
      </c>
      <c r="E619" s="4">
        <v>45128</v>
      </c>
      <c r="F619" s="3" t="s">
        <v>221</v>
      </c>
      <c r="G619" s="3" t="s">
        <v>156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221</v>
      </c>
      <c r="AC619" s="3" t="s">
        <v>133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 t="e">
        <f>C639</f>
        <v>#REF!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 t="e">
        <f>Y639</f>
        <v>#REF!</v>
      </c>
      <c r="AA620" s="4">
        <v>45099</v>
      </c>
      <c r="AB620" s="3" t="s">
        <v>132</v>
      </c>
      <c r="AC620" s="3" t="s">
        <v>156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 t="e">
        <f>C619-C620</f>
        <v>#REF!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 t="e">
        <f>Y619-Y620</f>
        <v>#REF!</v>
      </c>
      <c r="AA621" s="4">
        <v>45106</v>
      </c>
      <c r="AB621" s="3" t="s">
        <v>132</v>
      </c>
      <c r="AC621" s="3" t="s">
        <v>156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3" t="e">
        <f>IF(Y621&lt;0,"NO PAGAR","COBRAR'")</f>
        <v>#REF!</v>
      </c>
      <c r="Y622" s="22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3" t="e">
        <f>IF(C621&lt;0,"NO PAGAR","COBRAR'")</f>
        <v>#REF!</v>
      </c>
      <c r="C623" s="22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e">
        <f>IF(Y576&lt;0,"SALDO ADELANTADO","SALDO A FAVOR '")</f>
        <v>#REF!</v>
      </c>
      <c r="C625" s="10" t="e">
        <f>IF(Y576&lt;=0,Y576*-1)</f>
        <v>#REF!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e">
        <f>IF(C621&lt;0,"SALDO ADELANTADO","SALDO A FAVOR'")</f>
        <v>#REF!</v>
      </c>
      <c r="Y625" s="10" t="e">
        <f>IF(C621&lt;=0,C621*-1)</f>
        <v>#REF!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1112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77">
        <v>0.59554398148148147</v>
      </c>
      <c r="AK635" s="175">
        <v>20230803</v>
      </c>
      <c r="AL635" s="175" t="s">
        <v>376</v>
      </c>
      <c r="AM635" s="175" t="s">
        <v>379</v>
      </c>
      <c r="AN635" s="175">
        <v>72.78</v>
      </c>
      <c r="AO635" s="176">
        <v>41588</v>
      </c>
      <c r="AP635" s="175">
        <v>15206</v>
      </c>
      <c r="AQ635" s="174"/>
    </row>
    <row r="636" spans="2:43" ht="15.75" thickBot="1" x14ac:dyDescent="0.3">
      <c r="B636" s="12"/>
      <c r="C636" s="10"/>
      <c r="V636" s="17"/>
      <c r="X636" s="12"/>
      <c r="Y636" s="10"/>
      <c r="AJ636" s="177">
        <v>0.50393518518518521</v>
      </c>
      <c r="AK636" s="175">
        <v>20230809</v>
      </c>
      <c r="AL636" s="175" t="s">
        <v>376</v>
      </c>
      <c r="AM636" s="175" t="s">
        <v>379</v>
      </c>
      <c r="AN636" s="175">
        <v>69.010000000000005</v>
      </c>
      <c r="AO636" s="176">
        <v>39432</v>
      </c>
      <c r="AP636" s="175">
        <v>5555</v>
      </c>
      <c r="AQ636" s="174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 t="e">
        <f>SUM(C625:C638)</f>
        <v>#REF!</v>
      </c>
      <c r="D639" t="s">
        <v>22</v>
      </c>
      <c r="E639" t="s">
        <v>21</v>
      </c>
      <c r="V639" s="17"/>
      <c r="X639" s="15" t="s">
        <v>18</v>
      </c>
      <c r="Y639" s="16" t="e">
        <f>SUM(Y625:Y638)</f>
        <v>#REF!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1" t="s">
        <v>28</v>
      </c>
      <c r="I654" s="221"/>
      <c r="J654" s="221"/>
      <c r="V654" s="17"/>
      <c r="AC654" s="24" t="s">
        <v>29</v>
      </c>
      <c r="AD654" s="24"/>
      <c r="AE654" s="24"/>
    </row>
    <row r="655" spans="2:31" ht="15" customHeight="1" x14ac:dyDescent="0.35">
      <c r="H655" s="221"/>
      <c r="I655" s="221"/>
      <c r="J655" s="221"/>
      <c r="V655" s="17"/>
      <c r="AC655" s="24"/>
      <c r="AD655" s="24"/>
      <c r="AE655" s="24"/>
    </row>
    <row r="656" spans="2:31" ht="23.25" x14ac:dyDescent="0.35">
      <c r="B656" s="22" t="s">
        <v>66</v>
      </c>
      <c r="V656" s="17"/>
      <c r="X656" s="22" t="s">
        <v>66</v>
      </c>
    </row>
    <row r="657" spans="2:41" ht="26.25" x14ac:dyDescent="0.4">
      <c r="B657" s="23" t="s">
        <v>32</v>
      </c>
      <c r="C657" s="20" t="e">
        <f>IF(X616="PAGADO",0,Y621)</f>
        <v>#REF!</v>
      </c>
      <c r="E657" s="222" t="s">
        <v>1041</v>
      </c>
      <c r="F657" s="222"/>
      <c r="G657" s="222"/>
      <c r="H657" s="222"/>
      <c r="O657" s="229" t="s">
        <v>95</v>
      </c>
      <c r="P657" s="229"/>
      <c r="Q657" s="229"/>
      <c r="V657" s="17"/>
      <c r="X657" s="23" t="s">
        <v>102</v>
      </c>
      <c r="Y657" s="20" t="e">
        <f>IF(B657="PAGADO",0,C662)</f>
        <v>#REF!</v>
      </c>
      <c r="AA657" s="222" t="s">
        <v>20</v>
      </c>
      <c r="AB657" s="222"/>
      <c r="AC657" s="222"/>
      <c r="AD657" s="222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325</v>
      </c>
      <c r="G659" s="3" t="s">
        <v>156</v>
      </c>
      <c r="H659" s="5">
        <v>200</v>
      </c>
      <c r="N659" s="25">
        <v>45163</v>
      </c>
      <c r="O659" s="3" t="s">
        <v>95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312</v>
      </c>
      <c r="AC659" s="3" t="s">
        <v>1185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 t="e">
        <f>IF(C657&gt;0,C657+C658,C658)</f>
        <v>#REF!</v>
      </c>
      <c r="E660" s="4">
        <v>45135</v>
      </c>
      <c r="F660" s="3" t="s">
        <v>325</v>
      </c>
      <c r="G660" s="3" t="s">
        <v>445</v>
      </c>
      <c r="H660" s="5">
        <v>630</v>
      </c>
      <c r="N660" s="25">
        <v>45166</v>
      </c>
      <c r="O660" s="3" t="s">
        <v>1117</v>
      </c>
      <c r="P660" s="3"/>
      <c r="Q660" s="3"/>
      <c r="R660" s="18">
        <v>170</v>
      </c>
      <c r="S660" s="3"/>
      <c r="V660" s="17"/>
      <c r="X660" s="1" t="s">
        <v>24</v>
      </c>
      <c r="Y660" s="19" t="e">
        <f>IF(Y657&gt;0,Y657+Y658,Y658)</f>
        <v>#REF!</v>
      </c>
      <c r="AA660" s="4">
        <v>45155</v>
      </c>
      <c r="AB660" s="3" t="s">
        <v>312</v>
      </c>
      <c r="AC660" s="3" t="s">
        <v>118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325</v>
      </c>
      <c r="G661" s="3" t="s">
        <v>1128</v>
      </c>
      <c r="H661" s="5">
        <v>300</v>
      </c>
      <c r="N661" s="25">
        <v>45173</v>
      </c>
      <c r="O661" s="3" t="s">
        <v>1162</v>
      </c>
      <c r="P661" s="3"/>
      <c r="Q661" s="3"/>
      <c r="R661" s="18">
        <v>2000</v>
      </c>
      <c r="S661" s="3"/>
      <c r="V661" s="17"/>
      <c r="X661" s="1" t="s">
        <v>9</v>
      </c>
      <c r="Y661" s="20" t="e">
        <f>Y682</f>
        <v>#REF!</v>
      </c>
      <c r="AA661" s="4">
        <v>45161</v>
      </c>
      <c r="AB661" s="3" t="s">
        <v>82</v>
      </c>
      <c r="AC661" s="3" t="s">
        <v>1196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 t="e">
        <f>C660-C661</f>
        <v>#REF!</v>
      </c>
      <c r="E662" s="4">
        <v>45138</v>
      </c>
      <c r="F662" s="3" t="s">
        <v>325</v>
      </c>
      <c r="G662" s="3" t="s">
        <v>156</v>
      </c>
      <c r="H662" s="5">
        <v>200</v>
      </c>
      <c r="N662" s="25">
        <v>45175</v>
      </c>
      <c r="O662" s="3" t="s">
        <v>1173</v>
      </c>
      <c r="P662" s="3"/>
      <c r="Q662" s="3"/>
      <c r="R662" s="18">
        <v>49.18</v>
      </c>
      <c r="S662" s="3"/>
      <c r="V662" s="17"/>
      <c r="X662" s="6" t="s">
        <v>8</v>
      </c>
      <c r="Y662" s="21" t="e">
        <f>Y660-Y661</f>
        <v>#REF!</v>
      </c>
      <c r="AA662" s="4">
        <v>45163</v>
      </c>
      <c r="AB662" s="3" t="s">
        <v>82</v>
      </c>
      <c r="AC662" s="3" t="s">
        <v>1197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5" t="e">
        <f>IF(C662&lt;0,"NO PAGAR","COBRAR")</f>
        <v>#REF!</v>
      </c>
      <c r="C663" s="225"/>
      <c r="E663" s="4">
        <v>45156</v>
      </c>
      <c r="F663" s="3" t="s">
        <v>325</v>
      </c>
      <c r="G663" s="3" t="s">
        <v>156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e">
        <f>IF(Y662&lt;0,"NO PAGAR","COBRAR")</f>
        <v>#REF!</v>
      </c>
      <c r="Y663" s="225"/>
      <c r="AA663" s="4">
        <v>45168</v>
      </c>
      <c r="AB663" s="3" t="s">
        <v>82</v>
      </c>
      <c r="AC663" s="3" t="s">
        <v>84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6" t="s">
        <v>9</v>
      </c>
      <c r="C664" s="217"/>
      <c r="E664" s="4">
        <v>45159</v>
      </c>
      <c r="F664" s="3" t="s">
        <v>325</v>
      </c>
      <c r="G664" s="3" t="s">
        <v>156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488</v>
      </c>
      <c r="G665" s="3" t="s">
        <v>156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e">
        <f>IF(C662&lt;0,"SALDO ADELANTADO","SALDO A FAVOR'")</f>
        <v>#REF!</v>
      </c>
      <c r="Y665" s="10" t="e">
        <f>IF(C662&lt;=0,C662*-1)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1158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 x14ac:dyDescent="0.25">
      <c r="B676" s="12"/>
      <c r="C676" s="10"/>
      <c r="N676" s="120" t="s">
        <v>376</v>
      </c>
      <c r="O676" s="120" t="s">
        <v>373</v>
      </c>
      <c r="P676" s="121">
        <v>45154.29415509</v>
      </c>
      <c r="Q676" s="122">
        <v>40.000999999999998</v>
      </c>
      <c r="R676" s="122">
        <v>70</v>
      </c>
      <c r="S676" s="123" t="s">
        <v>1154</v>
      </c>
      <c r="V676" s="17"/>
      <c r="X676" s="12"/>
      <c r="Y676" s="10"/>
    </row>
    <row r="677" spans="2:41" x14ac:dyDescent="0.25">
      <c r="B677" s="12"/>
      <c r="C677" s="10"/>
      <c r="N677" s="120" t="s">
        <v>376</v>
      </c>
      <c r="O677" s="120" t="s">
        <v>373</v>
      </c>
      <c r="P677" s="121">
        <v>45155.668831019997</v>
      </c>
      <c r="Q677" s="122">
        <v>17.14</v>
      </c>
      <c r="R677" s="122">
        <v>30</v>
      </c>
      <c r="S677" s="123" t="s">
        <v>642</v>
      </c>
      <c r="V677" s="17"/>
      <c r="X677" s="12"/>
      <c r="Y677" s="10"/>
    </row>
    <row r="678" spans="2:41" x14ac:dyDescent="0.25">
      <c r="B678" s="12"/>
      <c r="C678" s="10"/>
      <c r="E678" s="14"/>
      <c r="N678" s="120" t="s">
        <v>376</v>
      </c>
      <c r="O678" s="120" t="s">
        <v>373</v>
      </c>
      <c r="P678" s="121">
        <v>45160.77746528</v>
      </c>
      <c r="Q678" s="122">
        <v>45.713000000000001</v>
      </c>
      <c r="R678" s="122">
        <v>80</v>
      </c>
      <c r="S678" s="123" t="s">
        <v>1153</v>
      </c>
      <c r="V678" s="17"/>
      <c r="X678" s="12"/>
      <c r="Y678" s="10"/>
      <c r="AA678" s="14"/>
    </row>
    <row r="679" spans="2:41" x14ac:dyDescent="0.25">
      <c r="B679" s="12"/>
      <c r="C679" s="10"/>
      <c r="N679" s="120" t="s">
        <v>376</v>
      </c>
      <c r="O679" s="120" t="s">
        <v>373</v>
      </c>
      <c r="P679" s="121">
        <v>45163.809282410002</v>
      </c>
      <c r="Q679" s="122">
        <v>41.713999999999999</v>
      </c>
      <c r="R679" s="122">
        <v>73</v>
      </c>
      <c r="S679" s="123" t="s">
        <v>20</v>
      </c>
      <c r="V679" s="17"/>
      <c r="X679" s="12"/>
      <c r="Y679" s="10"/>
    </row>
    <row r="680" spans="2:41" x14ac:dyDescent="0.25">
      <c r="B680" s="12"/>
      <c r="C680" s="10"/>
      <c r="N680" s="120" t="s">
        <v>376</v>
      </c>
      <c r="O680" s="120" t="s">
        <v>373</v>
      </c>
      <c r="P680" s="121">
        <v>45166.573078699999</v>
      </c>
      <c r="Q680" s="122">
        <v>19.998000000000001</v>
      </c>
      <c r="R680" s="122">
        <v>35</v>
      </c>
      <c r="S680" s="123" t="s">
        <v>20</v>
      </c>
      <c r="V680" s="17"/>
      <c r="X680" s="12"/>
      <c r="Y680" s="10"/>
    </row>
    <row r="681" spans="2:41" x14ac:dyDescent="0.25">
      <c r="B681" s="12"/>
      <c r="C681" s="10"/>
      <c r="N681" s="120" t="s">
        <v>376</v>
      </c>
      <c r="O681" s="120" t="s">
        <v>373</v>
      </c>
      <c r="P681" s="121">
        <v>45168.909282410001</v>
      </c>
      <c r="Q681" s="122">
        <v>34.712000000000003</v>
      </c>
      <c r="R681" s="122">
        <v>60.75</v>
      </c>
      <c r="S681" s="123" t="s">
        <v>642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0" t="s">
        <v>376</v>
      </c>
      <c r="O682" s="120" t="s">
        <v>373</v>
      </c>
      <c r="P682" s="121">
        <v>45169.803240740002</v>
      </c>
      <c r="Q682" s="122">
        <v>12.587</v>
      </c>
      <c r="R682" s="122">
        <v>22.03</v>
      </c>
      <c r="S682" s="123" t="s">
        <v>1152</v>
      </c>
      <c r="V682" s="17"/>
      <c r="X682" s="15" t="s">
        <v>18</v>
      </c>
      <c r="Y682" s="16" t="e">
        <f>SUM(Y665:Y681)</f>
        <v>#REF!</v>
      </c>
      <c r="AB682" s="1" t="s">
        <v>19</v>
      </c>
    </row>
    <row r="683" spans="2:41" x14ac:dyDescent="0.25">
      <c r="B683" s="11"/>
      <c r="C683" s="10"/>
      <c r="F683" s="1" t="s">
        <v>19</v>
      </c>
      <c r="R683" s="182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1" t="s">
        <v>30</v>
      </c>
      <c r="I697" s="221"/>
      <c r="J697" s="221"/>
      <c r="V697" s="17"/>
      <c r="AA697" s="221" t="s">
        <v>31</v>
      </c>
      <c r="AB697" s="221"/>
      <c r="AC697" s="221"/>
    </row>
    <row r="698" spans="1:43" x14ac:dyDescent="0.25">
      <c r="H698" s="221"/>
      <c r="I698" s="221"/>
      <c r="J698" s="221"/>
      <c r="V698" s="17"/>
      <c r="AA698" s="221"/>
      <c r="AB698" s="221"/>
      <c r="AC698" s="221"/>
    </row>
    <row r="699" spans="1:43" ht="23.25" x14ac:dyDescent="0.35">
      <c r="B699" s="24" t="s">
        <v>66</v>
      </c>
      <c r="V699" s="17"/>
      <c r="X699" s="22" t="s">
        <v>66</v>
      </c>
    </row>
    <row r="700" spans="1:43" ht="23.25" x14ac:dyDescent="0.35">
      <c r="B700" s="23" t="s">
        <v>78</v>
      </c>
      <c r="C700" s="20">
        <f>IF(X657="PAGADO",0,Y662)</f>
        <v>0</v>
      </c>
      <c r="E700" s="222" t="s">
        <v>20</v>
      </c>
      <c r="F700" s="222"/>
      <c r="G700" s="222"/>
      <c r="H700" s="222"/>
      <c r="V700" s="17"/>
      <c r="X700" s="23" t="s">
        <v>32</v>
      </c>
      <c r="Y700" s="20">
        <f>IF(B700="PAGADO",0,C705)</f>
        <v>0</v>
      </c>
      <c r="AA700" s="222" t="s">
        <v>340</v>
      </c>
      <c r="AB700" s="222"/>
      <c r="AC700" s="222"/>
      <c r="AD700" s="222"/>
      <c r="AK700" s="222" t="s">
        <v>10</v>
      </c>
      <c r="AL700" s="222"/>
      <c r="AM700" s="222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325</v>
      </c>
      <c r="G702" s="3" t="s">
        <v>133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346</v>
      </c>
      <c r="AC702" s="3" t="s">
        <v>1225</v>
      </c>
      <c r="AD702" s="5">
        <v>140</v>
      </c>
      <c r="AJ702" s="25">
        <v>45196</v>
      </c>
      <c r="AK702" s="3" t="s">
        <v>95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1076</v>
      </c>
      <c r="G703" s="3" t="s">
        <v>88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1232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 t="e">
        <f>C725</f>
        <v>#REF!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 t="e">
        <f>Y725</f>
        <v>#REF!</v>
      </c>
      <c r="AA704" s="4">
        <v>45178</v>
      </c>
      <c r="AB704" s="3" t="s">
        <v>325</v>
      </c>
      <c r="AC704" s="3" t="s">
        <v>1234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 t="e">
        <f>C703-C704</f>
        <v>#REF!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 t="e">
        <f>Y703-Y704</f>
        <v>#REF!</v>
      </c>
      <c r="AA705" s="4">
        <v>45182</v>
      </c>
      <c r="AB705" s="3" t="s">
        <v>325</v>
      </c>
      <c r="AC705" s="3" t="s">
        <v>156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3" t="e">
        <f>IF(Y705&lt;0,"NO PAGAR","COBRAR'")</f>
        <v>#REF!</v>
      </c>
      <c r="Y706" s="22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3" t="e">
        <f>IF(C705&lt;0,"NO PAGAR","COBRAR'")</f>
        <v>#REF!</v>
      </c>
      <c r="C707" s="22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e">
        <f>IF(Y662&lt;0,"SALDO ADELANTADO","SALDO A FAVOR '")</f>
        <v>#REF!</v>
      </c>
      <c r="C709" s="10" t="e">
        <f>IF(Y662&lt;=0,Y662*-1)</f>
        <v>#REF!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e">
        <f>IF(C705&lt;0,"SALDO ADELANTADO","SALDO A FAVOR'")</f>
        <v>#REF!</v>
      </c>
      <c r="Y709" s="10" t="e">
        <f>IF(C705&lt;=0,C705*-1)</f>
        <v>#REF!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1219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 x14ac:dyDescent="0.25">
      <c r="B719" s="12"/>
      <c r="C719" s="10"/>
      <c r="N719" s="120" t="s">
        <v>376</v>
      </c>
      <c r="O719" s="121">
        <v>45171.31040509</v>
      </c>
      <c r="P719" s="120" t="s">
        <v>379</v>
      </c>
      <c r="Q719" s="122">
        <v>39.655999999999999</v>
      </c>
      <c r="R719" s="122">
        <v>69.400000000000006</v>
      </c>
      <c r="S719" s="122">
        <v>74125</v>
      </c>
      <c r="V719" s="17"/>
      <c r="X719" s="12"/>
      <c r="Y719" s="10"/>
    </row>
    <row r="720" spans="2:41" x14ac:dyDescent="0.25">
      <c r="B720" s="12"/>
      <c r="C720" s="10"/>
      <c r="N720" s="120" t="s">
        <v>376</v>
      </c>
      <c r="O720" s="121">
        <v>45171.453182869998</v>
      </c>
      <c r="P720" s="120" t="s">
        <v>379</v>
      </c>
      <c r="Q720" s="122">
        <v>2.8580000000000001</v>
      </c>
      <c r="R720" s="122">
        <v>5</v>
      </c>
      <c r="S720" s="122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0" t="s">
        <v>376</v>
      </c>
      <c r="O721" s="121">
        <v>45176.450497689999</v>
      </c>
      <c r="P721" s="120" t="s">
        <v>379</v>
      </c>
      <c r="Q721" s="122">
        <v>38.887999999999998</v>
      </c>
      <c r="R721" s="122">
        <v>68.05</v>
      </c>
      <c r="S721" s="122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0" t="s">
        <v>376</v>
      </c>
      <c r="O722" s="121">
        <v>45181.212881940002</v>
      </c>
      <c r="P722" s="120" t="s">
        <v>379</v>
      </c>
      <c r="Q722" s="122">
        <v>43.829000000000001</v>
      </c>
      <c r="R722" s="122">
        <v>76.7</v>
      </c>
      <c r="S722" s="122">
        <v>42152</v>
      </c>
      <c r="V722" s="17"/>
      <c r="X722" s="12"/>
      <c r="Y722" s="10"/>
    </row>
    <row r="723" spans="2:27" x14ac:dyDescent="0.25">
      <c r="B723" s="12"/>
      <c r="C723" s="10"/>
      <c r="R723" s="182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 t="e">
        <f>SUM(C709:C724)</f>
        <v>#REF!</v>
      </c>
      <c r="D725" t="s">
        <v>22</v>
      </c>
      <c r="E725" t="s">
        <v>21</v>
      </c>
      <c r="V725" s="17"/>
      <c r="X725" s="15" t="s">
        <v>18</v>
      </c>
      <c r="Y725" s="16" t="e">
        <f>SUM(Y709:Y724)</f>
        <v>#REF!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4" t="s">
        <v>29</v>
      </c>
      <c r="AD739" s="224"/>
      <c r="AE739" s="224"/>
    </row>
    <row r="740" spans="2:41" x14ac:dyDescent="0.25">
      <c r="H740" s="221" t="s">
        <v>28</v>
      </c>
      <c r="I740" s="221"/>
      <c r="J740" s="221"/>
      <c r="V740" s="17"/>
      <c r="AC740" s="224"/>
      <c r="AD740" s="224"/>
      <c r="AE740" s="224"/>
    </row>
    <row r="741" spans="2:41" x14ac:dyDescent="0.25">
      <c r="H741" s="221"/>
      <c r="I741" s="221"/>
      <c r="J741" s="221"/>
      <c r="V741" s="17"/>
      <c r="AC741" s="224"/>
      <c r="AD741" s="224"/>
      <c r="AE741" s="22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67</v>
      </c>
      <c r="V744" s="17"/>
      <c r="X744" s="22" t="s">
        <v>67</v>
      </c>
    </row>
    <row r="745" spans="2:41" ht="23.25" x14ac:dyDescent="0.35">
      <c r="B745" s="23" t="s">
        <v>102</v>
      </c>
      <c r="C745" s="20" t="e">
        <f>IF(X700="PAGADO",0,Y705)</f>
        <v>#REF!</v>
      </c>
      <c r="E745" s="222" t="s">
        <v>20</v>
      </c>
      <c r="F745" s="222"/>
      <c r="G745" s="222"/>
      <c r="H745" s="222"/>
      <c r="V745" s="17"/>
      <c r="X745" s="23" t="s">
        <v>32</v>
      </c>
      <c r="Y745" s="20">
        <f>IF(B745="PAGADO",0,C750)</f>
        <v>0</v>
      </c>
      <c r="AA745" s="222" t="s">
        <v>20</v>
      </c>
      <c r="AB745" s="222"/>
      <c r="AC745" s="222"/>
      <c r="AD745" s="222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325</v>
      </c>
      <c r="G747" s="3" t="s">
        <v>133</v>
      </c>
      <c r="H747" s="5">
        <v>150</v>
      </c>
      <c r="N747" s="25">
        <v>45202</v>
      </c>
      <c r="O747" s="3" t="s">
        <v>1247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186</v>
      </c>
      <c r="AC747" s="3" t="s">
        <v>1325</v>
      </c>
      <c r="AD747" s="5">
        <v>170</v>
      </c>
      <c r="AJ747" s="25">
        <v>45209</v>
      </c>
      <c r="AK747" s="3" t="s">
        <v>243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 t="e">
        <f>IF(C745&gt;0,C745+C746,C746)</f>
        <v>#REF!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132</v>
      </c>
      <c r="AC748" s="3" t="s">
        <v>156</v>
      </c>
      <c r="AD748" s="5">
        <v>170</v>
      </c>
      <c r="AJ748" s="144">
        <v>45209</v>
      </c>
      <c r="AK748" s="3" t="s">
        <v>1173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 t="e">
        <f>Y772</f>
        <v>#REF!</v>
      </c>
      <c r="AA749" s="4">
        <v>45149</v>
      </c>
      <c r="AB749" s="3" t="s">
        <v>132</v>
      </c>
      <c r="AC749" s="3" t="s">
        <v>118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 t="e">
        <f>C748-C749</f>
        <v>#REF!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 t="e">
        <f>Y748-Y749</f>
        <v>#REF!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5" t="e">
        <f>IF(C750&lt;0,"NO PAGAR","COBRAR")</f>
        <v>#REF!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e">
        <f>IF(Y750&lt;0,"NO PAGAR","COBRAR")</f>
        <v>#REF!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e">
        <f>IF(C750&lt;0,"SALDO ADELANTADO","SALDO A FAVOR'")</f>
        <v>#REF!</v>
      </c>
      <c r="Y753" s="10" t="e">
        <f>IF(C750&lt;=0,C750*-1)</f>
        <v>#REF!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1298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1296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 x14ac:dyDescent="0.25">
      <c r="B764" s="12"/>
      <c r="C764" s="10"/>
      <c r="N764" s="120" t="s">
        <v>376</v>
      </c>
      <c r="O764" s="121">
        <v>45190.62709491</v>
      </c>
      <c r="P764" s="120" t="s">
        <v>1280</v>
      </c>
      <c r="Q764" s="120" t="s">
        <v>379</v>
      </c>
      <c r="R764" s="122">
        <v>25.725000000000001</v>
      </c>
      <c r="S764" s="122">
        <v>45.02</v>
      </c>
      <c r="T764" s="123" t="s">
        <v>1153</v>
      </c>
      <c r="V764" s="17"/>
      <c r="X764" s="12"/>
      <c r="Y764" s="10"/>
    </row>
    <row r="765" spans="2:41" x14ac:dyDescent="0.25">
      <c r="B765" s="12"/>
      <c r="C765" s="10"/>
      <c r="N765" s="120" t="s">
        <v>376</v>
      </c>
      <c r="O765" s="121">
        <v>45191.833206019997</v>
      </c>
      <c r="P765" s="120" t="s">
        <v>1279</v>
      </c>
      <c r="Q765" s="120" t="s">
        <v>379</v>
      </c>
      <c r="R765" s="122">
        <v>33.155999999999999</v>
      </c>
      <c r="S765" s="122">
        <v>58.02</v>
      </c>
      <c r="T765" s="123" t="s">
        <v>1152</v>
      </c>
      <c r="V765" s="17"/>
      <c r="X765" s="12"/>
      <c r="Y765" s="10"/>
    </row>
    <row r="766" spans="2:41" x14ac:dyDescent="0.25">
      <c r="B766" s="12"/>
      <c r="C766" s="10"/>
      <c r="E766" s="14"/>
      <c r="N766" s="120" t="s">
        <v>376</v>
      </c>
      <c r="O766" s="121">
        <v>45195.89512732</v>
      </c>
      <c r="P766" s="120" t="s">
        <v>1278</v>
      </c>
      <c r="Q766" s="120" t="s">
        <v>379</v>
      </c>
      <c r="R766" s="122">
        <v>18.904</v>
      </c>
      <c r="S766" s="122">
        <v>33.08</v>
      </c>
      <c r="T766" s="123" t="s">
        <v>1015</v>
      </c>
      <c r="V766" s="17"/>
      <c r="X766" s="12"/>
      <c r="Y766" s="10"/>
      <c r="AA766" s="14"/>
    </row>
    <row r="767" spans="2:41" x14ac:dyDescent="0.25">
      <c r="B767" s="12"/>
      <c r="C767" s="10"/>
      <c r="N767" s="120" t="s">
        <v>376</v>
      </c>
      <c r="O767" s="121">
        <v>45196.860902779998</v>
      </c>
      <c r="P767" s="120" t="s">
        <v>1277</v>
      </c>
      <c r="Q767" s="120" t="s">
        <v>379</v>
      </c>
      <c r="R767" s="122">
        <v>37.146000000000001</v>
      </c>
      <c r="S767" s="122">
        <v>65.010000000000005</v>
      </c>
      <c r="T767" s="123" t="s">
        <v>20</v>
      </c>
      <c r="V767" s="17"/>
      <c r="X767" s="12"/>
      <c r="Y767" s="10"/>
    </row>
    <row r="768" spans="2:41" x14ac:dyDescent="0.25">
      <c r="B768" s="12"/>
      <c r="C768" s="10"/>
      <c r="N768" s="120" t="s">
        <v>376</v>
      </c>
      <c r="O768" s="121">
        <v>45198.816238430001</v>
      </c>
      <c r="P768" s="120" t="s">
        <v>1276</v>
      </c>
      <c r="Q768" s="120" t="s">
        <v>379</v>
      </c>
      <c r="R768" s="122">
        <v>45.716999999999999</v>
      </c>
      <c r="S768" s="122">
        <v>80</v>
      </c>
      <c r="T768" s="123" t="s">
        <v>1275</v>
      </c>
      <c r="V768" s="17"/>
      <c r="X768" s="12"/>
      <c r="Y768" s="10"/>
    </row>
    <row r="769" spans="1:43" x14ac:dyDescent="0.25">
      <c r="B769" s="12"/>
      <c r="C769" s="10"/>
      <c r="S769" s="182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 t="e">
        <f>SUM(Y753:Y771)</f>
        <v>#REF!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1" t="s">
        <v>30</v>
      </c>
      <c r="I785" s="221"/>
      <c r="J785" s="221"/>
      <c r="V785" s="17"/>
      <c r="AA785" s="221" t="s">
        <v>31</v>
      </c>
      <c r="AB785" s="221"/>
      <c r="AC785" s="221"/>
    </row>
    <row r="786" spans="2:41" x14ac:dyDescent="0.25">
      <c r="H786" s="221"/>
      <c r="I786" s="221"/>
      <c r="J786" s="221"/>
      <c r="V786" s="17"/>
      <c r="AA786" s="221"/>
      <c r="AB786" s="221"/>
      <c r="AC786" s="221"/>
    </row>
    <row r="787" spans="2:41" ht="23.25" x14ac:dyDescent="0.35">
      <c r="B787" s="24" t="s">
        <v>67</v>
      </c>
      <c r="V787" s="17"/>
      <c r="X787" s="22" t="s">
        <v>67</v>
      </c>
    </row>
    <row r="788" spans="2:41" ht="26.25" x14ac:dyDescent="0.4">
      <c r="B788" s="23" t="s">
        <v>32</v>
      </c>
      <c r="C788" s="20" t="e">
        <f>IF(X745="PAGADO",0,Y750)</f>
        <v>#REF!</v>
      </c>
      <c r="E788" s="222" t="s">
        <v>20</v>
      </c>
      <c r="F788" s="222"/>
      <c r="G788" s="222"/>
      <c r="H788" s="222"/>
      <c r="V788" s="17"/>
      <c r="X788" s="23" t="s">
        <v>32</v>
      </c>
      <c r="Y788" s="20" t="e">
        <f>IF(B1584="PAGADO",0,C793)</f>
        <v>#REF!</v>
      </c>
      <c r="AA788" s="222" t="s">
        <v>1041</v>
      </c>
      <c r="AB788" s="222"/>
      <c r="AC788" s="222"/>
      <c r="AD788" s="222"/>
      <c r="AK788" s="245" t="s">
        <v>95</v>
      </c>
      <c r="AL788" s="245"/>
      <c r="AM788" s="245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325</v>
      </c>
      <c r="G790" s="3" t="s">
        <v>156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1349</v>
      </c>
      <c r="AC790" s="3" t="s">
        <v>220</v>
      </c>
      <c r="AD790" s="5">
        <v>100</v>
      </c>
      <c r="AJ790" s="25">
        <v>45219</v>
      </c>
      <c r="AK790" s="3" t="s">
        <v>95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 t="e">
        <f>IF(C788&gt;0,C788+C789,C789)</f>
        <v>#REF!</v>
      </c>
      <c r="E791" s="4">
        <v>45190</v>
      </c>
      <c r="F791" s="3" t="s">
        <v>991</v>
      </c>
      <c r="G791" s="3" t="s">
        <v>621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 t="e">
        <f>IF(Y788&gt;0,Y788+Y789,Y789)</f>
        <v>#REF!</v>
      </c>
      <c r="AA791" s="4">
        <v>45219</v>
      </c>
      <c r="AB791" s="3" t="s">
        <v>1349</v>
      </c>
      <c r="AC791" s="3"/>
      <c r="AD791" s="5">
        <v>100</v>
      </c>
      <c r="AJ791" s="25">
        <v>45225</v>
      </c>
      <c r="AK791" s="3" t="s">
        <v>1369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 t="e">
        <f>C815</f>
        <v>#REF!</v>
      </c>
      <c r="E792" s="4">
        <v>45191</v>
      </c>
      <c r="F792" s="3" t="s">
        <v>621</v>
      </c>
      <c r="G792" s="3" t="s">
        <v>220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 t="e">
        <f>Y815</f>
        <v>#REF!</v>
      </c>
      <c r="AA792" s="4">
        <v>45195</v>
      </c>
      <c r="AB792" s="3" t="s">
        <v>80</v>
      </c>
      <c r="AC792" s="3" t="s">
        <v>1364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 t="e">
        <f>C791-C792</f>
        <v>#REF!</v>
      </c>
      <c r="E793" s="4">
        <v>45199</v>
      </c>
      <c r="F793" s="3" t="s">
        <v>621</v>
      </c>
      <c r="G793" s="3" t="s">
        <v>156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 t="e">
        <f>Y791-Y792</f>
        <v>#REF!</v>
      </c>
      <c r="AA793" s="4">
        <v>45153</v>
      </c>
      <c r="AB793" s="3" t="s">
        <v>132</v>
      </c>
      <c r="AC793" s="3" t="s">
        <v>133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3" t="e">
        <f>IF(Y793&lt;0,"NO PAGAR","COBRAR'")</f>
        <v>#REF!</v>
      </c>
      <c r="Y794" s="22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3" t="e">
        <f>IF(C793&lt;0,"NO PAGAR","COBRAR'")</f>
        <v>#REF!</v>
      </c>
      <c r="C795" s="22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e">
        <f>IF(Y750&lt;0,"SALDO ADELANTADO","SALDO A FAVOR '")</f>
        <v>#REF!</v>
      </c>
      <c r="C797" s="10" t="e">
        <f>IF(Y750&lt;=0,Y750*-1)</f>
        <v>#REF!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e">
        <f>IF(C793&lt;0,"SALDO ADELANTADO","SALDO A FAVOR'")</f>
        <v>#REF!</v>
      </c>
      <c r="Y797" s="10" t="e">
        <f>IF(C793&lt;=0,C793*-1)</f>
        <v>#REF!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1343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 x14ac:dyDescent="0.25">
      <c r="B807" s="12"/>
      <c r="C807" s="10"/>
      <c r="N807" t="s">
        <v>1339</v>
      </c>
      <c r="O807" s="191">
        <v>45026</v>
      </c>
      <c r="P807" t="s">
        <v>376</v>
      </c>
      <c r="Q807" t="s">
        <v>379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1339</v>
      </c>
      <c r="O808" s="191">
        <v>45056</v>
      </c>
      <c r="P808" t="s">
        <v>376</v>
      </c>
      <c r="Q808" t="s">
        <v>379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1339</v>
      </c>
      <c r="O809" s="191">
        <v>45087</v>
      </c>
      <c r="P809" t="s">
        <v>376</v>
      </c>
      <c r="Q809" t="s">
        <v>379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1339</v>
      </c>
      <c r="O810" s="191">
        <v>45240</v>
      </c>
      <c r="P810" t="s">
        <v>376</v>
      </c>
      <c r="Q810" t="s">
        <v>379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1339</v>
      </c>
      <c r="O811" s="191">
        <v>45270</v>
      </c>
      <c r="P811" t="s">
        <v>376</v>
      </c>
      <c r="Q811" t="s">
        <v>379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1339</v>
      </c>
      <c r="O812" s="192" t="s">
        <v>1341</v>
      </c>
      <c r="P812" t="s">
        <v>376</v>
      </c>
      <c r="Q812" t="s">
        <v>379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1339</v>
      </c>
      <c r="O813" s="192" t="s">
        <v>1342</v>
      </c>
      <c r="P813" t="s">
        <v>376</v>
      </c>
      <c r="Q813" t="s">
        <v>379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 t="e">
        <f>SUM(C797:C814)</f>
        <v>#REF!</v>
      </c>
      <c r="D815" t="s">
        <v>22</v>
      </c>
      <c r="E815" t="s">
        <v>21</v>
      </c>
      <c r="V815" s="17"/>
      <c r="X815" s="15" t="s">
        <v>18</v>
      </c>
      <c r="Y815" s="16" t="e">
        <f>SUM(Y797:Y814)</f>
        <v>#REF!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4" t="s">
        <v>29</v>
      </c>
      <c r="AD830" s="224"/>
      <c r="AE830" s="224"/>
    </row>
    <row r="831" spans="8:31" x14ac:dyDescent="0.25">
      <c r="H831" s="221" t="s">
        <v>28</v>
      </c>
      <c r="I831" s="221"/>
      <c r="J831" s="221"/>
      <c r="V831" s="17"/>
      <c r="AC831" s="224"/>
      <c r="AD831" s="224"/>
      <c r="AE831" s="224"/>
    </row>
    <row r="832" spans="8:31" x14ac:dyDescent="0.25">
      <c r="H832" s="221"/>
      <c r="I832" s="221"/>
      <c r="J832" s="221"/>
      <c r="V832" s="17"/>
      <c r="AC832" s="224"/>
      <c r="AD832" s="224"/>
      <c r="AE832" s="224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68</v>
      </c>
      <c r="V835" s="17"/>
      <c r="X835" s="22" t="s">
        <v>68</v>
      </c>
    </row>
    <row r="836" spans="2:41" ht="23.25" x14ac:dyDescent="0.35">
      <c r="B836" s="23" t="s">
        <v>32</v>
      </c>
      <c r="C836" s="20" t="e">
        <f>IF(X788="PAGADO",0,Y793)</f>
        <v>#REF!</v>
      </c>
      <c r="E836" s="222" t="s">
        <v>20</v>
      </c>
      <c r="F836" s="222"/>
      <c r="G836" s="222"/>
      <c r="H836" s="222"/>
      <c r="V836" s="17"/>
      <c r="X836" s="23" t="s">
        <v>32</v>
      </c>
      <c r="Y836" s="20" t="e">
        <f>IF(B836="PAGADO",0,C841)</f>
        <v>#REF!</v>
      </c>
      <c r="AA836" s="222" t="s">
        <v>20</v>
      </c>
      <c r="AB836" s="222"/>
      <c r="AC836" s="222"/>
      <c r="AD836" s="222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325</v>
      </c>
      <c r="G838" s="3" t="s">
        <v>156</v>
      </c>
      <c r="H838" s="5">
        <v>200</v>
      </c>
      <c r="N838" s="25">
        <v>45231</v>
      </c>
      <c r="O838" s="3" t="s">
        <v>1379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418</v>
      </c>
      <c r="AC838" s="3" t="s">
        <v>194</v>
      </c>
      <c r="AD838" s="5">
        <v>160</v>
      </c>
      <c r="AJ838" s="25">
        <v>45238</v>
      </c>
      <c r="AK838" s="3" t="s">
        <v>338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 t="e">
        <f>IF(C836&gt;0,C836+C837,C837)</f>
        <v>#REF!</v>
      </c>
      <c r="E839" s="4">
        <v>45217</v>
      </c>
      <c r="F839" s="3" t="s">
        <v>325</v>
      </c>
      <c r="G839" s="3" t="s">
        <v>156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 t="e">
        <f>IF(Y836&gt;0,Y837+Y836,Y837)</f>
        <v>#REF!</v>
      </c>
      <c r="AA839" s="4">
        <v>45213</v>
      </c>
      <c r="AB839" s="3" t="s">
        <v>1094</v>
      </c>
      <c r="AC839" s="3" t="s">
        <v>159</v>
      </c>
      <c r="AD839" s="5">
        <v>540</v>
      </c>
      <c r="AJ839" s="25">
        <v>45238</v>
      </c>
      <c r="AK839" s="3" t="s">
        <v>1414</v>
      </c>
      <c r="AL839" s="3"/>
      <c r="AM839" s="3"/>
      <c r="AN839" s="154">
        <v>59.1</v>
      </c>
      <c r="AO839" s="3"/>
    </row>
    <row r="840" spans="2:41" x14ac:dyDescent="0.25">
      <c r="B840" s="1" t="s">
        <v>9</v>
      </c>
      <c r="C840" s="20" t="e">
        <f>C863</f>
        <v>#REF!</v>
      </c>
      <c r="E840" s="4">
        <v>45211</v>
      </c>
      <c r="F840" s="3" t="s">
        <v>155</v>
      </c>
      <c r="G840" s="3" t="s">
        <v>134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 t="e">
        <f>Y863</f>
        <v>#REF!</v>
      </c>
      <c r="AA840" s="4">
        <v>45216</v>
      </c>
      <c r="AB840" s="3" t="s">
        <v>1071</v>
      </c>
      <c r="AC840" s="3" t="s">
        <v>1077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 t="e">
        <f>C839-C840</f>
        <v>#REF!</v>
      </c>
      <c r="E841" s="4">
        <v>45169</v>
      </c>
      <c r="F841" s="3" t="s">
        <v>132</v>
      </c>
      <c r="G841" s="3" t="s">
        <v>134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 t="e">
        <f>Y839-Y840</f>
        <v>#REF!</v>
      </c>
      <c r="AA841" s="4">
        <v>45224</v>
      </c>
      <c r="AB841" s="3" t="s">
        <v>1071</v>
      </c>
      <c r="AC841" s="3" t="s">
        <v>1074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5" t="e">
        <f>IF(C841&lt;0,"NO PAGAR","COBRAR")</f>
        <v>#REF!</v>
      </c>
      <c r="C842" s="225"/>
      <c r="E842" s="4">
        <v>45159</v>
      </c>
      <c r="F842" s="3" t="s">
        <v>1249</v>
      </c>
      <c r="G842" s="3" t="s">
        <v>156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e">
        <f>IF(Y841&lt;0,"NO PAGAR","COBRAR")</f>
        <v>#REF!</v>
      </c>
      <c r="Y842" s="225"/>
      <c r="AA842" s="4">
        <v>45239</v>
      </c>
      <c r="AB842" s="3" t="s">
        <v>1424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1425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e">
        <f>IF(Y793&lt;=0,Y793*-1)</f>
        <v>#REF!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e">
        <f>IF(C841&lt;0,"SALDO ADELANTADO","SALDO A FAVOR'")</f>
        <v>#REF!</v>
      </c>
      <c r="Y844" s="10" t="e">
        <f>IF(C841&lt;=0,C841*-1)</f>
        <v>#REF!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4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1537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1399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 x14ac:dyDescent="0.25">
      <c r="B855" s="12"/>
      <c r="C855" s="10"/>
      <c r="N855" s="120" t="s">
        <v>376</v>
      </c>
      <c r="O855" s="120" t="s">
        <v>370</v>
      </c>
      <c r="P855" s="121">
        <v>45215.575995370004</v>
      </c>
      <c r="Q855" s="122">
        <v>41.145000000000003</v>
      </c>
      <c r="R855" s="122">
        <v>72.004000000000005</v>
      </c>
      <c r="V855" s="17"/>
      <c r="X855" s="12"/>
      <c r="Y855" s="10"/>
    </row>
    <row r="856" spans="2:41" x14ac:dyDescent="0.25">
      <c r="B856" s="12"/>
      <c r="C856" s="10"/>
      <c r="N856" s="120" t="s">
        <v>376</v>
      </c>
      <c r="O856" s="120" t="s">
        <v>373</v>
      </c>
      <c r="P856" s="121">
        <v>45216.859444440001</v>
      </c>
      <c r="Q856" s="122">
        <v>22.632999999999999</v>
      </c>
      <c r="R856" s="122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0" t="s">
        <v>376</v>
      </c>
      <c r="O857" s="120" t="s">
        <v>373</v>
      </c>
      <c r="P857" s="121">
        <v>45218.390509260003</v>
      </c>
      <c r="Q857" s="122">
        <v>39.518999999999998</v>
      </c>
      <c r="R857" s="122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0" t="s">
        <v>376</v>
      </c>
      <c r="O858" s="120" t="s">
        <v>373</v>
      </c>
      <c r="P858" s="121">
        <v>45224.774953699998</v>
      </c>
      <c r="Q858" s="122">
        <v>25.748000000000001</v>
      </c>
      <c r="R858" s="122">
        <v>45.06</v>
      </c>
      <c r="V858" s="17"/>
      <c r="X858" s="12"/>
      <c r="Y858" s="10"/>
    </row>
    <row r="859" spans="2:41" x14ac:dyDescent="0.25">
      <c r="B859" s="12"/>
      <c r="C859" s="10"/>
      <c r="N859" s="120" t="s">
        <v>376</v>
      </c>
      <c r="O859" s="120" t="s">
        <v>373</v>
      </c>
      <c r="P859" s="121">
        <v>45226.412905090001</v>
      </c>
      <c r="Q859" s="122">
        <v>32.576000000000001</v>
      </c>
      <c r="R859" s="122">
        <v>57.01</v>
      </c>
      <c r="V859" s="17"/>
      <c r="X859" s="12"/>
      <c r="Y859" s="10"/>
    </row>
    <row r="860" spans="2:41" x14ac:dyDescent="0.25">
      <c r="B860" s="12"/>
      <c r="C860" s="10"/>
      <c r="N860" s="120" t="s">
        <v>376</v>
      </c>
      <c r="O860" s="120" t="s">
        <v>373</v>
      </c>
      <c r="P860" s="121">
        <v>45229.644525459997</v>
      </c>
      <c r="Q860" s="122">
        <v>28.431999999999999</v>
      </c>
      <c r="R860" s="122">
        <v>49.76</v>
      </c>
      <c r="V860" s="17"/>
      <c r="X860" s="12"/>
      <c r="Y860" s="10"/>
    </row>
    <row r="861" spans="2:41" x14ac:dyDescent="0.25">
      <c r="B861" s="12"/>
      <c r="C861" s="10"/>
      <c r="R861" s="182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 t="e">
        <f>SUM(C844:C862)</f>
        <v>#REF!</v>
      </c>
      <c r="V863" s="17"/>
      <c r="X863" s="15" t="s">
        <v>18</v>
      </c>
      <c r="Y863" s="16" t="e">
        <f>SUM(Y844:Y862)</f>
        <v>#REF!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1" t="s">
        <v>30</v>
      </c>
      <c r="I876" s="221"/>
      <c r="J876" s="221"/>
      <c r="V876" s="17"/>
      <c r="AA876" s="221" t="s">
        <v>31</v>
      </c>
      <c r="AB876" s="221"/>
      <c r="AC876" s="221"/>
    </row>
    <row r="877" spans="1:43" x14ac:dyDescent="0.25">
      <c r="H877" s="221"/>
      <c r="I877" s="221"/>
      <c r="J877" s="221"/>
      <c r="V877" s="17"/>
      <c r="AA877" s="221"/>
      <c r="AB877" s="221"/>
      <c r="AC877" s="221"/>
    </row>
    <row r="878" spans="1:43" ht="23.25" x14ac:dyDescent="0.35">
      <c r="B878" s="24" t="s">
        <v>70</v>
      </c>
      <c r="V878" s="17"/>
      <c r="X878" s="22" t="s">
        <v>68</v>
      </c>
    </row>
    <row r="879" spans="1:43" ht="23.25" x14ac:dyDescent="0.35">
      <c r="B879" s="23" t="s">
        <v>102</v>
      </c>
      <c r="C879" s="20" t="e">
        <f>IF(X836="PAGADO",0,C841)</f>
        <v>#REF!</v>
      </c>
      <c r="E879" s="222" t="s">
        <v>340</v>
      </c>
      <c r="F879" s="222"/>
      <c r="G879" s="222"/>
      <c r="H879" s="222"/>
      <c r="O879" s="222" t="s">
        <v>10</v>
      </c>
      <c r="P879" s="222"/>
      <c r="Q879" s="222"/>
      <c r="V879" s="17"/>
      <c r="X879" s="23" t="s">
        <v>32</v>
      </c>
      <c r="Y879" s="20">
        <f>IF(B879="PAGADO",0,C884)</f>
        <v>0</v>
      </c>
      <c r="AA879" s="222" t="s">
        <v>340</v>
      </c>
      <c r="AB879" s="222"/>
      <c r="AC879" s="222"/>
      <c r="AD879" s="222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1068</v>
      </c>
      <c r="G881" s="3" t="s">
        <v>118</v>
      </c>
      <c r="H881" s="5">
        <v>160</v>
      </c>
      <c r="N881" s="25">
        <v>45244</v>
      </c>
      <c r="O881" s="3" t="s">
        <v>338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1458</v>
      </c>
      <c r="AC881" s="3"/>
      <c r="AD881" s="5">
        <v>170</v>
      </c>
      <c r="AJ881" s="25">
        <v>45250</v>
      </c>
      <c r="AK881" s="3" t="s">
        <v>993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 t="e">
        <f>IF(C879&gt;0,C879+C880,C880)</f>
        <v>#REF!</v>
      </c>
      <c r="E882" s="4">
        <v>45244</v>
      </c>
      <c r="F882" s="3" t="s">
        <v>1428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1459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 t="e">
        <f>C906</f>
        <v>#REF!</v>
      </c>
      <c r="E883" s="4">
        <v>45205</v>
      </c>
      <c r="F883" s="3" t="s">
        <v>1433</v>
      </c>
      <c r="G883" s="3" t="s">
        <v>418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 t="e">
        <f>Y906</f>
        <v>#REF!</v>
      </c>
      <c r="AA883" s="4">
        <v>45247</v>
      </c>
      <c r="AB883" s="3" t="s">
        <v>1460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 t="e">
        <f>C882-C883</f>
        <v>#REF!</v>
      </c>
      <c r="E884" s="4">
        <v>45208</v>
      </c>
      <c r="F884" s="3" t="s">
        <v>621</v>
      </c>
      <c r="G884" s="3" t="s">
        <v>420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 t="e">
        <f>Y882-Y883</f>
        <v>#REF!</v>
      </c>
      <c r="AA884" s="4">
        <v>45175</v>
      </c>
      <c r="AB884" s="3" t="s">
        <v>112</v>
      </c>
      <c r="AC884" s="3" t="s">
        <v>133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621</v>
      </c>
      <c r="G885" s="3" t="s">
        <v>220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3" t="e">
        <f>IF(Y884&lt;0,"NO PAGAR","COBRAR'")</f>
        <v>#REF!</v>
      </c>
      <c r="Y885" s="223"/>
      <c r="AA885" s="4">
        <v>45197</v>
      </c>
      <c r="AB885" s="3" t="s">
        <v>1462</v>
      </c>
      <c r="AC885" s="3" t="s">
        <v>118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3" t="e">
        <f>IF(C884&lt;0,"NO PAGAR","COBRAR'")</f>
        <v>#REF!</v>
      </c>
      <c r="C886" s="223"/>
      <c r="E886" s="4">
        <v>45219</v>
      </c>
      <c r="F886" s="3" t="s">
        <v>325</v>
      </c>
      <c r="G886" s="3" t="s">
        <v>156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1316</v>
      </c>
      <c r="AC886" s="3" t="s">
        <v>156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6" t="s">
        <v>9</v>
      </c>
      <c r="C887" s="217"/>
      <c r="E887" s="4">
        <v>45222</v>
      </c>
      <c r="F887" s="3" t="s">
        <v>325</v>
      </c>
      <c r="G887" s="3" t="s">
        <v>156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e">
        <f>IF(Y841&lt;0,"SALDO ADELANTADO","SALDO A FAVOR '")</f>
        <v>#REF!</v>
      </c>
      <c r="C888" s="10" t="e">
        <f>IF(Y841&lt;=0,Y841*-1)</f>
        <v>#REF!</v>
      </c>
      <c r="E888" s="4">
        <v>45229</v>
      </c>
      <c r="F888" s="3" t="s">
        <v>325</v>
      </c>
      <c r="G888" s="3" t="s">
        <v>156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e">
        <f>IF(C884&lt;0,"SALDO ADELANTADO","SALDO A FAVOR'")</f>
        <v>#REF!</v>
      </c>
      <c r="Y888" s="10" t="e">
        <f>IF(C884&lt;=0,C884*-1)</f>
        <v>#REF!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1441</v>
      </c>
      <c r="G889" s="3" t="s">
        <v>1442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1443</v>
      </c>
      <c r="G890" s="3" t="s">
        <v>156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370</v>
      </c>
      <c r="AK898" t="s">
        <v>1339</v>
      </c>
      <c r="AL898" s="204">
        <v>45235</v>
      </c>
      <c r="AM898" t="s">
        <v>376</v>
      </c>
      <c r="AN898" s="205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373</v>
      </c>
      <c r="AK899" t="s">
        <v>1339</v>
      </c>
      <c r="AL899" s="204">
        <v>45238</v>
      </c>
      <c r="AM899" t="s">
        <v>376</v>
      </c>
      <c r="AN899" s="205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449</v>
      </c>
      <c r="AK900" t="s">
        <v>1339</v>
      </c>
      <c r="AL900" s="204">
        <v>45239</v>
      </c>
      <c r="AM900" t="s">
        <v>376</v>
      </c>
      <c r="AN900" s="205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370</v>
      </c>
      <c r="AK901" t="s">
        <v>1339</v>
      </c>
      <c r="AL901" s="204">
        <v>45239</v>
      </c>
      <c r="AM901" t="s">
        <v>376</v>
      </c>
      <c r="AN901" s="205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449</v>
      </c>
      <c r="AK902" t="s">
        <v>1339</v>
      </c>
      <c r="AL902" s="204">
        <v>45245</v>
      </c>
      <c r="AM902" t="s">
        <v>376</v>
      </c>
      <c r="AN902" s="205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373</v>
      </c>
      <c r="AK903" t="s">
        <v>1339</v>
      </c>
      <c r="AL903" s="204">
        <v>45243</v>
      </c>
      <c r="AM903" t="s">
        <v>376</v>
      </c>
      <c r="AN903" s="205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449</v>
      </c>
      <c r="AK904" t="s">
        <v>1339</v>
      </c>
      <c r="AL904" s="204">
        <v>45245</v>
      </c>
      <c r="AM904" t="s">
        <v>376</v>
      </c>
      <c r="AN904" s="205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1">
        <f>SUM(AN898:AN904)</f>
        <v>364.47900000000004</v>
      </c>
    </row>
    <row r="906" spans="2:41" x14ac:dyDescent="0.25">
      <c r="B906" s="15" t="s">
        <v>18</v>
      </c>
      <c r="C906" s="16" t="e">
        <f>SUM(C888:C905)</f>
        <v>#REF!</v>
      </c>
      <c r="D906" t="s">
        <v>22</v>
      </c>
      <c r="E906" t="s">
        <v>21</v>
      </c>
      <c r="V906" s="17"/>
      <c r="X906" s="15" t="s">
        <v>18</v>
      </c>
      <c r="Y906" s="16" t="e">
        <f>SUM(Y888:Y905)</f>
        <v>#REF!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4" t="s">
        <v>29</v>
      </c>
      <c r="AD920" s="224"/>
      <c r="AE920" s="224"/>
    </row>
    <row r="921" spans="2:41" x14ac:dyDescent="0.25">
      <c r="H921" s="221" t="s">
        <v>28</v>
      </c>
      <c r="I921" s="221"/>
      <c r="J921" s="221"/>
      <c r="V921" s="17"/>
      <c r="AC921" s="224"/>
      <c r="AD921" s="224"/>
      <c r="AE921" s="224"/>
    </row>
    <row r="922" spans="2:41" x14ac:dyDescent="0.25">
      <c r="H922" s="221"/>
      <c r="I922" s="221"/>
      <c r="J922" s="221"/>
      <c r="V922" s="17"/>
      <c r="AC922" s="224"/>
      <c r="AD922" s="224"/>
      <c r="AE922" s="224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69</v>
      </c>
      <c r="V925" s="17"/>
      <c r="X925" s="22" t="s">
        <v>71</v>
      </c>
    </row>
    <row r="926" spans="2:41" ht="23.25" x14ac:dyDescent="0.35">
      <c r="B926" s="23" t="s">
        <v>32</v>
      </c>
      <c r="C926" s="20" t="e">
        <f>IF(X879="PAGADO",0,Y884)</f>
        <v>#REF!</v>
      </c>
      <c r="E926" s="222" t="s">
        <v>20</v>
      </c>
      <c r="F926" s="222"/>
      <c r="G926" s="222"/>
      <c r="H926" s="222"/>
      <c r="O926" s="246" t="s">
        <v>95</v>
      </c>
      <c r="P926" s="246"/>
      <c r="Q926" s="246"/>
      <c r="V926" s="17"/>
      <c r="X926" s="23" t="s">
        <v>32</v>
      </c>
      <c r="Y926" s="20" t="e">
        <f>IF(B926="PAGADO",0,C931)</f>
        <v>#REF!</v>
      </c>
      <c r="AA926" s="222" t="s">
        <v>20</v>
      </c>
      <c r="AB926" s="222"/>
      <c r="AC926" s="222"/>
      <c r="AD926" s="222"/>
    </row>
    <row r="927" spans="2:41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/>
      <c r="F928" s="3"/>
      <c r="G928" s="3"/>
      <c r="H928" s="5"/>
      <c r="N928" s="25"/>
      <c r="O928" s="3"/>
      <c r="P928" s="3"/>
      <c r="Q928" s="3"/>
      <c r="R928" s="18"/>
      <c r="S928" s="3"/>
      <c r="V928" s="17"/>
      <c r="Y928" s="20"/>
      <c r="AA928" s="4">
        <v>45236</v>
      </c>
      <c r="AB928" s="3" t="s">
        <v>418</v>
      </c>
      <c r="AC928" s="3" t="s">
        <v>156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 t="e">
        <f>IF(C926&gt;0,C926+C927,C927)</f>
        <v>#REF!</v>
      </c>
      <c r="E929" s="4"/>
      <c r="F929" s="3"/>
      <c r="G929" s="3"/>
      <c r="H929" s="5"/>
      <c r="N929" s="25"/>
      <c r="O929" s="3"/>
      <c r="P929" s="3"/>
      <c r="Q929" s="3"/>
      <c r="R929" s="18"/>
      <c r="S929" s="3"/>
      <c r="V929" s="17"/>
      <c r="X929" s="1" t="s">
        <v>24</v>
      </c>
      <c r="Y929" s="19" t="e">
        <f>IF(Y926&gt;0,Y926+Y927,Y927)</f>
        <v>#REF!</v>
      </c>
      <c r="AA929" s="4">
        <v>45238</v>
      </c>
      <c r="AB929" s="3" t="s">
        <v>418</v>
      </c>
      <c r="AC929" s="3" t="s">
        <v>1473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0</v>
      </c>
      <c r="E930" s="4"/>
      <c r="F930" s="3"/>
      <c r="G930" s="3"/>
      <c r="H930" s="5"/>
      <c r="N930" s="25"/>
      <c r="O930" s="3"/>
      <c r="P930" s="3"/>
      <c r="Q930" s="3"/>
      <c r="R930" s="18"/>
      <c r="S930" s="3"/>
      <c r="V930" s="17"/>
      <c r="X930" s="1" t="s">
        <v>9</v>
      </c>
      <c r="Y930" s="20" t="e">
        <f>Y953</f>
        <v>#REF!</v>
      </c>
      <c r="AA930" s="4">
        <v>45239</v>
      </c>
      <c r="AB930" s="3" t="s">
        <v>1433</v>
      </c>
      <c r="AC930" s="3" t="s">
        <v>621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 t="e">
        <f>C929-C930</f>
        <v>#REF!</v>
      </c>
      <c r="E931" s="4"/>
      <c r="F931" s="3"/>
      <c r="G931" s="3"/>
      <c r="H931" s="5"/>
      <c r="N931" s="25"/>
      <c r="O931" s="3"/>
      <c r="P931" s="3"/>
      <c r="Q931" s="3"/>
      <c r="R931" s="18"/>
      <c r="S931" s="3"/>
      <c r="V931" s="17"/>
      <c r="X931" s="6" t="s">
        <v>8</v>
      </c>
      <c r="Y931" s="21" t="e">
        <f>Y929-Y930</f>
        <v>#REF!</v>
      </c>
      <c r="AA931" s="4">
        <v>45242</v>
      </c>
      <c r="AB931" s="3" t="s">
        <v>418</v>
      </c>
      <c r="AC931" s="3" t="s">
        <v>419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5" t="e">
        <f>IF(C931&lt;0,"NO PAGAR","COBRAR")</f>
        <v>#REF!</v>
      </c>
      <c r="C932" s="225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25" t="e">
        <f>IF(Y931&lt;0,"NO PAGAR","COBRAR")</f>
        <v>#REF!</v>
      </c>
      <c r="Y932" s="225"/>
      <c r="AA932" s="4">
        <v>45182</v>
      </c>
      <c r="AB932" s="3" t="s">
        <v>418</v>
      </c>
      <c r="AC932" s="3" t="s">
        <v>156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6" t="s">
        <v>9</v>
      </c>
      <c r="C933" s="21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>
        <v>45245</v>
      </c>
      <c r="AB933" s="3" t="s">
        <v>1433</v>
      </c>
      <c r="AC933" s="3" t="s">
        <v>621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9" t="e">
        <f>IF(C931&lt;0,"SALDO ADELANTADO","SALDO A FAVOR'")</f>
        <v>#REF!</v>
      </c>
      <c r="Y934" s="10" t="e">
        <f>IF(C931&lt;=0,C931*-1)</f>
        <v>#REF!</v>
      </c>
      <c r="AA934" s="4">
        <v>45247</v>
      </c>
      <c r="AB934" s="3" t="s">
        <v>418</v>
      </c>
      <c r="AC934" s="3" t="s">
        <v>133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418</v>
      </c>
      <c r="AC935" s="3" t="s">
        <v>220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325</v>
      </c>
      <c r="AC936" s="3" t="s">
        <v>1126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325</v>
      </c>
      <c r="AC937" s="3" t="s">
        <v>156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1535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1512</v>
      </c>
      <c r="C942" s="10"/>
      <c r="E942" s="218" t="s">
        <v>7</v>
      </c>
      <c r="F942" s="219"/>
      <c r="G942" s="22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18"/>
      <c r="O944" s="219"/>
      <c r="P944" s="219"/>
      <c r="Q944" s="220"/>
      <c r="R944" s="18"/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 x14ac:dyDescent="0.25">
      <c r="B945" s="12"/>
      <c r="C945" s="10"/>
      <c r="R945" s="205"/>
      <c r="V945" s="17"/>
      <c r="X945" s="12"/>
      <c r="Y945" s="10"/>
    </row>
    <row r="946" spans="2:27" x14ac:dyDescent="0.25">
      <c r="B946" s="12"/>
      <c r="C946" s="10"/>
      <c r="R946" s="205"/>
      <c r="V946" s="17"/>
      <c r="X946" s="12"/>
      <c r="Y946" s="10"/>
    </row>
    <row r="947" spans="2:27" x14ac:dyDescent="0.25">
      <c r="B947" s="12"/>
      <c r="C947" s="10"/>
      <c r="E947" s="14"/>
      <c r="R947" s="205"/>
      <c r="V947" s="17"/>
      <c r="X947" s="12"/>
      <c r="Y947" s="10"/>
      <c r="AA947" s="14"/>
    </row>
    <row r="948" spans="2:27" x14ac:dyDescent="0.25">
      <c r="B948" s="12"/>
      <c r="C948" s="10"/>
      <c r="R948" s="205"/>
      <c r="V948" s="17"/>
      <c r="X948" s="12"/>
      <c r="Y948" s="10"/>
    </row>
    <row r="949" spans="2:27" x14ac:dyDescent="0.25">
      <c r="B949" s="12"/>
      <c r="C949" s="10"/>
      <c r="R949" s="205"/>
      <c r="V949" s="17"/>
      <c r="X949" s="12"/>
      <c r="Y949" s="10"/>
    </row>
    <row r="950" spans="2:27" x14ac:dyDescent="0.25">
      <c r="B950" s="12"/>
      <c r="C950" s="10"/>
      <c r="R950" s="111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0</v>
      </c>
      <c r="V953" s="17"/>
      <c r="X953" s="15" t="s">
        <v>18</v>
      </c>
      <c r="Y953" s="16" t="e">
        <f>SUM(Y934:Y952)</f>
        <v>#REF!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1" t="s">
        <v>30</v>
      </c>
      <c r="I966" s="221"/>
      <c r="J966" s="221"/>
      <c r="V966" s="17"/>
      <c r="AA966" s="221" t="s">
        <v>31</v>
      </c>
      <c r="AB966" s="221"/>
      <c r="AC966" s="221"/>
    </row>
    <row r="967" spans="1:43" x14ac:dyDescent="0.25">
      <c r="H967" s="221"/>
      <c r="I967" s="221"/>
      <c r="J967" s="221"/>
      <c r="V967" s="17"/>
      <c r="AA967" s="221"/>
      <c r="AB967" s="221"/>
      <c r="AC967" s="221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69</v>
      </c>
      <c r="V970" s="17"/>
      <c r="X970" s="22" t="s">
        <v>69</v>
      </c>
    </row>
    <row r="971" spans="1:43" ht="23.25" x14ac:dyDescent="0.35">
      <c r="B971" s="23" t="s">
        <v>32</v>
      </c>
      <c r="C971" s="20" t="e">
        <f>IF(X926="PAGADO",0,Y931)</f>
        <v>#REF!</v>
      </c>
      <c r="E971" s="222" t="s">
        <v>1041</v>
      </c>
      <c r="F971" s="222"/>
      <c r="G971" s="222"/>
      <c r="H971" s="222"/>
      <c r="V971" s="17"/>
      <c r="X971" s="23" t="s">
        <v>32</v>
      </c>
      <c r="Y971" s="20" t="e">
        <f>IF(B1771="PAGADO",0,C976)</f>
        <v>#REF!</v>
      </c>
      <c r="AA971" s="222" t="s">
        <v>20</v>
      </c>
      <c r="AB971" s="222"/>
      <c r="AC971" s="222"/>
      <c r="AD971" s="222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1332</v>
      </c>
      <c r="G973" s="3" t="s">
        <v>156</v>
      </c>
      <c r="H973" s="5">
        <v>110</v>
      </c>
      <c r="N973" s="25">
        <v>45278</v>
      </c>
      <c r="O973" s="3" t="s">
        <v>95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1556</v>
      </c>
      <c r="AC973" s="3"/>
      <c r="AD973" s="5">
        <v>300</v>
      </c>
      <c r="AJ973" s="25">
        <v>45286</v>
      </c>
      <c r="AK973" s="3" t="s">
        <v>95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 t="e">
        <f>IF(C971&gt;0,C971+C972,C972)</f>
        <v>#REF!</v>
      </c>
      <c r="E974" s="4">
        <v>45253</v>
      </c>
      <c r="F974" s="3" t="s">
        <v>312</v>
      </c>
      <c r="G974" s="3" t="s">
        <v>156</v>
      </c>
      <c r="H974" s="5">
        <v>170</v>
      </c>
      <c r="N974" s="25">
        <v>45278</v>
      </c>
      <c r="O974" s="3" t="s">
        <v>1540</v>
      </c>
      <c r="P974" s="3"/>
      <c r="Q974" s="3"/>
      <c r="R974" s="18">
        <v>20</v>
      </c>
      <c r="S974" s="3"/>
      <c r="V974" s="17"/>
      <c r="X974" s="1" t="s">
        <v>24</v>
      </c>
      <c r="Y974" s="19" t="e">
        <f>IF(Y971&gt;0,Y971+Y972,Y972)</f>
        <v>#REF!</v>
      </c>
      <c r="AA974" s="4">
        <v>45226</v>
      </c>
      <c r="AB974" s="3" t="s">
        <v>1085</v>
      </c>
      <c r="AC974" s="3" t="s">
        <v>156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 t="e">
        <f>C999</f>
        <v>#REF!</v>
      </c>
      <c r="E975" s="4">
        <v>45254</v>
      </c>
      <c r="F975" s="3" t="s">
        <v>312</v>
      </c>
      <c r="G975" s="3" t="s">
        <v>118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 t="e">
        <f>Y999</f>
        <v>#REF!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 t="e">
        <f>C974-C975</f>
        <v>#REF!</v>
      </c>
      <c r="E976" s="4">
        <v>45256</v>
      </c>
      <c r="F976" s="3" t="s">
        <v>312</v>
      </c>
      <c r="G976" s="3" t="s">
        <v>159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 t="e">
        <f>Y974-Y975</f>
        <v>#REF!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1529</v>
      </c>
      <c r="G977" s="3" t="s">
        <v>1166</v>
      </c>
      <c r="H977" s="5">
        <v>560</v>
      </c>
      <c r="N977" s="3"/>
      <c r="O977" s="3"/>
      <c r="P977" s="3"/>
      <c r="Q977" s="3"/>
      <c r="R977" s="18"/>
      <c r="S977" s="3"/>
      <c r="V977" s="17"/>
      <c r="X977" s="223" t="e">
        <f>IF(Y976&lt;0,"NO PAGAR","COBRAR'")</f>
        <v>#REF!</v>
      </c>
      <c r="Y977" s="223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3" t="e">
        <f>IF(C976&lt;0,"NO PAGAR","COBRAR'")</f>
        <v>#REF!</v>
      </c>
      <c r="C978" s="223"/>
      <c r="E978" s="4">
        <v>45209</v>
      </c>
      <c r="F978" s="3" t="s">
        <v>1546</v>
      </c>
      <c r="G978" s="3" t="s">
        <v>1548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6" t="s">
        <v>9</v>
      </c>
      <c r="C979" s="217"/>
      <c r="E979" s="4">
        <v>45280</v>
      </c>
      <c r="F979" s="3" t="s">
        <v>1111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e">
        <f>IF(Y931&lt;0,"SALDO ADELANTADO","SALDO A FAVOR '")</f>
        <v>#REF!</v>
      </c>
      <c r="C980" s="10" t="e">
        <f>IF(Y931&lt;=0,Y931*-1)</f>
        <v>#REF!</v>
      </c>
      <c r="E980" s="4">
        <v>45257</v>
      </c>
      <c r="F980" s="3" t="s">
        <v>1549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e">
        <f>IF(C976&lt;0,"SALDO ADELANTADO","SALDO A FAVOR'")</f>
        <v>#REF!</v>
      </c>
      <c r="Y980" s="10" t="e">
        <f>IF(C976&lt;=0,C976*-1)</f>
        <v>#REF!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1550</v>
      </c>
      <c r="G981" s="3" t="s">
        <v>156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18" t="s">
        <v>7</v>
      </c>
      <c r="F987" s="219"/>
      <c r="G987" s="220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1544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8" t="s">
        <v>7</v>
      </c>
      <c r="O989" s="219"/>
      <c r="P989" s="219"/>
      <c r="Q989" s="220"/>
      <c r="R989" s="18">
        <f>SUM(R973:R988)</f>
        <v>2220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1339</v>
      </c>
      <c r="O990" s="191">
        <v>45089</v>
      </c>
      <c r="P990" t="s">
        <v>376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 t="e">
        <f>SUM(C980:C998)</f>
        <v>#REF!</v>
      </c>
      <c r="D999" t="s">
        <v>22</v>
      </c>
      <c r="E999" t="s">
        <v>21</v>
      </c>
      <c r="V999" s="17"/>
      <c r="X999" s="15" t="s">
        <v>18</v>
      </c>
      <c r="Y999" s="16" t="e">
        <f>SUM(Y980:Y998)</f>
        <v>#REF!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zoomScale="93" zoomScaleNormal="93" workbookViewId="0">
      <selection activeCell="E17" sqref="E17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76</v>
      </c>
      <c r="F8" s="222"/>
      <c r="G8" s="222"/>
      <c r="H8" s="222"/>
      <c r="V8" s="17"/>
      <c r="X8" s="23" t="s">
        <v>300</v>
      </c>
      <c r="Y8" s="20">
        <f>IF(B8="PAGADO",0,C13)</f>
        <v>743.95</v>
      </c>
      <c r="AA8" s="222" t="s">
        <v>76</v>
      </c>
      <c r="AB8" s="222"/>
      <c r="AC8" s="222"/>
      <c r="AD8" s="222"/>
      <c r="AK8" s="234" t="s">
        <v>10</v>
      </c>
      <c r="AL8" s="234"/>
      <c r="AM8" s="234"/>
      <c r="AN8" s="234"/>
    </row>
    <row r="9" spans="2:41" x14ac:dyDescent="0.25">
      <c r="B9" s="1" t="s">
        <v>0</v>
      </c>
      <c r="C9" s="19">
        <f>H24</f>
        <v>1975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1094</v>
      </c>
      <c r="G10" s="3" t="s">
        <v>989</v>
      </c>
      <c r="H10" s="5">
        <v>130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1975</v>
      </c>
      <c r="E11" s="4">
        <v>45630</v>
      </c>
      <c r="F11" s="3" t="s">
        <v>1094</v>
      </c>
      <c r="G11" s="3" t="s">
        <v>159</v>
      </c>
      <c r="H11" s="5">
        <v>575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743.95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1231.05</v>
      </c>
      <c r="E12" s="4">
        <v>45620</v>
      </c>
      <c r="F12" s="3" t="s">
        <v>1316</v>
      </c>
      <c r="G12" s="3" t="s">
        <v>989</v>
      </c>
      <c r="H12" s="5">
        <v>140</v>
      </c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743.95</v>
      </c>
      <c r="E13" s="4">
        <v>45637</v>
      </c>
      <c r="F13" s="3" t="s">
        <v>325</v>
      </c>
      <c r="G13" s="3" t="s">
        <v>989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743.95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45638</v>
      </c>
      <c r="F14" s="3" t="s">
        <v>325</v>
      </c>
      <c r="G14" s="3" t="s">
        <v>133</v>
      </c>
      <c r="H14" s="5">
        <v>150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>
        <v>45641</v>
      </c>
      <c r="F15" s="3" t="s">
        <v>325</v>
      </c>
      <c r="G15" s="3" t="s">
        <v>989</v>
      </c>
      <c r="H15" s="5">
        <v>200</v>
      </c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1231.05</v>
      </c>
      <c r="E16" s="4">
        <v>45639</v>
      </c>
      <c r="F16" s="3" t="s">
        <v>155</v>
      </c>
      <c r="G16" s="3" t="s">
        <v>1328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129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1975</v>
      </c>
      <c r="N24" s="3"/>
      <c r="O24" s="3"/>
      <c r="P24" s="3"/>
      <c r="Q24" s="3"/>
      <c r="R24" s="18"/>
      <c r="S24" s="3"/>
      <c r="V24" s="17"/>
      <c r="X24" s="11" t="s">
        <v>124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1231.05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743.95</v>
      </c>
      <c r="E53" s="222" t="s">
        <v>76</v>
      </c>
      <c r="F53" s="222"/>
      <c r="G53" s="222"/>
      <c r="H53" s="222"/>
      <c r="V53" s="17"/>
      <c r="X53" s="23" t="s">
        <v>32</v>
      </c>
      <c r="Y53" s="20">
        <f>IF(B53="PAGADO",0,C58)</f>
        <v>743.95</v>
      </c>
      <c r="AA53" s="222" t="s">
        <v>191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743.95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743.95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C76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743.95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743.95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0</v>
      </c>
      <c r="D76" t="s">
        <v>22</v>
      </c>
      <c r="E76" t="s">
        <v>21</v>
      </c>
      <c r="V76" s="17"/>
      <c r="X76" s="15" t="s">
        <v>18</v>
      </c>
      <c r="Y76" s="16">
        <f>SUM(Y62:Y75)</f>
        <v>0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4" t="s">
        <v>29</v>
      </c>
      <c r="AD95" s="224"/>
      <c r="AE95" s="224"/>
    </row>
    <row r="96" spans="8:31" x14ac:dyDescent="0.25">
      <c r="H96" s="221" t="s">
        <v>28</v>
      </c>
      <c r="I96" s="221"/>
      <c r="J96" s="221"/>
      <c r="V96" s="17"/>
      <c r="AC96" s="224"/>
      <c r="AD96" s="224"/>
      <c r="AE96" s="224"/>
    </row>
    <row r="97" spans="2:41" x14ac:dyDescent="0.25">
      <c r="H97" s="221"/>
      <c r="I97" s="221"/>
      <c r="J97" s="221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824</v>
      </c>
      <c r="C101" s="20">
        <f>IF(X53="PAGADO",0,Y58)</f>
        <v>743.95</v>
      </c>
      <c r="E101" s="222" t="s">
        <v>76</v>
      </c>
      <c r="F101" s="222"/>
      <c r="G101" s="222"/>
      <c r="H101" s="222"/>
      <c r="V101" s="17"/>
      <c r="X101" s="23" t="s">
        <v>32</v>
      </c>
      <c r="Y101" s="20">
        <f>IF(B101="PAGADO",0,C106)</f>
        <v>2073.9499999999998</v>
      </c>
      <c r="AA101" s="222" t="s">
        <v>76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211</v>
      </c>
      <c r="G103" s="3" t="s">
        <v>156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240</v>
      </c>
      <c r="AC103" s="3" t="s">
        <v>147</v>
      </c>
      <c r="AD103" s="5">
        <v>280</v>
      </c>
      <c r="AJ103" s="25">
        <v>44959</v>
      </c>
      <c r="AK103" s="3" t="s">
        <v>236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2143.9499999999998</v>
      </c>
      <c r="E104" s="4">
        <v>45287</v>
      </c>
      <c r="F104" s="3" t="s">
        <v>214</v>
      </c>
      <c r="G104" s="3" t="s">
        <v>176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2553.9499999999998</v>
      </c>
      <c r="AA104" s="4">
        <v>44951</v>
      </c>
      <c r="AB104" s="3" t="s">
        <v>82</v>
      </c>
      <c r="AC104" s="3" t="s">
        <v>84</v>
      </c>
      <c r="AD104" s="5">
        <v>200</v>
      </c>
      <c r="AJ104" s="25">
        <v>44964</v>
      </c>
      <c r="AK104" s="3" t="s">
        <v>95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70</v>
      </c>
      <c r="E105" s="4">
        <v>44932</v>
      </c>
      <c r="F105" s="3" t="s">
        <v>179</v>
      </c>
      <c r="G105" s="3" t="s">
        <v>117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647.04</v>
      </c>
      <c r="AA105" s="4"/>
      <c r="AB105" s="3"/>
      <c r="AC105" s="3"/>
      <c r="AD105" s="5"/>
      <c r="AJ105" s="25">
        <v>44965</v>
      </c>
      <c r="AK105" s="3" t="s">
        <v>243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2073.9499999999998</v>
      </c>
      <c r="E106" s="4">
        <v>44939</v>
      </c>
      <c r="F106" s="3" t="s">
        <v>179</v>
      </c>
      <c r="G106" s="3" t="s">
        <v>118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1906.9099999999999</v>
      </c>
      <c r="AA106" s="4"/>
      <c r="AB106" s="3"/>
      <c r="AC106" s="3"/>
      <c r="AD106" s="5"/>
      <c r="AJ106" s="25">
        <v>44965</v>
      </c>
      <c r="AK106" s="3" t="s">
        <v>245</v>
      </c>
      <c r="AL106" s="3">
        <v>40</v>
      </c>
      <c r="AM106" s="3"/>
      <c r="AN106" s="18">
        <v>40</v>
      </c>
      <c r="AO106" s="3"/>
    </row>
    <row r="107" spans="2:41" ht="26.25" x14ac:dyDescent="0.4">
      <c r="B107" s="225" t="str">
        <f>IF(C106&lt;0,"NO PAGAR","COBRAR")</f>
        <v>COBRAR</v>
      </c>
      <c r="C107" s="225"/>
      <c r="E107" s="4">
        <v>44935</v>
      </c>
      <c r="F107" s="3" t="s">
        <v>80</v>
      </c>
      <c r="G107" s="3" t="s">
        <v>156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6" t="s">
        <v>9</v>
      </c>
      <c r="C108" s="217"/>
      <c r="E108" s="4">
        <v>44937</v>
      </c>
      <c r="F108" s="3" t="s">
        <v>80</v>
      </c>
      <c r="G108" s="3" t="s">
        <v>156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 t="b">
        <f>IF(Y58&lt;=0,Y58*-1)</f>
        <v>0</v>
      </c>
      <c r="E109" s="4">
        <v>44942</v>
      </c>
      <c r="F109" s="3" t="s">
        <v>80</v>
      </c>
      <c r="G109" s="3" t="s">
        <v>156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70</v>
      </c>
      <c r="V120" s="17"/>
      <c r="X120" s="15" t="s">
        <v>18</v>
      </c>
      <c r="Y120" s="16">
        <f>SUM(Y109:Y119)</f>
        <v>647.04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1" t="s">
        <v>30</v>
      </c>
      <c r="I129" s="221"/>
      <c r="J129" s="221"/>
      <c r="V129" s="17"/>
      <c r="AA129" s="221" t="s">
        <v>31</v>
      </c>
      <c r="AB129" s="221"/>
      <c r="AC129" s="221"/>
    </row>
    <row r="130" spans="2:41" x14ac:dyDescent="0.25">
      <c r="H130" s="221"/>
      <c r="I130" s="221"/>
      <c r="J130" s="221"/>
      <c r="V130" s="17"/>
      <c r="AA130" s="221"/>
      <c r="AB130" s="221"/>
      <c r="AC130" s="22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2073.9499999999998</v>
      </c>
      <c r="E134" s="222" t="s">
        <v>191</v>
      </c>
      <c r="F134" s="222"/>
      <c r="G134" s="222"/>
      <c r="H134" s="222"/>
      <c r="V134" s="17"/>
      <c r="X134" s="23" t="s">
        <v>32</v>
      </c>
      <c r="Y134" s="20">
        <f>IF(B134="PAGADO",0,C139)</f>
        <v>1393.9499999999998</v>
      </c>
      <c r="AA134" s="222" t="s">
        <v>275</v>
      </c>
      <c r="AB134" s="222"/>
      <c r="AC134" s="222"/>
      <c r="AD134" s="22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106</v>
      </c>
      <c r="G136" s="3" t="s">
        <v>109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271</v>
      </c>
      <c r="AC136" s="3" t="s">
        <v>94</v>
      </c>
      <c r="AD136" s="5">
        <v>315</v>
      </c>
      <c r="AJ136" s="25">
        <v>44974</v>
      </c>
      <c r="AK136" s="3" t="s">
        <v>284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2973.95</v>
      </c>
      <c r="E137" s="4">
        <v>44911</v>
      </c>
      <c r="F137" s="3" t="s">
        <v>106</v>
      </c>
      <c r="G137" s="3" t="s">
        <v>111</v>
      </c>
      <c r="H137" s="5">
        <v>190</v>
      </c>
      <c r="N137" s="25">
        <v>44973</v>
      </c>
      <c r="O137" s="3" t="s">
        <v>261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2218.9499999999998</v>
      </c>
      <c r="AA137" s="4">
        <v>44945</v>
      </c>
      <c r="AB137" s="3" t="s">
        <v>285</v>
      </c>
      <c r="AC137" s="3" t="s">
        <v>286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1580</v>
      </c>
      <c r="E138" s="4">
        <v>44924</v>
      </c>
      <c r="F138" s="3" t="s">
        <v>106</v>
      </c>
      <c r="G138" s="3" t="s">
        <v>111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210.48</v>
      </c>
      <c r="AA138" s="4">
        <v>44946</v>
      </c>
      <c r="AB138" s="3" t="s">
        <v>82</v>
      </c>
      <c r="AC138" s="3" t="s">
        <v>84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1393.9499999999998</v>
      </c>
      <c r="E139" s="4">
        <v>44953</v>
      </c>
      <c r="F139" s="3" t="s">
        <v>83</v>
      </c>
      <c r="G139" s="3" t="s">
        <v>81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2008.4699999999998</v>
      </c>
      <c r="AA139" s="4">
        <v>44949</v>
      </c>
      <c r="AB139" s="3" t="s">
        <v>82</v>
      </c>
      <c r="AC139" s="3" t="s">
        <v>84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83</v>
      </c>
      <c r="G140" s="3" t="s">
        <v>81</v>
      </c>
      <c r="H140" s="5">
        <v>150</v>
      </c>
      <c r="N140" s="3"/>
      <c r="O140" s="3"/>
      <c r="P140" s="3"/>
      <c r="Q140" s="3"/>
      <c r="R140" s="18"/>
      <c r="S140" s="3"/>
      <c r="V140" s="17"/>
      <c r="X140" s="223" t="str">
        <f>IF(Y139&lt;0,"NO PAGAR","COBRAR'")</f>
        <v>COBRAR'</v>
      </c>
      <c r="Y140" s="22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3" t="str">
        <f>IF(C139&lt;0,"NO PAGAR","COBRAR'")</f>
        <v>COBRAR'</v>
      </c>
      <c r="C141" s="22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 FAVOR '</v>
      </c>
      <c r="C143" s="10" t="b">
        <f>IF(Y106&lt;=0,Y106*-1)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 FAVOR'</v>
      </c>
      <c r="Y143" s="10" t="b">
        <f>IF(C139&lt;=0,C139*-1)</f>
        <v>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1580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210.48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4" t="s">
        <v>29</v>
      </c>
      <c r="AD168" s="224"/>
      <c r="AE168" s="224"/>
    </row>
    <row r="169" spans="2:41" x14ac:dyDescent="0.25">
      <c r="H169" s="221" t="s">
        <v>28</v>
      </c>
      <c r="I169" s="221"/>
      <c r="J169" s="221"/>
      <c r="V169" s="17"/>
      <c r="AC169" s="224"/>
      <c r="AD169" s="224"/>
      <c r="AE169" s="224"/>
    </row>
    <row r="170" spans="2:41" x14ac:dyDescent="0.25">
      <c r="H170" s="221"/>
      <c r="I170" s="221"/>
      <c r="J170" s="221"/>
      <c r="V170" s="17"/>
      <c r="AC170" s="224"/>
      <c r="AD170" s="224"/>
      <c r="AE170" s="224"/>
    </row>
    <row r="171" spans="2:41" x14ac:dyDescent="0.25">
      <c r="V171" s="17"/>
    </row>
    <row r="172" spans="2:41" ht="23.25" x14ac:dyDescent="0.35">
      <c r="B172" s="22" t="s">
        <v>60</v>
      </c>
      <c r="V172" s="17"/>
    </row>
    <row r="173" spans="2:41" ht="23.25" x14ac:dyDescent="0.35">
      <c r="B173" s="23" t="s">
        <v>32</v>
      </c>
      <c r="C173" s="20">
        <f>IF(X134="PAGADO",0,Y139)</f>
        <v>2008.4699999999998</v>
      </c>
      <c r="V173" s="17"/>
      <c r="X173" s="22" t="s">
        <v>60</v>
      </c>
    </row>
    <row r="174" spans="2:41" ht="23.25" x14ac:dyDescent="0.35">
      <c r="B174" s="1" t="s">
        <v>0</v>
      </c>
      <c r="C174" s="19">
        <f>H190</f>
        <v>530</v>
      </c>
      <c r="E174" s="222" t="s">
        <v>275</v>
      </c>
      <c r="F174" s="222"/>
      <c r="G174" s="222"/>
      <c r="H174" s="222"/>
      <c r="V174" s="17"/>
      <c r="X174" s="23" t="s">
        <v>32</v>
      </c>
      <c r="Y174" s="20">
        <f>IF(B173="PAGADO",0,C178)</f>
        <v>1968.4699999999998</v>
      </c>
      <c r="AA174" s="222" t="s">
        <v>275</v>
      </c>
      <c r="AB174" s="222"/>
      <c r="AC174" s="222"/>
      <c r="AD174" s="22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2538.4699999999998</v>
      </c>
      <c r="E176" s="4">
        <v>44907</v>
      </c>
      <c r="F176" s="3" t="s">
        <v>83</v>
      </c>
      <c r="G176" s="3" t="s">
        <v>81</v>
      </c>
      <c r="H176" s="5">
        <v>150</v>
      </c>
      <c r="N176" s="25">
        <v>44985</v>
      </c>
      <c r="O176" s="3" t="s">
        <v>243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150</v>
      </c>
      <c r="AC176" s="3" t="s">
        <v>133</v>
      </c>
      <c r="AD176" s="5">
        <v>180</v>
      </c>
      <c r="AJ176" s="25">
        <v>44992</v>
      </c>
      <c r="AK176" s="3" t="s">
        <v>355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570</v>
      </c>
      <c r="E177" s="4">
        <v>44966</v>
      </c>
      <c r="F177" s="3" t="s">
        <v>216</v>
      </c>
      <c r="G177" s="3" t="s">
        <v>116</v>
      </c>
      <c r="H177" s="5">
        <v>180</v>
      </c>
      <c r="N177" s="25">
        <v>44958</v>
      </c>
      <c r="O177" s="3" t="s">
        <v>327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2328.4699999999998</v>
      </c>
      <c r="AA177" s="4">
        <v>44975</v>
      </c>
      <c r="AB177" s="3" t="s">
        <v>150</v>
      </c>
      <c r="AC177" s="3" t="s">
        <v>133</v>
      </c>
      <c r="AD177" s="5">
        <v>180</v>
      </c>
      <c r="AJ177" s="25">
        <v>44993</v>
      </c>
      <c r="AK177" s="3" t="s">
        <v>368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1968.4699999999998</v>
      </c>
      <c r="E178" s="4">
        <v>44965</v>
      </c>
      <c r="F178" s="3" t="s">
        <v>83</v>
      </c>
      <c r="G178" s="3" t="s">
        <v>81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1522.47</v>
      </c>
      <c r="AA178" s="4"/>
      <c r="AB178" s="3"/>
      <c r="AC178" s="3"/>
      <c r="AD178" s="5"/>
      <c r="AJ178" s="25">
        <v>44994</v>
      </c>
      <c r="AK178" s="3" t="s">
        <v>383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5" t="str">
        <f>IF(C178&lt;0,"NO PAGAR","COBRAR")</f>
        <v>COBRAR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805.99999999999977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COBRAR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 t="b">
        <f>IF(Y139&lt;=0,Y139*-1)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 FAVOR'</v>
      </c>
      <c r="Y182" s="10" t="b">
        <f>IF(C178&lt;=0,C178*-1)</f>
        <v>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356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359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382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570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1522.47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1" t="s">
        <v>30</v>
      </c>
      <c r="I214" s="221"/>
      <c r="J214" s="221"/>
      <c r="V214" s="17"/>
      <c r="AA214" s="221" t="s">
        <v>31</v>
      </c>
      <c r="AB214" s="221"/>
      <c r="AC214" s="221"/>
    </row>
    <row r="215" spans="1:43" x14ac:dyDescent="0.25">
      <c r="H215" s="221"/>
      <c r="I215" s="221"/>
      <c r="J215" s="221"/>
      <c r="V215" s="17"/>
      <c r="AA215" s="221"/>
      <c r="AB215" s="221"/>
      <c r="AC215" s="221"/>
    </row>
    <row r="216" spans="1:43" x14ac:dyDescent="0.25">
      <c r="V216" s="17"/>
    </row>
    <row r="217" spans="1:43" ht="23.25" x14ac:dyDescent="0.35">
      <c r="B217" s="24" t="s">
        <v>60</v>
      </c>
      <c r="V217" s="17"/>
    </row>
    <row r="218" spans="1:43" ht="23.25" x14ac:dyDescent="0.35">
      <c r="B218" s="23" t="s">
        <v>32</v>
      </c>
      <c r="C218" s="20">
        <f>IF(X174="PAGADO",0,Y179)</f>
        <v>805.99999999999977</v>
      </c>
      <c r="V218" s="17"/>
      <c r="X218" s="22" t="s">
        <v>60</v>
      </c>
    </row>
    <row r="219" spans="1:43" ht="23.25" x14ac:dyDescent="0.35">
      <c r="B219" s="1" t="s">
        <v>0</v>
      </c>
      <c r="C219" s="19">
        <f>H235</f>
        <v>1405</v>
      </c>
      <c r="E219" s="222" t="s">
        <v>275</v>
      </c>
      <c r="F219" s="222"/>
      <c r="G219" s="222"/>
      <c r="H219" s="222"/>
      <c r="V219" s="17"/>
      <c r="X219" s="23" t="s">
        <v>32</v>
      </c>
      <c r="Y219" s="20">
        <f>IF(B239="PAGADO",0,C223)</f>
        <v>631</v>
      </c>
      <c r="AA219" s="222" t="s">
        <v>430</v>
      </c>
      <c r="AB219" s="222"/>
      <c r="AC219" s="222"/>
      <c r="AD219" s="22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2211</v>
      </c>
      <c r="E221" s="4">
        <v>44926</v>
      </c>
      <c r="F221" s="3" t="s">
        <v>240</v>
      </c>
      <c r="G221" s="3" t="s">
        <v>394</v>
      </c>
      <c r="H221" s="5">
        <v>290</v>
      </c>
      <c r="N221" s="25">
        <v>45001</v>
      </c>
      <c r="O221" s="3" t="s">
        <v>414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115</v>
      </c>
      <c r="AC221" s="3" t="s">
        <v>118</v>
      </c>
      <c r="AD221" s="5">
        <v>190</v>
      </c>
      <c r="AJ221" s="25">
        <v>45005</v>
      </c>
      <c r="AK221" s="3" t="s">
        <v>437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1580</v>
      </c>
      <c r="E222" s="4">
        <v>44967</v>
      </c>
      <c r="F222" s="3" t="s">
        <v>96</v>
      </c>
      <c r="G222" s="3" t="s">
        <v>94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1931</v>
      </c>
      <c r="AA222" s="4">
        <v>44986</v>
      </c>
      <c r="AB222" s="3" t="s">
        <v>157</v>
      </c>
      <c r="AC222" s="3" t="s">
        <v>147</v>
      </c>
      <c r="AD222" s="5">
        <v>580</v>
      </c>
      <c r="AJ222" s="25">
        <v>45006</v>
      </c>
      <c r="AK222" s="3" t="s">
        <v>440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631</v>
      </c>
      <c r="E223" s="4">
        <v>44978</v>
      </c>
      <c r="F223" s="3" t="s">
        <v>96</v>
      </c>
      <c r="G223" s="3" t="s">
        <v>397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 t="e">
        <f>Y247</f>
        <v>#REF!</v>
      </c>
      <c r="AA223" s="4">
        <v>44988</v>
      </c>
      <c r="AB223" s="3" t="s">
        <v>157</v>
      </c>
      <c r="AC223" s="3" t="s">
        <v>81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96</v>
      </c>
      <c r="G224" s="3" t="s">
        <v>259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 t="e">
        <f>Y222-Y223</f>
        <v>#REF!</v>
      </c>
      <c r="AA224" s="4">
        <v>44974</v>
      </c>
      <c r="AB224" s="3" t="s">
        <v>444</v>
      </c>
      <c r="AC224" s="3" t="s">
        <v>81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3" t="str">
        <f>IF(C223&lt;0,"NO PAGAR","COBRAR'")</f>
        <v>COBRAR'</v>
      </c>
      <c r="C225" s="223"/>
      <c r="E225" s="4">
        <v>44981</v>
      </c>
      <c r="F225" s="3" t="s">
        <v>80</v>
      </c>
      <c r="G225" s="3" t="s">
        <v>410</v>
      </c>
      <c r="H225" s="5">
        <v>210</v>
      </c>
      <c r="N225" s="3"/>
      <c r="O225" s="3"/>
      <c r="P225" s="3"/>
      <c r="Q225" s="3"/>
      <c r="R225" s="18"/>
      <c r="S225" s="3"/>
      <c r="V225" s="17"/>
      <c r="X225" s="223" t="e">
        <f>IF(Y224&lt;0,"NO PAGAR","COBRAR'")</f>
        <v>#REF!</v>
      </c>
      <c r="Y225" s="223"/>
      <c r="AA225" s="4">
        <v>44992</v>
      </c>
      <c r="AB225" s="3" t="s">
        <v>444</v>
      </c>
      <c r="AC225" s="3" t="s">
        <v>109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 FAVOR '</v>
      </c>
      <c r="C227" s="10" t="b">
        <f>IF(Y179&lt;=0,Y179*-1)</f>
        <v>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 FAVOR'</v>
      </c>
      <c r="Y228" s="10" t="b">
        <f>IF(C223&lt;=0,C223*-1)</f>
        <v>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457</v>
      </c>
      <c r="Y236" s="10" t="e">
        <f>#REF!</f>
        <v>#REF!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453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1580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 t="e">
        <f>SUM(Y228:Y246)</f>
        <v>#REF!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4" t="s">
        <v>29</v>
      </c>
      <c r="AD260" s="224"/>
      <c r="AE260" s="224"/>
    </row>
    <row r="261" spans="2:41" x14ac:dyDescent="0.25">
      <c r="H261" s="221" t="s">
        <v>28</v>
      </c>
      <c r="I261" s="221"/>
      <c r="J261" s="221"/>
      <c r="V261" s="17"/>
      <c r="AC261" s="224"/>
      <c r="AD261" s="224"/>
      <c r="AE261" s="224"/>
    </row>
    <row r="262" spans="2:41" x14ac:dyDescent="0.25">
      <c r="H262" s="221"/>
      <c r="I262" s="221"/>
      <c r="J262" s="221"/>
      <c r="V262" s="17"/>
      <c r="AC262" s="224"/>
      <c r="AD262" s="224"/>
      <c r="AE262" s="224"/>
    </row>
    <row r="263" spans="2:41" x14ac:dyDescent="0.25">
      <c r="V263" s="17"/>
    </row>
    <row r="264" spans="2:41" ht="23.25" x14ac:dyDescent="0.35">
      <c r="B264" s="22" t="s">
        <v>62</v>
      </c>
      <c r="V264" s="17"/>
    </row>
    <row r="265" spans="2:41" ht="23.25" x14ac:dyDescent="0.35">
      <c r="B265" s="23" t="s">
        <v>32</v>
      </c>
      <c r="C265" s="20" t="e">
        <f>IF(X219="PAGADO",0,Y224)</f>
        <v>#REF!</v>
      </c>
      <c r="V265" s="17"/>
      <c r="X265" s="22" t="s">
        <v>62</v>
      </c>
    </row>
    <row r="266" spans="2:41" ht="23.25" x14ac:dyDescent="0.35">
      <c r="B266" s="1" t="s">
        <v>0</v>
      </c>
      <c r="C266" s="19">
        <f>H282</f>
        <v>550</v>
      </c>
      <c r="E266" s="222" t="s">
        <v>490</v>
      </c>
      <c r="F266" s="222"/>
      <c r="G266" s="222"/>
      <c r="H266" s="222"/>
      <c r="V266" s="17"/>
      <c r="X266" s="23" t="s">
        <v>32</v>
      </c>
      <c r="Y266" s="20" t="e">
        <f>IF(B265="PAGADO",0,C270)</f>
        <v>#REF!</v>
      </c>
      <c r="AA266" s="222" t="s">
        <v>490</v>
      </c>
      <c r="AB266" s="222"/>
      <c r="AC266" s="222"/>
      <c r="AD266" s="22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 t="e">
        <f>IF(C265&gt;0,C265+C266,C266)</f>
        <v>#REF!</v>
      </c>
      <c r="E268" s="4">
        <v>44993</v>
      </c>
      <c r="F268" s="3" t="s">
        <v>82</v>
      </c>
      <c r="G268" s="3" t="s">
        <v>84</v>
      </c>
      <c r="H268" s="5">
        <v>150</v>
      </c>
      <c r="N268" s="25">
        <v>45013</v>
      </c>
      <c r="O268" s="3" t="s">
        <v>468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82</v>
      </c>
      <c r="AC268" s="3" t="s">
        <v>81</v>
      </c>
      <c r="AD268" s="5">
        <v>150</v>
      </c>
      <c r="AJ268" s="25">
        <v>45028</v>
      </c>
      <c r="AK268" s="3" t="s">
        <v>520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 t="e">
        <f>C292</f>
        <v>#REF!</v>
      </c>
      <c r="E269" s="4">
        <v>45005</v>
      </c>
      <c r="F269" s="3" t="s">
        <v>82</v>
      </c>
      <c r="G269" s="3" t="s">
        <v>84</v>
      </c>
      <c r="H269" s="5">
        <v>200</v>
      </c>
      <c r="N269" s="25">
        <v>45020</v>
      </c>
      <c r="O269" s="3" t="s">
        <v>95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 t="e">
        <f>IF(Y266&gt;0,Y266+Y267,Y267)</f>
        <v>#REF!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 t="e">
        <f>C268-C269</f>
        <v>#REF!</v>
      </c>
      <c r="E270" s="4">
        <v>44970</v>
      </c>
      <c r="F270" s="3" t="s">
        <v>82</v>
      </c>
      <c r="G270" s="3" t="s">
        <v>84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 t="e">
        <f>Y293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5" t="e">
        <f>IF(C270&lt;0,"NO PAGAR","COBRAR")</f>
        <v>#REF!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 t="e">
        <f>Y269-Y270</f>
        <v>#REF!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e">
        <f>IF(Y271&lt;0,"NO PAGAR","COBRAR")</f>
        <v>#REF!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 t="e">
        <f>IF(Y224&lt;=0,Y224*-1)</f>
        <v>#REF!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e">
        <f>IF(C270&lt;0,"SALDO ADELANTADO","SALDO A FAVOR'")</f>
        <v>#REF!</v>
      </c>
      <c r="Y274" s="10" t="e">
        <f>IF(C270&lt;=0,C270*-1)</f>
        <v>#REF!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524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469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535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 t="e">
        <f>SUM(C273:C291)</f>
        <v>#REF!</v>
      </c>
      <c r="V292" s="17"/>
      <c r="X292" s="11"/>
      <c r="Y292" s="10"/>
    </row>
    <row r="293" spans="1:43" x14ac:dyDescent="0.25">
      <c r="V293" s="17"/>
      <c r="X293" s="15" t="s">
        <v>18</v>
      </c>
      <c r="Y293" s="16" t="e">
        <f>SUM(Y274:Y292)</f>
        <v>#REF!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1" t="s">
        <v>30</v>
      </c>
      <c r="I306" s="221"/>
      <c r="J306" s="221"/>
      <c r="V306" s="17"/>
      <c r="AA306" s="221" t="s">
        <v>31</v>
      </c>
      <c r="AB306" s="221"/>
      <c r="AC306" s="221"/>
    </row>
    <row r="307" spans="2:41" x14ac:dyDescent="0.25">
      <c r="H307" s="221"/>
      <c r="I307" s="221"/>
      <c r="J307" s="221"/>
      <c r="V307" s="17"/>
      <c r="AA307" s="221"/>
      <c r="AB307" s="221"/>
      <c r="AC307" s="221"/>
    </row>
    <row r="308" spans="2:41" x14ac:dyDescent="0.25">
      <c r="V308" s="17"/>
    </row>
    <row r="309" spans="2:41" ht="23.25" x14ac:dyDescent="0.35">
      <c r="B309" s="24" t="s">
        <v>62</v>
      </c>
      <c r="V309" s="17"/>
    </row>
    <row r="310" spans="2:41" ht="23.25" x14ac:dyDescent="0.35">
      <c r="B310" s="23" t="s">
        <v>32</v>
      </c>
      <c r="C310" s="20" t="e">
        <f>IF(X266="PAGADO",0,Y271)</f>
        <v>#REF!</v>
      </c>
      <c r="V310" s="17"/>
      <c r="X310" s="22" t="s">
        <v>62</v>
      </c>
    </row>
    <row r="311" spans="2:41" ht="23.25" x14ac:dyDescent="0.35">
      <c r="B311" s="1" t="s">
        <v>0</v>
      </c>
      <c r="C311" s="19">
        <f>H327</f>
        <v>1460</v>
      </c>
      <c r="E311" s="222" t="s">
        <v>275</v>
      </c>
      <c r="F311" s="222"/>
      <c r="G311" s="222"/>
      <c r="H311" s="222"/>
      <c r="V311" s="17"/>
      <c r="X311" s="23" t="s">
        <v>32</v>
      </c>
      <c r="Y311" s="20" t="e">
        <f>IF(B1050="PAGADO",0,C315)</f>
        <v>#REF!</v>
      </c>
      <c r="AA311" s="222" t="s">
        <v>578</v>
      </c>
      <c r="AB311" s="222"/>
      <c r="AC311" s="222"/>
      <c r="AD311" s="22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44995</v>
      </c>
      <c r="F313" s="3" t="s">
        <v>257</v>
      </c>
      <c r="G313" s="3" t="s">
        <v>405</v>
      </c>
      <c r="H313" s="5">
        <v>230</v>
      </c>
      <c r="N313" s="25">
        <v>45030</v>
      </c>
      <c r="O313" s="3" t="s">
        <v>536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575</v>
      </c>
      <c r="AC313" s="3" t="s">
        <v>176</v>
      </c>
      <c r="AD313" s="5">
        <v>110</v>
      </c>
      <c r="AJ313" s="25">
        <v>45042</v>
      </c>
      <c r="AK313" s="3" t="s">
        <v>598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 t="e">
        <f>C338</f>
        <v>#REF!</v>
      </c>
      <c r="E314" s="4">
        <v>44973</v>
      </c>
      <c r="F314" s="3" t="s">
        <v>106</v>
      </c>
      <c r="G314" s="3" t="s">
        <v>120</v>
      </c>
      <c r="H314" s="5">
        <v>380</v>
      </c>
      <c r="N314" s="25">
        <v>45033</v>
      </c>
      <c r="O314" s="3" t="s">
        <v>536</v>
      </c>
      <c r="P314" s="3"/>
      <c r="Q314" s="3"/>
      <c r="R314" s="18">
        <v>2650</v>
      </c>
      <c r="S314" s="3"/>
      <c r="V314" s="17"/>
      <c r="X314" s="1" t="s">
        <v>24</v>
      </c>
      <c r="Y314" s="19" t="e">
        <f>IF(Y311&gt;0,Y311+Y312,Y312)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44980</v>
      </c>
      <c r="F315" s="3" t="s">
        <v>106</v>
      </c>
      <c r="G315" s="3" t="s">
        <v>118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 t="e">
        <f>Y334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150</v>
      </c>
      <c r="G316" s="3" t="s">
        <v>147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 t="e">
        <f>Y314-Y315</f>
        <v>#REF!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3" t="e">
        <f>IF(C315&lt;0,"NO PAGAR","COBRAR'")</f>
        <v>#REF!</v>
      </c>
      <c r="C317" s="22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3" t="e">
        <f>IF(Y316&lt;0,"NO PAGAR","COBRAR'")</f>
        <v>#REF!</v>
      </c>
      <c r="Y317" s="22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IF(Y271&lt;0,"SALDO ADELANTADO","SALDO A FAVOR '")</f>
        <v>#REF!</v>
      </c>
      <c r="C319" s="10" t="e">
        <f>IF(Y271&lt;=0,Y271*-1)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e">
        <f>IF(C315&lt;0,"SALDO ADELANTADO","SALDO A FAVOR'")</f>
        <v>#REF!</v>
      </c>
      <c r="Y320" s="10" t="e">
        <f>IF(C315&lt;=0,C315*-1)</f>
        <v>#REF!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567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569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592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 t="e">
        <f>SUM(Y320:Y333)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 t="e">
        <f>SUM(C319:C337)</f>
        <v>#REF!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1" t="s">
        <v>28</v>
      </c>
      <c r="I354" s="221"/>
      <c r="J354" s="221"/>
      <c r="V354" s="17"/>
    </row>
    <row r="355" spans="2:40" x14ac:dyDescent="0.25">
      <c r="H355" s="221"/>
      <c r="I355" s="221"/>
      <c r="J355" s="221"/>
      <c r="V355" s="17"/>
    </row>
    <row r="356" spans="2:40" x14ac:dyDescent="0.25">
      <c r="V356" s="17"/>
      <c r="X356" s="237" t="s">
        <v>61</v>
      </c>
      <c r="AB356" s="233" t="s">
        <v>29</v>
      </c>
      <c r="AC356" s="233"/>
      <c r="AD356" s="233"/>
    </row>
    <row r="357" spans="2:40" ht="23.25" x14ac:dyDescent="0.35">
      <c r="B357" s="22" t="s">
        <v>61</v>
      </c>
      <c r="V357" s="17"/>
      <c r="X357" s="237"/>
      <c r="AB357" s="233"/>
      <c r="AC357" s="233"/>
      <c r="AD357" s="233"/>
    </row>
    <row r="358" spans="2:40" ht="23.25" x14ac:dyDescent="0.35">
      <c r="B358" s="23" t="s">
        <v>32</v>
      </c>
      <c r="C358" s="20" t="e">
        <f>IF(X311="PAGADO",0,Y316)</f>
        <v>#REF!</v>
      </c>
      <c r="V358" s="17"/>
      <c r="X358" s="237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2" t="s">
        <v>490</v>
      </c>
      <c r="F359" s="222"/>
      <c r="G359" s="222"/>
      <c r="H359" s="222"/>
      <c r="V359" s="17"/>
      <c r="X359" s="23" t="s">
        <v>32</v>
      </c>
      <c r="Y359" s="20" t="e">
        <f>IF(B358="PAGADO",0,C363)</f>
        <v>#REF!</v>
      </c>
      <c r="AA359" s="222" t="s">
        <v>578</v>
      </c>
      <c r="AB359" s="222"/>
      <c r="AC359" s="222"/>
      <c r="AD359" s="22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09" t="s">
        <v>7</v>
      </c>
    </row>
    <row r="361" spans="2:40" x14ac:dyDescent="0.25">
      <c r="B361" s="1" t="s">
        <v>24</v>
      </c>
      <c r="C361" s="19" t="e">
        <f>IF(C358&gt;0,C358+C359,C359)</f>
        <v>#REF!</v>
      </c>
      <c r="E361" s="4">
        <v>45021</v>
      </c>
      <c r="F361" s="3" t="s">
        <v>82</v>
      </c>
      <c r="G361" s="3" t="s">
        <v>84</v>
      </c>
      <c r="H361" s="5">
        <v>200</v>
      </c>
      <c r="N361" s="25">
        <v>45050</v>
      </c>
      <c r="O361" s="3" t="s">
        <v>619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115</v>
      </c>
      <c r="AC361" s="3" t="s">
        <v>84</v>
      </c>
      <c r="AD361" s="5">
        <v>170</v>
      </c>
      <c r="AJ361" s="25">
        <v>45056</v>
      </c>
      <c r="AK361" s="3" t="s">
        <v>661</v>
      </c>
      <c r="AL361" s="3">
        <v>39.5</v>
      </c>
      <c r="AM361" s="3"/>
      <c r="AN361" s="110">
        <v>39.5</v>
      </c>
    </row>
    <row r="362" spans="2:40" x14ac:dyDescent="0.25">
      <c r="B362" s="1" t="s">
        <v>9</v>
      </c>
      <c r="C362" s="20" t="e">
        <f>C378</f>
        <v>#REF!</v>
      </c>
      <c r="E362" s="4">
        <v>45033</v>
      </c>
      <c r="F362" s="3" t="s">
        <v>82</v>
      </c>
      <c r="G362" s="3" t="s">
        <v>84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 t="e">
        <f>IF(Y359&gt;0,Y360+Y359,Y360)</f>
        <v>#REF!</v>
      </c>
      <c r="AA362" s="4">
        <v>45040</v>
      </c>
      <c r="AB362" s="3" t="s">
        <v>80</v>
      </c>
      <c r="AC362" s="3" t="s">
        <v>84</v>
      </c>
      <c r="AD362" s="5">
        <v>150</v>
      </c>
      <c r="AJ362" s="3"/>
      <c r="AK362" s="3"/>
      <c r="AL362" s="3"/>
      <c r="AM362" s="3"/>
      <c r="AN362" s="110"/>
    </row>
    <row r="363" spans="2:40" x14ac:dyDescent="0.25">
      <c r="B363" s="6" t="s">
        <v>25</v>
      </c>
      <c r="C363" s="21" t="e">
        <f>C361-C362</f>
        <v>#REF!</v>
      </c>
      <c r="E363" s="4">
        <v>45035</v>
      </c>
      <c r="F363" s="3" t="s">
        <v>82</v>
      </c>
      <c r="G363" s="3" t="s">
        <v>84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 t="e">
        <f>Y379</f>
        <v>#REF!</v>
      </c>
      <c r="AA363" s="4"/>
      <c r="AB363" s="3"/>
      <c r="AC363" s="3"/>
      <c r="AD363" s="5"/>
      <c r="AJ363" s="3"/>
      <c r="AK363" s="3"/>
      <c r="AL363" s="3"/>
      <c r="AM363" s="3"/>
      <c r="AN363" s="110"/>
    </row>
    <row r="364" spans="2:40" ht="26.25" x14ac:dyDescent="0.4">
      <c r="B364" s="225" t="e">
        <f>IF(C363&lt;0,"NO PAGAR","COBRAR")</f>
        <v>#REF!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 t="e">
        <f>Y362-Y363</f>
        <v>#REF!</v>
      </c>
      <c r="AA364" s="4"/>
      <c r="AB364" s="3"/>
      <c r="AC364" s="3"/>
      <c r="AD364" s="5"/>
      <c r="AJ364" s="3"/>
      <c r="AK364" s="3"/>
      <c r="AL364" s="3"/>
      <c r="AM364" s="3"/>
      <c r="AN364" s="110"/>
    </row>
    <row r="365" spans="2:40" ht="26.25" x14ac:dyDescent="0.4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e">
        <f>IF(Y364&lt;0,"NO PAGAR","COBRAR")</f>
        <v>#REF!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0"/>
    </row>
    <row r="366" spans="2:40" x14ac:dyDescent="0.25">
      <c r="B366" s="9" t="str">
        <f>IF(C393&lt;0,"SALDO A FAVOR","SALDO ADELANTAD0'")</f>
        <v>SALDO ADELANTAD0'</v>
      </c>
      <c r="C366" s="10" t="e">
        <f>IF(Y316&lt;=0,Y316*-1)</f>
        <v>#REF!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e">
        <f>IF(C363&lt;0,"SALDO ADELANTADO","SALDO A FAVOR'")</f>
        <v>#REF!</v>
      </c>
      <c r="Y367" s="10" t="e">
        <f>IF(C363&lt;=0,C363*-1)</f>
        <v>#REF!</v>
      </c>
      <c r="AA367" s="4"/>
      <c r="AB367" s="3"/>
      <c r="AC367" s="3"/>
      <c r="AD367" s="5"/>
      <c r="AJ367" s="3"/>
      <c r="AK367" s="3"/>
      <c r="AL367" s="3"/>
      <c r="AM367" s="3"/>
      <c r="AN367" s="11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655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55" t="s">
        <v>373</v>
      </c>
      <c r="AJ374" s="94">
        <v>24462</v>
      </c>
      <c r="AK374" s="57" t="s">
        <v>455</v>
      </c>
      <c r="AL374" s="58">
        <v>45037</v>
      </c>
      <c r="AM374" s="55">
        <v>2350864985</v>
      </c>
      <c r="AN374" s="55" t="s">
        <v>20</v>
      </c>
      <c r="AO374" s="57" t="s">
        <v>379</v>
      </c>
      <c r="AP374" s="55">
        <v>12345</v>
      </c>
      <c r="AQ374" s="59">
        <v>27.956</v>
      </c>
      <c r="AR374" s="59">
        <v>48.92</v>
      </c>
      <c r="AS374" s="56"/>
      <c r="AT374" s="55" t="s">
        <v>456</v>
      </c>
    </row>
    <row r="375" spans="2:46" x14ac:dyDescent="0.25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 t="e">
        <f>SUM(C366:C377)</f>
        <v>#REF!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 t="e">
        <f>SUM(Y367:Y378)</f>
        <v>#REF!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1" t="s">
        <v>30</v>
      </c>
      <c r="I392" s="221"/>
      <c r="J392" s="221"/>
      <c r="V392" s="17"/>
      <c r="AA392" s="221" t="s">
        <v>31</v>
      </c>
      <c r="AB392" s="221"/>
      <c r="AC392" s="221"/>
    </row>
    <row r="393" spans="1:43" x14ac:dyDescent="0.25">
      <c r="H393" s="221"/>
      <c r="I393" s="221"/>
      <c r="J393" s="221"/>
      <c r="V393" s="17"/>
      <c r="AA393" s="221"/>
      <c r="AB393" s="221"/>
      <c r="AC393" s="22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61</v>
      </c>
      <c r="V396" s="17"/>
      <c r="X396" s="22" t="s">
        <v>61</v>
      </c>
    </row>
    <row r="397" spans="1:43" ht="23.25" x14ac:dyDescent="0.35">
      <c r="B397" s="23" t="s">
        <v>32</v>
      </c>
      <c r="C397" s="20" t="e">
        <f>IF(X359="PAGADO",0,Y364)</f>
        <v>#REF!</v>
      </c>
      <c r="E397" s="222" t="s">
        <v>76</v>
      </c>
      <c r="F397" s="222"/>
      <c r="G397" s="222"/>
      <c r="H397" s="222"/>
      <c r="V397" s="17"/>
      <c r="X397" s="23" t="s">
        <v>32</v>
      </c>
      <c r="Y397" s="20" t="e">
        <f>IF(B1143="PAGADO",0,C402)</f>
        <v>#REF!</v>
      </c>
      <c r="AA397" s="222" t="s">
        <v>490</v>
      </c>
      <c r="AB397" s="222"/>
      <c r="AC397" s="222"/>
      <c r="AD397" s="22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106</v>
      </c>
      <c r="G399" s="3" t="s">
        <v>84</v>
      </c>
      <c r="H399" s="5">
        <v>170</v>
      </c>
      <c r="N399" s="4">
        <v>45061</v>
      </c>
      <c r="O399" s="3" t="s">
        <v>671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115</v>
      </c>
      <c r="AC399" s="3" t="s">
        <v>120</v>
      </c>
      <c r="AD399" s="5">
        <v>380</v>
      </c>
      <c r="AJ399" s="25">
        <v>45069</v>
      </c>
      <c r="AK399" s="3" t="s">
        <v>748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 t="e">
        <f>IF(C397&gt;0,C397+C398,C398)</f>
        <v>#REF!</v>
      </c>
      <c r="E400" s="4">
        <v>45028</v>
      </c>
      <c r="F400" s="3" t="s">
        <v>214</v>
      </c>
      <c r="G400" s="3" t="s">
        <v>259</v>
      </c>
      <c r="H400" s="5">
        <v>500</v>
      </c>
      <c r="N400" s="25">
        <v>45062</v>
      </c>
      <c r="O400" s="3" t="s">
        <v>677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 t="e">
        <f>IF(Y397&gt;0,Y397+Y398,Y398)</f>
        <v>#REF!</v>
      </c>
      <c r="AA400" s="4">
        <v>45054</v>
      </c>
      <c r="AB400" s="3" t="s">
        <v>82</v>
      </c>
      <c r="AC400" s="3" t="s">
        <v>84</v>
      </c>
      <c r="AD400" s="5">
        <v>200</v>
      </c>
      <c r="AJ400" s="25">
        <v>45069</v>
      </c>
      <c r="AK400" s="3" t="s">
        <v>751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 t="e">
        <f>C419</f>
        <v>#REF!</v>
      </c>
      <c r="E401" s="4">
        <v>45037</v>
      </c>
      <c r="F401" s="3" t="s">
        <v>82</v>
      </c>
      <c r="G401" s="3" t="s">
        <v>84</v>
      </c>
      <c r="H401" s="5">
        <v>200</v>
      </c>
      <c r="N401" s="25">
        <v>45063</v>
      </c>
      <c r="O401" s="3" t="s">
        <v>695</v>
      </c>
      <c r="P401" s="3"/>
      <c r="Q401" s="3"/>
      <c r="R401" s="18">
        <v>78.400000000000006</v>
      </c>
      <c r="S401" s="3"/>
      <c r="V401" s="17"/>
      <c r="X401" s="1" t="s">
        <v>9</v>
      </c>
      <c r="Y401" s="20" t="e">
        <f>Y419</f>
        <v>#REF!</v>
      </c>
      <c r="AA401" s="4">
        <v>45056</v>
      </c>
      <c r="AB401" s="3" t="s">
        <v>82</v>
      </c>
      <c r="AC401" s="3" t="s">
        <v>84</v>
      </c>
      <c r="AD401" s="5">
        <v>200</v>
      </c>
      <c r="AJ401" s="25">
        <v>45069</v>
      </c>
      <c r="AK401" s="3" t="s">
        <v>753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 t="e">
        <f>C400-C401</f>
        <v>#REF!</v>
      </c>
      <c r="E402" s="4">
        <v>45044</v>
      </c>
      <c r="F402" s="25" t="s">
        <v>82</v>
      </c>
      <c r="G402" s="3" t="s">
        <v>84</v>
      </c>
      <c r="H402" s="5">
        <v>200</v>
      </c>
      <c r="N402" s="3" t="s">
        <v>703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 t="e">
        <f>Y400-Y401</f>
        <v>#REF!</v>
      </c>
      <c r="AA402" s="4">
        <v>45042</v>
      </c>
      <c r="AB402" s="3" t="s">
        <v>82</v>
      </c>
      <c r="AC402" s="3" t="s">
        <v>84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710</v>
      </c>
      <c r="G403" s="3" t="s">
        <v>711</v>
      </c>
      <c r="H403" s="5">
        <v>300</v>
      </c>
      <c r="N403" s="25">
        <v>45063</v>
      </c>
      <c r="O403" s="3" t="s">
        <v>679</v>
      </c>
      <c r="P403" s="3"/>
      <c r="Q403" s="3"/>
      <c r="R403" s="18">
        <v>150</v>
      </c>
      <c r="S403" s="3"/>
      <c r="V403" s="17"/>
      <c r="X403" s="223" t="e">
        <f>IF(Y402&lt;0,"NO PAGAR","COBRAR'")</f>
        <v>#REF!</v>
      </c>
      <c r="Y403" s="22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3" t="e">
        <f>IF(C402&lt;0,"NO PAGAR","COBRAR'")</f>
        <v>#REF!</v>
      </c>
      <c r="C404" s="22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e">
        <f>IF(Y364&lt;0,"SALDO ADELANTADO","SALDO A FAVOR '")</f>
        <v>#REF!</v>
      </c>
      <c r="C406" s="10" t="e">
        <f>IF(Y364&lt;=0,Y364*-1)</f>
        <v>#REF!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e">
        <f>IF(C402&lt;0,"SALDO ADELANTADO","SALDO A FAVOR'")</f>
        <v>#REF!</v>
      </c>
      <c r="Y406" s="10" t="e">
        <f>IF(C402&lt;=0,C402*-1)</f>
        <v>#REF!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2" t="s">
        <v>725</v>
      </c>
      <c r="AK410" s="112" t="s">
        <v>455</v>
      </c>
      <c r="AL410" s="112" t="s">
        <v>379</v>
      </c>
      <c r="AM410" s="113">
        <v>88.58</v>
      </c>
      <c r="AN410" s="114">
        <v>50.616999999999997</v>
      </c>
      <c r="AO410" s="114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2" t="s">
        <v>732</v>
      </c>
      <c r="AK411" s="112" t="s">
        <v>455</v>
      </c>
      <c r="AL411" s="112" t="s">
        <v>379</v>
      </c>
      <c r="AM411" s="113">
        <v>71.010000000000005</v>
      </c>
      <c r="AN411" s="114">
        <v>40.576999999999998</v>
      </c>
      <c r="AO411" s="114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 t="e">
        <f>SUM(C406:C418)</f>
        <v>#REF!</v>
      </c>
      <c r="D419" t="s">
        <v>22</v>
      </c>
      <c r="E419" t="s">
        <v>21</v>
      </c>
      <c r="V419" s="17"/>
      <c r="X419" s="15" t="s">
        <v>18</v>
      </c>
      <c r="Y419" s="16" t="e">
        <f>SUM(Y406:Y418)</f>
        <v>#REF!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1" t="s">
        <v>28</v>
      </c>
      <c r="I438" s="221"/>
      <c r="J438" s="221"/>
      <c r="V438" s="17"/>
      <c r="AC438" s="24"/>
      <c r="AD438" s="24"/>
      <c r="AE438" s="24"/>
      <c r="AJ438" s="25">
        <v>45084</v>
      </c>
      <c r="AK438" s="3" t="s">
        <v>810</v>
      </c>
      <c r="AL438" s="3"/>
      <c r="AM438" s="3"/>
      <c r="AN438" s="18">
        <v>4.13</v>
      </c>
      <c r="AO438" s="3"/>
    </row>
    <row r="439" spans="2:41" ht="15" customHeight="1" x14ac:dyDescent="0.35">
      <c r="H439" s="221"/>
      <c r="I439" s="221"/>
      <c r="J439" s="22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63</v>
      </c>
      <c r="V442" s="17"/>
      <c r="X442" s="22" t="s">
        <v>63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 t="e">
        <f>IF(X397="PAGADO",0,Y402)</f>
        <v>#REF!</v>
      </c>
      <c r="E443" s="222" t="s">
        <v>513</v>
      </c>
      <c r="F443" s="222"/>
      <c r="G443" s="222"/>
      <c r="H443" s="222"/>
      <c r="V443" s="17"/>
      <c r="X443" s="23" t="s">
        <v>32</v>
      </c>
      <c r="Y443" s="20" t="e">
        <f>IF(B443="PAGADO",0,C448)</f>
        <v>#REF!</v>
      </c>
      <c r="AA443" s="222" t="s">
        <v>275</v>
      </c>
      <c r="AB443" s="222"/>
      <c r="AC443" s="222"/>
      <c r="AD443" s="22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157</v>
      </c>
      <c r="G445" s="3" t="s">
        <v>118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 t="e">
        <f>IF(C443&gt;0,C443+C444,C444)</f>
        <v>#REF!</v>
      </c>
      <c r="E446" s="4">
        <v>45022</v>
      </c>
      <c r="F446" s="3" t="s">
        <v>209</v>
      </c>
      <c r="G446" s="3" t="s">
        <v>84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 t="e">
        <f>IF(Y443&gt;0,Y443+Y444,Y444)</f>
        <v>#REF!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 t="e">
        <f>C464</f>
        <v>#REF!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 t="e">
        <f>Y464</f>
        <v>#REF!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 t="e">
        <f>C446-C447</f>
        <v>#REF!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 t="e">
        <f>Y446-Y447</f>
        <v>#REF!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5" t="e">
        <f>IF(C448&lt;0,"NO PAGAR","COBRAR")</f>
        <v>#REF!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e">
        <f>IF(Y448&lt;0,"NO PAGAR","COBRAR")</f>
        <v>#REF!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 t="e">
        <f>IF(Y402&lt;=0,Y402*-1)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e">
        <f>IF(C448&lt;0,"SALDO ADELANTADO","SALDO A FAVOR'")</f>
        <v>#REF!</v>
      </c>
      <c r="Y451" s="10" t="e">
        <f>IF(C448&lt;=0,C448*-1)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780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28" t="s">
        <v>370</v>
      </c>
      <c r="AJ457" s="129"/>
      <c r="AK457" s="128" t="s">
        <v>455</v>
      </c>
      <c r="AL457" s="129"/>
      <c r="AM457" s="130">
        <v>45065</v>
      </c>
      <c r="AN457" s="128"/>
      <c r="AO457" s="131" t="s">
        <v>379</v>
      </c>
      <c r="AP457" s="129"/>
      <c r="AQ457" s="132">
        <v>57.143000000000001</v>
      </c>
      <c r="AR457" s="132">
        <v>100</v>
      </c>
    </row>
    <row r="458" spans="2:44" ht="22.5" x14ac:dyDescent="0.25">
      <c r="B458" s="11" t="s">
        <v>761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3" t="s">
        <v>370</v>
      </c>
      <c r="AJ458" s="134"/>
      <c r="AK458" s="133" t="s">
        <v>455</v>
      </c>
      <c r="AL458" s="134"/>
      <c r="AM458" s="135">
        <v>45070</v>
      </c>
      <c r="AN458" s="133" t="s">
        <v>76</v>
      </c>
      <c r="AO458" s="136" t="s">
        <v>379</v>
      </c>
      <c r="AP458" s="134"/>
      <c r="AQ458" s="137">
        <v>63.429000000000002</v>
      </c>
      <c r="AR458" s="137">
        <v>111.001</v>
      </c>
    </row>
    <row r="459" spans="2:44" ht="22.5" x14ac:dyDescent="0.2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809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28" t="s">
        <v>373</v>
      </c>
      <c r="AJ459" s="129"/>
      <c r="AK459" s="128" t="s">
        <v>455</v>
      </c>
      <c r="AL459" s="129"/>
      <c r="AM459" s="130">
        <v>45062</v>
      </c>
      <c r="AN459" s="128" t="s">
        <v>76</v>
      </c>
      <c r="AO459" s="131" t="s">
        <v>379</v>
      </c>
      <c r="AP459" s="129"/>
      <c r="AQ459" s="132">
        <v>38.856999999999999</v>
      </c>
      <c r="AR459" s="132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3" t="s">
        <v>373</v>
      </c>
      <c r="AJ460" s="134"/>
      <c r="AK460" s="133" t="s">
        <v>455</v>
      </c>
      <c r="AL460" s="134"/>
      <c r="AM460" s="135">
        <v>45068</v>
      </c>
      <c r="AN460" s="133" t="s">
        <v>76</v>
      </c>
      <c r="AO460" s="136" t="s">
        <v>379</v>
      </c>
      <c r="AP460" s="134"/>
      <c r="AQ460" s="137">
        <v>54.838000000000001</v>
      </c>
      <c r="AR460" s="137">
        <v>95.97</v>
      </c>
    </row>
    <row r="461" spans="2:44" ht="22.5" x14ac:dyDescent="0.2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28" t="s">
        <v>373</v>
      </c>
      <c r="AJ461" s="129"/>
      <c r="AK461" s="128" t="s">
        <v>455</v>
      </c>
      <c r="AL461" s="129"/>
      <c r="AM461" s="130">
        <v>45072</v>
      </c>
      <c r="AN461" s="128" t="s">
        <v>785</v>
      </c>
      <c r="AO461" s="131" t="s">
        <v>379</v>
      </c>
      <c r="AP461" s="129"/>
      <c r="AQ461" s="132">
        <v>65.989999999999995</v>
      </c>
      <c r="AR461" s="132">
        <v>115.48</v>
      </c>
    </row>
    <row r="462" spans="2:44" ht="22.5" x14ac:dyDescent="0.25">
      <c r="B462" s="12"/>
      <c r="C462" s="10"/>
      <c r="V462" s="17"/>
      <c r="X462" s="12"/>
      <c r="Y462" s="10"/>
      <c r="AI462" s="133" t="s">
        <v>373</v>
      </c>
      <c r="AJ462" s="134"/>
      <c r="AK462" s="133" t="s">
        <v>455</v>
      </c>
      <c r="AL462" s="134"/>
      <c r="AM462" s="135">
        <v>45077</v>
      </c>
      <c r="AN462" s="133" t="s">
        <v>786</v>
      </c>
      <c r="AO462" s="136" t="s">
        <v>379</v>
      </c>
      <c r="AP462" s="134"/>
      <c r="AQ462" s="137">
        <v>43.433</v>
      </c>
      <c r="AR462" s="137">
        <v>76.010000000000005</v>
      </c>
    </row>
    <row r="463" spans="2:44" x14ac:dyDescent="0.25">
      <c r="B463" s="11"/>
      <c r="C463" s="10"/>
      <c r="V463" s="17"/>
      <c r="X463" s="11"/>
      <c r="Y463" s="10"/>
      <c r="AI463" s="138"/>
      <c r="AJ463" s="134"/>
      <c r="AK463" s="138"/>
      <c r="AL463" s="134"/>
      <c r="AM463" s="139"/>
      <c r="AN463" s="138"/>
      <c r="AO463" s="140"/>
      <c r="AP463" s="134"/>
      <c r="AQ463" s="141"/>
      <c r="AR463" s="142">
        <f>SUM(AR457:AR462)</f>
        <v>566.46100000000001</v>
      </c>
    </row>
    <row r="464" spans="2:44" x14ac:dyDescent="0.25">
      <c r="B464" s="15" t="s">
        <v>18</v>
      </c>
      <c r="C464" s="16" t="e">
        <f>SUM(C451:C463)</f>
        <v>#REF!</v>
      </c>
      <c r="V464" s="17"/>
      <c r="X464" s="15" t="s">
        <v>18</v>
      </c>
      <c r="Y464" s="16" t="e">
        <f>SUM(Y451:Y463)</f>
        <v>#REF!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1" t="s">
        <v>30</v>
      </c>
      <c r="I477" s="221"/>
      <c r="J477" s="221"/>
      <c r="V477" s="17"/>
      <c r="AA477" s="221" t="s">
        <v>31</v>
      </c>
      <c r="AB477" s="221"/>
      <c r="AC477" s="221"/>
    </row>
    <row r="478" spans="1:43" x14ac:dyDescent="0.25">
      <c r="H478" s="221"/>
      <c r="I478" s="221"/>
      <c r="J478" s="221"/>
      <c r="V478" s="17"/>
      <c r="AA478" s="221"/>
      <c r="AB478" s="221"/>
      <c r="AC478" s="22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63</v>
      </c>
      <c r="V481" s="17"/>
      <c r="X481" s="22" t="s">
        <v>63</v>
      </c>
      <c r="AP481" s="17"/>
      <c r="AQ481" s="17"/>
    </row>
    <row r="482" spans="2:43" ht="23.25" x14ac:dyDescent="0.35">
      <c r="B482" s="23" t="s">
        <v>32</v>
      </c>
      <c r="C482" s="20" t="e">
        <f>IF(X443="PAGADO",0,C448)</f>
        <v>#REF!</v>
      </c>
      <c r="E482" s="222" t="s">
        <v>275</v>
      </c>
      <c r="F482" s="222"/>
      <c r="G482" s="222"/>
      <c r="H482" s="222"/>
      <c r="V482" s="17"/>
      <c r="X482" s="23" t="s">
        <v>32</v>
      </c>
      <c r="Y482" s="20" t="e">
        <f>IF(B1240="PAGADO",0,C487)</f>
        <v>#REF!</v>
      </c>
      <c r="AA482" s="222" t="s">
        <v>430</v>
      </c>
      <c r="AB482" s="222"/>
      <c r="AC482" s="222"/>
      <c r="AD482" s="22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494</v>
      </c>
      <c r="G484" s="3" t="s">
        <v>836</v>
      </c>
      <c r="H484" s="5">
        <v>160</v>
      </c>
      <c r="N484" s="25">
        <v>45085</v>
      </c>
      <c r="O484" s="3" t="s">
        <v>142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150</v>
      </c>
      <c r="AC484" s="3" t="s">
        <v>815</v>
      </c>
      <c r="AD484" s="5">
        <v>580</v>
      </c>
      <c r="AJ484" s="25">
        <v>45106</v>
      </c>
      <c r="AK484" s="3" t="s">
        <v>894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 t="e">
        <f>IF(C482&gt;0,C482+C483,C483)</f>
        <v>#REF!</v>
      </c>
      <c r="E485" s="4">
        <v>45072</v>
      </c>
      <c r="F485" s="3" t="s">
        <v>83</v>
      </c>
      <c r="G485" s="3" t="s">
        <v>84</v>
      </c>
      <c r="H485" s="5">
        <v>200</v>
      </c>
      <c r="N485" s="25">
        <v>45089</v>
      </c>
      <c r="O485" s="3" t="s">
        <v>827</v>
      </c>
      <c r="P485" s="3"/>
      <c r="Q485" s="3"/>
      <c r="R485" s="18">
        <v>25</v>
      </c>
      <c r="S485" s="3"/>
      <c r="V485" s="17"/>
      <c r="X485" s="1" t="s">
        <v>24</v>
      </c>
      <c r="Y485" s="19" t="e">
        <f>IF(Y482&gt;0,Y482+Y483,Y483)</f>
        <v>#REF!</v>
      </c>
      <c r="AA485" s="4">
        <v>45070</v>
      </c>
      <c r="AB485" s="3" t="s">
        <v>175</v>
      </c>
      <c r="AC485" s="3" t="s">
        <v>176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 t="e">
        <f>C504</f>
        <v>#REF!</v>
      </c>
      <c r="E486" s="4">
        <v>45072</v>
      </c>
      <c r="F486" s="3" t="s">
        <v>83</v>
      </c>
      <c r="G486" s="3" t="s">
        <v>84</v>
      </c>
      <c r="H486" s="5">
        <v>150</v>
      </c>
      <c r="N486" s="25">
        <v>45061</v>
      </c>
      <c r="O486" s="3" t="s">
        <v>859</v>
      </c>
      <c r="P486" s="3"/>
      <c r="Q486" s="3"/>
      <c r="R486" s="18">
        <v>1580</v>
      </c>
      <c r="S486" s="3"/>
      <c r="V486" s="17"/>
      <c r="X486" s="1" t="s">
        <v>9</v>
      </c>
      <c r="Y486" s="20" t="e">
        <f>Y504</f>
        <v>#REF!</v>
      </c>
      <c r="AA486" s="4">
        <v>45083</v>
      </c>
      <c r="AB486" s="3" t="s">
        <v>82</v>
      </c>
      <c r="AC486" s="3" t="s">
        <v>109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 t="e">
        <f>C485-C486</f>
        <v>#REF!</v>
      </c>
      <c r="E487" s="4">
        <v>45075</v>
      </c>
      <c r="F487" s="3" t="s">
        <v>83</v>
      </c>
      <c r="G487" s="3" t="s">
        <v>84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 t="e">
        <f>Y485-Y486</f>
        <v>#REF!</v>
      </c>
      <c r="AA487" s="4">
        <v>45077</v>
      </c>
      <c r="AB487" s="3" t="s">
        <v>82</v>
      </c>
      <c r="AC487" s="3" t="s">
        <v>84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257</v>
      </c>
      <c r="G488" s="3" t="s">
        <v>94</v>
      </c>
      <c r="H488" s="5">
        <v>285</v>
      </c>
      <c r="N488" s="3"/>
      <c r="O488" s="3"/>
      <c r="P488" s="3"/>
      <c r="Q488" s="3"/>
      <c r="R488" s="18"/>
      <c r="S488" s="3"/>
      <c r="V488" s="17"/>
      <c r="X488" s="223" t="e">
        <f>IF(Y487&lt;0,"NO PAGAR","COBRAR'")</f>
        <v>#REF!</v>
      </c>
      <c r="Y488" s="223"/>
      <c r="AA488" s="4">
        <v>45089</v>
      </c>
      <c r="AB488" s="3" t="s">
        <v>82</v>
      </c>
      <c r="AC488" s="3" t="s">
        <v>84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3" t="e">
        <f>IF(C487&lt;0,"NO PAGAR","COBRAR'")</f>
        <v>#REF!</v>
      </c>
      <c r="C489" s="223"/>
      <c r="E489" s="4">
        <v>45076</v>
      </c>
      <c r="F489" s="3" t="s">
        <v>257</v>
      </c>
      <c r="G489" s="3" t="s">
        <v>94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82</v>
      </c>
      <c r="AC489" s="3" t="s">
        <v>84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6" t="s">
        <v>9</v>
      </c>
      <c r="C490" s="217"/>
      <c r="E490" s="4">
        <v>45043</v>
      </c>
      <c r="F490" s="3" t="s">
        <v>856</v>
      </c>
      <c r="G490" s="3" t="s">
        <v>84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150</v>
      </c>
      <c r="AC490" s="3" t="s">
        <v>294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e">
        <f>IF(Y448&lt;0,"SALDO ADELANTADO","SALDO A FAVOR '")</f>
        <v>#REF!</v>
      </c>
      <c r="C491" s="10" t="e">
        <f>IF(Y448&lt;=0,Y448*-1)</f>
        <v>#REF!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e">
        <f>IF(C487&lt;0,"SALDO ADELANTADO","SALDO A FAVOR'")</f>
        <v>#REF!</v>
      </c>
      <c r="Y491" s="10" t="e">
        <f>IF(C487&lt;=0,C487*-1)</f>
        <v>#REF!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850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873</v>
      </c>
      <c r="Y499" s="148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46">
        <v>20230609</v>
      </c>
      <c r="AK501" s="146" t="s">
        <v>455</v>
      </c>
      <c r="AL501" s="146" t="s">
        <v>870</v>
      </c>
      <c r="AM501" s="146" t="s">
        <v>379</v>
      </c>
      <c r="AN501" s="148">
        <v>65.760000000000005</v>
      </c>
      <c r="AO501" s="147">
        <v>37576</v>
      </c>
      <c r="AP501" s="146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 t="e">
        <f>SUM(C491:C503)</f>
        <v>#REF!</v>
      </c>
      <c r="D504" t="s">
        <v>22</v>
      </c>
      <c r="E504" t="s">
        <v>21</v>
      </c>
      <c r="V504" s="17"/>
      <c r="X504" s="15" t="s">
        <v>18</v>
      </c>
      <c r="Y504" s="16" t="e">
        <f>SUM(Y491:Y503)</f>
        <v>#REF!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4" t="s">
        <v>29</v>
      </c>
      <c r="AD524" s="224"/>
      <c r="AE524" s="224"/>
    </row>
    <row r="525" spans="2:31" x14ac:dyDescent="0.25">
      <c r="H525" s="221" t="s">
        <v>28</v>
      </c>
      <c r="I525" s="221"/>
      <c r="J525" s="221"/>
      <c r="V525" s="17"/>
      <c r="AC525" s="224"/>
      <c r="AD525" s="224"/>
      <c r="AE525" s="224"/>
    </row>
    <row r="526" spans="2:31" x14ac:dyDescent="0.25">
      <c r="H526" s="221"/>
      <c r="I526" s="221"/>
      <c r="J526" s="221"/>
      <c r="V526" s="17"/>
      <c r="AC526" s="224"/>
      <c r="AD526" s="224"/>
      <c r="AE526" s="224"/>
    </row>
    <row r="527" spans="2:31" ht="23.25" x14ac:dyDescent="0.35">
      <c r="B527" s="22" t="s">
        <v>64</v>
      </c>
      <c r="V527" s="17"/>
      <c r="X527" s="22" t="s">
        <v>64</v>
      </c>
    </row>
    <row r="528" spans="2:31" ht="23.25" x14ac:dyDescent="0.35">
      <c r="B528" s="23" t="s">
        <v>32</v>
      </c>
      <c r="C528" s="20" t="e">
        <f>IF(X482="PAGADO",0,Y487)</f>
        <v>#REF!</v>
      </c>
      <c r="E528" s="222" t="s">
        <v>490</v>
      </c>
      <c r="F528" s="222"/>
      <c r="G528" s="222"/>
      <c r="H528" s="222"/>
      <c r="V528" s="17"/>
      <c r="X528" s="23" t="s">
        <v>32</v>
      </c>
      <c r="Y528" s="20" t="e">
        <f>IF(B528="PAGADO",0,C533)</f>
        <v>#REF!</v>
      </c>
      <c r="AA528" s="222" t="s">
        <v>275</v>
      </c>
      <c r="AB528" s="222"/>
      <c r="AC528" s="222"/>
      <c r="AD528" s="22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82</v>
      </c>
      <c r="G530" s="3" t="s">
        <v>81</v>
      </c>
      <c r="H530" s="5">
        <v>200</v>
      </c>
      <c r="N530" s="25">
        <v>45107</v>
      </c>
      <c r="O530" s="3" t="s">
        <v>186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82</v>
      </c>
      <c r="AC530" s="3" t="s">
        <v>84</v>
      </c>
      <c r="AD530" s="5">
        <v>200</v>
      </c>
      <c r="AJ530" s="25">
        <v>45117</v>
      </c>
      <c r="AK530" s="3" t="s">
        <v>952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 t="e">
        <f>IF(C528&gt;0,C528+C529,C529)</f>
        <v>#REF!</v>
      </c>
      <c r="E531" s="4">
        <v>45096</v>
      </c>
      <c r="F531" s="3" t="s">
        <v>82</v>
      </c>
      <c r="G531" s="3" t="s">
        <v>81</v>
      </c>
      <c r="H531" s="5">
        <v>200</v>
      </c>
      <c r="N531" s="25">
        <v>45108</v>
      </c>
      <c r="O531" s="3" t="s">
        <v>903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 t="e">
        <f>IF(Y528&gt;0,Y528+Y529,Y529)</f>
        <v>#REF!</v>
      </c>
      <c r="AA531" s="4">
        <v>45103</v>
      </c>
      <c r="AB531" s="3" t="s">
        <v>82</v>
      </c>
      <c r="AC531" s="3" t="s">
        <v>84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 t="e">
        <f>C551</f>
        <v>#REF!</v>
      </c>
      <c r="E532" s="4">
        <v>45098</v>
      </c>
      <c r="F532" s="3" t="s">
        <v>82</v>
      </c>
      <c r="G532" s="3" t="s">
        <v>81</v>
      </c>
      <c r="H532" s="5">
        <v>200</v>
      </c>
      <c r="N532" s="25">
        <v>45112</v>
      </c>
      <c r="O532" s="3" t="s">
        <v>939</v>
      </c>
      <c r="P532" s="3"/>
      <c r="Q532" s="3"/>
      <c r="R532" s="18">
        <v>76.5</v>
      </c>
      <c r="S532" s="3"/>
      <c r="V532" s="17"/>
      <c r="X532" s="1" t="s">
        <v>9</v>
      </c>
      <c r="Y532" s="20" t="e">
        <f>Y551</f>
        <v>#REF!</v>
      </c>
      <c r="AA532" s="4">
        <v>45052</v>
      </c>
      <c r="AB532" s="3" t="s">
        <v>488</v>
      </c>
      <c r="AC532" s="3" t="s">
        <v>84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 t="e">
        <f>C531-C532</f>
        <v>#REF!</v>
      </c>
      <c r="E533" s="4"/>
      <c r="F533" s="3"/>
      <c r="G533" s="3"/>
      <c r="H533" s="5"/>
      <c r="N533" s="25">
        <v>45112</v>
      </c>
      <c r="O533" s="25" t="s">
        <v>944</v>
      </c>
      <c r="P533" s="3"/>
      <c r="Q533" s="3"/>
      <c r="R533" s="18">
        <v>150</v>
      </c>
      <c r="S533" s="3"/>
      <c r="V533" s="17"/>
      <c r="X533" s="6" t="s">
        <v>8</v>
      </c>
      <c r="Y533" s="21" t="e">
        <f>Y531-Y532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5" t="e">
        <f>IF(C533&lt;0,"NO PAGAR","COBRAR")</f>
        <v>#REF!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e">
        <f>IF(Y533&lt;0,"NO PAGAR","COBRAR")</f>
        <v>#REF!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 t="e">
        <f>IF(Y487&lt;=0,Y487*-1)</f>
        <v>#REF!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e">
        <f>IF(C533&lt;0,"SALDO ADELANTADO","SALDO A FAVOR'")</f>
        <v>#REF!</v>
      </c>
      <c r="Y536" s="10" t="e">
        <f>IF(C533&lt;=0,C533*-1)</f>
        <v>#REF!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926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921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46">
        <v>20230616</v>
      </c>
      <c r="O547" s="146" t="s">
        <v>455</v>
      </c>
      <c r="P547" s="146" t="s">
        <v>379</v>
      </c>
      <c r="Q547" s="148">
        <v>75.180000000000007</v>
      </c>
      <c r="R547" s="146">
        <v>42.960999999999999</v>
      </c>
      <c r="S547" s="146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46">
        <v>20230626</v>
      </c>
      <c r="O548" s="146" t="s">
        <v>455</v>
      </c>
      <c r="P548" s="146" t="s">
        <v>379</v>
      </c>
      <c r="Q548" s="148">
        <v>88.75</v>
      </c>
      <c r="R548" s="146">
        <v>50.713000000000001</v>
      </c>
      <c r="S548" s="146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46">
        <v>20230630</v>
      </c>
      <c r="O549" s="146" t="s">
        <v>455</v>
      </c>
      <c r="P549" s="146" t="s">
        <v>379</v>
      </c>
      <c r="Q549" s="148">
        <v>117.26</v>
      </c>
      <c r="R549" s="146">
        <v>67.003</v>
      </c>
      <c r="S549" s="146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1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 t="e">
        <f>SUM(C536:C550)</f>
        <v>#REF!</v>
      </c>
      <c r="V551" s="17"/>
      <c r="X551" s="15" t="s">
        <v>18</v>
      </c>
      <c r="Y551" s="16" t="e">
        <f>SUM(Y536:Y550)</f>
        <v>#REF!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1" t="s">
        <v>30</v>
      </c>
      <c r="I564" s="221"/>
      <c r="J564" s="221"/>
      <c r="V564" s="17"/>
      <c r="AA564" s="221" t="s">
        <v>31</v>
      </c>
      <c r="AB564" s="221"/>
      <c r="AC564" s="221"/>
    </row>
    <row r="565" spans="1:43" x14ac:dyDescent="0.25">
      <c r="H565" s="221"/>
      <c r="I565" s="221"/>
      <c r="J565" s="221"/>
      <c r="V565" s="17"/>
      <c r="AA565" s="221"/>
      <c r="AB565" s="221"/>
      <c r="AC565" s="22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64</v>
      </c>
      <c r="V568" s="17"/>
      <c r="X568" s="22" t="s">
        <v>64</v>
      </c>
    </row>
    <row r="569" spans="1:43" ht="23.25" x14ac:dyDescent="0.35">
      <c r="B569" s="23" t="s">
        <v>32</v>
      </c>
      <c r="C569" s="20" t="e">
        <f>IF(X528="PAGADO",0,Y533)</f>
        <v>#REF!</v>
      </c>
      <c r="E569" s="222" t="s">
        <v>490</v>
      </c>
      <c r="F569" s="222"/>
      <c r="G569" s="222"/>
      <c r="H569" s="222"/>
      <c r="V569" s="17"/>
      <c r="X569" s="23" t="s">
        <v>32</v>
      </c>
      <c r="Y569" s="20" t="e">
        <f>IF(B1339="PAGADO",0,C574)</f>
        <v>#REF!</v>
      </c>
      <c r="AA569" s="222" t="s">
        <v>275</v>
      </c>
      <c r="AB569" s="222"/>
      <c r="AC569" s="222"/>
      <c r="AD569" s="22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257</v>
      </c>
      <c r="G571" s="3" t="s">
        <v>86</v>
      </c>
      <c r="H571" s="5">
        <v>285</v>
      </c>
      <c r="N571" s="25">
        <v>45124</v>
      </c>
      <c r="O571" s="3" t="s">
        <v>95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972</v>
      </c>
      <c r="AC571" s="3" t="s">
        <v>86</v>
      </c>
      <c r="AD571" s="5">
        <v>400</v>
      </c>
      <c r="AJ571" s="25">
        <v>45128</v>
      </c>
      <c r="AK571" s="3" t="s">
        <v>338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 t="e">
        <f>IF(C569&gt;0,C569+C570,C570)</f>
        <v>#REF!</v>
      </c>
      <c r="E572" s="4">
        <v>45102</v>
      </c>
      <c r="F572" s="3" t="s">
        <v>257</v>
      </c>
      <c r="G572" s="3" t="s">
        <v>86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 t="e">
        <f>IF(Y569&gt;0,Y569+Y570,Y570)</f>
        <v>#REF!</v>
      </c>
      <c r="AA572" s="4">
        <v>45106</v>
      </c>
      <c r="AB572" s="3" t="s">
        <v>109</v>
      </c>
      <c r="AC572" s="3" t="s">
        <v>253</v>
      </c>
      <c r="AD572" s="5">
        <v>380</v>
      </c>
      <c r="AJ572" s="25">
        <v>45131</v>
      </c>
      <c r="AK572" s="3" t="s">
        <v>979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 t="e">
        <f>C593</f>
        <v>#REF!</v>
      </c>
      <c r="E573" s="4">
        <v>45104</v>
      </c>
      <c r="F573" s="3" t="s">
        <v>257</v>
      </c>
      <c r="G573" s="3" t="s">
        <v>86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 t="e">
        <f>Y593</f>
        <v>#REF!</v>
      </c>
      <c r="AA573" s="4"/>
      <c r="AB573" s="3"/>
      <c r="AC573" s="3"/>
      <c r="AD573" s="5"/>
      <c r="AJ573" s="25">
        <v>45132</v>
      </c>
      <c r="AK573" s="3" t="s">
        <v>338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 t="e">
        <f>C572-C573</f>
        <v>#REF!</v>
      </c>
      <c r="E574" s="4">
        <v>45071</v>
      </c>
      <c r="F574" s="3" t="s">
        <v>115</v>
      </c>
      <c r="G574" s="3" t="s">
        <v>120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 t="e">
        <f>Y572-Y573</f>
        <v>#REF!</v>
      </c>
      <c r="AA574" s="4"/>
      <c r="AB574" s="3"/>
      <c r="AC574" s="3"/>
      <c r="AD574" s="5"/>
      <c r="AJ574" s="25">
        <v>45133</v>
      </c>
      <c r="AK574" s="3" t="s">
        <v>986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218</v>
      </c>
      <c r="G575" s="3" t="s">
        <v>555</v>
      </c>
      <c r="H575" s="5">
        <v>160</v>
      </c>
      <c r="N575" s="3"/>
      <c r="O575" s="3"/>
      <c r="P575" s="3"/>
      <c r="Q575" s="3"/>
      <c r="R575" s="18"/>
      <c r="S575" s="3"/>
      <c r="V575" s="17"/>
      <c r="X575" s="223" t="e">
        <f>IF(Y574&lt;0,"NO PAGAR","COBRAR'")</f>
        <v>#REF!</v>
      </c>
      <c r="Y575" s="22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3" t="e">
        <f>IF(C574&lt;0,"NO PAGAR","COBRAR'")</f>
        <v>#REF!</v>
      </c>
      <c r="C576" s="223"/>
      <c r="E576" s="4">
        <v>45112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6" t="s">
        <v>9</v>
      </c>
      <c r="C577" s="217"/>
      <c r="E577" s="4">
        <v>45107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e">
        <f>IF(Y533&lt;0,"SALDO ADELANTADO","SALDO A FAVOR '")</f>
        <v>#REF!</v>
      </c>
      <c r="C578" s="10" t="e">
        <f>IF(Y533&lt;=0,Y533*-1)</f>
        <v>#REF!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e">
        <f>IF(C574&lt;0,"SALDO ADELANTADO","SALDO A FAVOR'")</f>
        <v>#REF!</v>
      </c>
      <c r="Y578" s="10" t="e">
        <f>IF(C574&lt;=0,C574*-1)</f>
        <v>#REF!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970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46" t="s">
        <v>969</v>
      </c>
      <c r="O589" s="165">
        <v>0.99054398148148148</v>
      </c>
      <c r="P589" s="146">
        <v>20230714</v>
      </c>
      <c r="Q589" s="148" t="s">
        <v>455</v>
      </c>
      <c r="R589" s="146" t="s">
        <v>870</v>
      </c>
      <c r="S589" s="146" t="s">
        <v>379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 t="e">
        <f>SUM(C578:C592)</f>
        <v>#REF!</v>
      </c>
      <c r="D593" t="s">
        <v>22</v>
      </c>
      <c r="E593" t="s">
        <v>21</v>
      </c>
      <c r="V593" s="17"/>
      <c r="X593" s="15" t="s">
        <v>18</v>
      </c>
      <c r="Y593" s="16" t="e">
        <f>SUM(Y578:Y592)</f>
        <v>#REF!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4" t="s">
        <v>29</v>
      </c>
      <c r="AD607" s="224"/>
      <c r="AE607" s="224"/>
    </row>
    <row r="608" spans="2:31" x14ac:dyDescent="0.25">
      <c r="H608" s="221" t="s">
        <v>28</v>
      </c>
      <c r="I608" s="221"/>
      <c r="J608" s="221"/>
      <c r="V608" s="17"/>
      <c r="AC608" s="224"/>
      <c r="AD608" s="224"/>
      <c r="AE608" s="224"/>
    </row>
    <row r="609" spans="2:41" x14ac:dyDescent="0.25">
      <c r="H609" s="221"/>
      <c r="I609" s="221"/>
      <c r="J609" s="221"/>
      <c r="V609" s="17"/>
      <c r="AC609" s="224"/>
      <c r="AD609" s="224"/>
      <c r="AE609" s="224"/>
    </row>
    <row r="610" spans="2:41" ht="23.25" x14ac:dyDescent="0.35">
      <c r="B610" s="22" t="s">
        <v>65</v>
      </c>
      <c r="V610" s="17"/>
      <c r="X610" s="22" t="s">
        <v>65</v>
      </c>
    </row>
    <row r="611" spans="2:41" ht="23.25" x14ac:dyDescent="0.35">
      <c r="B611" s="23" t="s">
        <v>32</v>
      </c>
      <c r="C611" s="20" t="e">
        <f>IF(X569="PAGADO",0,Y574)</f>
        <v>#REF!</v>
      </c>
      <c r="E611" s="222" t="s">
        <v>275</v>
      </c>
      <c r="F611" s="222"/>
      <c r="G611" s="222"/>
      <c r="H611" s="222"/>
      <c r="V611" s="17"/>
      <c r="X611" s="23" t="s">
        <v>32</v>
      </c>
      <c r="Y611" s="20" t="e">
        <f>IF(B611="PAGADO",0,C616)</f>
        <v>#REF!</v>
      </c>
      <c r="AA611" s="222" t="s">
        <v>191</v>
      </c>
      <c r="AB611" s="222"/>
      <c r="AC611" s="222"/>
      <c r="AD611" s="22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82</v>
      </c>
      <c r="G613" s="3" t="s">
        <v>84</v>
      </c>
      <c r="H613" s="5">
        <v>200</v>
      </c>
      <c r="N613" s="25">
        <v>45140</v>
      </c>
      <c r="O613" s="3" t="s">
        <v>1014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1039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 t="e">
        <f>IF(C611&gt;0,C611+C612,C612)</f>
        <v>#REF!</v>
      </c>
      <c r="E614" s="4">
        <v>45117</v>
      </c>
      <c r="F614" s="3" t="s">
        <v>82</v>
      </c>
      <c r="G614" s="3" t="s">
        <v>84</v>
      </c>
      <c r="H614" s="5">
        <v>200</v>
      </c>
      <c r="N614" s="25">
        <v>45109</v>
      </c>
      <c r="O614" s="3" t="s">
        <v>1024</v>
      </c>
      <c r="P614" s="3"/>
      <c r="Q614" s="3"/>
      <c r="R614" s="18">
        <v>46</v>
      </c>
      <c r="S614" s="3"/>
      <c r="V614" s="17"/>
      <c r="X614" s="1" t="s">
        <v>24</v>
      </c>
      <c r="Y614" s="19" t="e">
        <f>IF(Y611&gt;0,Y611+Y612,Y612)</f>
        <v>#REF!</v>
      </c>
      <c r="AA614" s="4"/>
      <c r="AB614" s="3"/>
      <c r="AC614" s="3"/>
      <c r="AD614" s="5"/>
      <c r="AJ614" s="25">
        <v>45146</v>
      </c>
      <c r="AK614" s="3" t="s">
        <v>1058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 t="e">
        <f>C638</f>
        <v>#REF!</v>
      </c>
      <c r="E615" s="4">
        <v>45126</v>
      </c>
      <c r="F615" s="3" t="s">
        <v>82</v>
      </c>
      <c r="G615" s="3" t="s">
        <v>84</v>
      </c>
      <c r="H615" s="5">
        <v>200</v>
      </c>
      <c r="N615" s="25">
        <v>45140</v>
      </c>
      <c r="O615" s="3" t="s">
        <v>1025</v>
      </c>
      <c r="P615" s="3"/>
      <c r="Q615" s="3"/>
      <c r="R615" s="18">
        <v>55</v>
      </c>
      <c r="S615" s="3"/>
      <c r="V615" s="17"/>
      <c r="X615" s="1" t="s">
        <v>9</v>
      </c>
      <c r="Y615" s="20" t="e">
        <f>Y638</f>
        <v>#REF!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 t="e">
        <f>C614-C615</f>
        <v>#REF!</v>
      </c>
      <c r="E616" s="4">
        <v>45078</v>
      </c>
      <c r="F616" s="3" t="s">
        <v>115</v>
      </c>
      <c r="G616" s="3" t="s">
        <v>84</v>
      </c>
      <c r="H616" s="5">
        <v>170</v>
      </c>
      <c r="N616" s="25">
        <v>45141</v>
      </c>
      <c r="O616" s="3" t="s">
        <v>1027</v>
      </c>
      <c r="P616" s="3"/>
      <c r="Q616" s="3"/>
      <c r="R616" s="18">
        <v>50</v>
      </c>
      <c r="S616" s="3"/>
      <c r="V616" s="17"/>
      <c r="X616" s="6" t="s">
        <v>8</v>
      </c>
      <c r="Y616" s="21" t="e">
        <f>Y614-Y615</f>
        <v>#REF!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5" t="e">
        <f>IF(C616&lt;0,"NO PAGAR","COBRAR")</f>
        <v>#REF!</v>
      </c>
      <c r="C617" s="225"/>
      <c r="E617" s="4">
        <v>45085</v>
      </c>
      <c r="F617" s="3" t="s">
        <v>115</v>
      </c>
      <c r="G617" s="3" t="s">
        <v>84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e">
        <f>IF(Y616&lt;0,"NO PAGAR","COBRAR")</f>
        <v>#REF!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 t="e">
        <f>IF(Y574&lt;=0,Y574*-1)</f>
        <v>#REF!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e">
        <f>IF(C616&lt;0,"SALDO ADELANTADO","SALDO A FAVOR'")</f>
        <v>#REF!</v>
      </c>
      <c r="Y619" s="10" t="e">
        <f>IF(C616&lt;=0,C616*-1)</f>
        <v>#REF!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1056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 x14ac:dyDescent="0.25">
      <c r="B630" s="12"/>
      <c r="C630" s="10"/>
      <c r="N630" s="120" t="s">
        <v>455</v>
      </c>
      <c r="O630" s="121">
        <v>45125.369305560002</v>
      </c>
      <c r="P630" s="120" t="s">
        <v>379</v>
      </c>
      <c r="Q630" s="122">
        <v>26.251999999999999</v>
      </c>
      <c r="R630" s="122">
        <v>45.941000000000003</v>
      </c>
      <c r="S630" s="125"/>
      <c r="V630" s="17"/>
      <c r="X630" s="12"/>
      <c r="Y630" s="10"/>
    </row>
    <row r="631" spans="2:41" x14ac:dyDescent="0.25">
      <c r="B631" s="12"/>
      <c r="C631" s="10"/>
      <c r="N631" s="120" t="s">
        <v>455</v>
      </c>
      <c r="O631" s="121">
        <v>45125.372361109999</v>
      </c>
      <c r="P631" s="120" t="s">
        <v>379</v>
      </c>
      <c r="Q631" s="122">
        <v>19.956</v>
      </c>
      <c r="R631" s="122">
        <v>34.923000000000002</v>
      </c>
      <c r="S631" s="125"/>
      <c r="V631" s="17"/>
      <c r="X631" s="12"/>
      <c r="Y631" s="10"/>
    </row>
    <row r="632" spans="2:41" x14ac:dyDescent="0.25">
      <c r="B632" s="12"/>
      <c r="C632" s="10"/>
      <c r="E632" s="14"/>
      <c r="N632" s="120" t="s">
        <v>455</v>
      </c>
      <c r="O632" s="121">
        <v>45128.763831019998</v>
      </c>
      <c r="P632" s="120" t="s">
        <v>379</v>
      </c>
      <c r="Q632" s="122">
        <v>44.006</v>
      </c>
      <c r="R632" s="122">
        <v>77.010000000000005</v>
      </c>
      <c r="S632" s="123" t="s">
        <v>76</v>
      </c>
      <c r="V632" s="17"/>
      <c r="X632" s="12"/>
      <c r="Y632" s="10"/>
      <c r="AA632" s="14"/>
    </row>
    <row r="633" spans="2:41" x14ac:dyDescent="0.25">
      <c r="B633" s="12"/>
      <c r="C633" s="10"/>
      <c r="N633" s="120" t="s">
        <v>455</v>
      </c>
      <c r="O633" s="121">
        <v>45132.950115740001</v>
      </c>
      <c r="P633" s="120" t="s">
        <v>379</v>
      </c>
      <c r="Q633" s="122">
        <v>32.569000000000003</v>
      </c>
      <c r="R633" s="122">
        <v>57</v>
      </c>
      <c r="S633" s="123" t="s">
        <v>76</v>
      </c>
      <c r="V633" s="17"/>
      <c r="X633" s="12"/>
      <c r="Y633" s="10"/>
    </row>
    <row r="634" spans="2:41" x14ac:dyDescent="0.25">
      <c r="B634" s="12"/>
      <c r="C634" s="10"/>
      <c r="N634" s="120" t="s">
        <v>455</v>
      </c>
      <c r="O634" s="121">
        <v>45134.557465279999</v>
      </c>
      <c r="P634" s="120" t="s">
        <v>379</v>
      </c>
      <c r="Q634" s="122">
        <v>59.841000000000001</v>
      </c>
      <c r="R634" s="122">
        <v>104.72</v>
      </c>
      <c r="S634" s="123" t="s">
        <v>76</v>
      </c>
      <c r="V634" s="17"/>
      <c r="X634" s="12"/>
      <c r="Y634" s="10"/>
    </row>
    <row r="635" spans="2:41" x14ac:dyDescent="0.25">
      <c r="B635" s="12"/>
      <c r="C635" s="10"/>
      <c r="N635" s="120" t="s">
        <v>455</v>
      </c>
      <c r="O635" s="121">
        <v>45135.95877315</v>
      </c>
      <c r="P635" s="120" t="s">
        <v>379</v>
      </c>
      <c r="Q635" s="122">
        <v>57.918999999999997</v>
      </c>
      <c r="R635" s="122">
        <v>101.36</v>
      </c>
      <c r="S635" s="123" t="s">
        <v>76</v>
      </c>
      <c r="V635" s="17"/>
      <c r="X635" s="12"/>
      <c r="Y635" s="10"/>
    </row>
    <row r="636" spans="2:41" x14ac:dyDescent="0.25">
      <c r="B636" s="12"/>
      <c r="C636" s="10"/>
      <c r="R636" s="170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 t="e">
        <f>SUM(C619:C637)</f>
        <v>#REF!</v>
      </c>
      <c r="V638" s="17"/>
      <c r="X638" s="15" t="s">
        <v>18</v>
      </c>
      <c r="Y638" s="16" t="e">
        <f>SUM(Y619:Y637)</f>
        <v>#REF!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1" t="s">
        <v>30</v>
      </c>
      <c r="I651" s="221"/>
      <c r="J651" s="221"/>
      <c r="V651" s="17"/>
      <c r="AA651" s="221" t="s">
        <v>31</v>
      </c>
      <c r="AB651" s="221"/>
      <c r="AC651" s="221"/>
    </row>
    <row r="652" spans="1:43" x14ac:dyDescent="0.25">
      <c r="H652" s="221"/>
      <c r="I652" s="221"/>
      <c r="J652" s="221"/>
      <c r="V652" s="17"/>
      <c r="AA652" s="221"/>
      <c r="AB652" s="221"/>
      <c r="AC652" s="22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65</v>
      </c>
      <c r="V655" s="17"/>
      <c r="X655" s="22" t="s">
        <v>65</v>
      </c>
    </row>
    <row r="656" spans="1:43" ht="23.25" x14ac:dyDescent="0.35">
      <c r="B656" s="23" t="s">
        <v>32</v>
      </c>
      <c r="C656" s="20" t="e">
        <f>IF(X611="PAGADO",0,Y616)</f>
        <v>#REF!</v>
      </c>
      <c r="E656" s="222" t="s">
        <v>275</v>
      </c>
      <c r="F656" s="222"/>
      <c r="G656" s="222"/>
      <c r="H656" s="222"/>
      <c r="V656" s="17"/>
      <c r="X656" s="23" t="s">
        <v>32</v>
      </c>
      <c r="Y656" s="20" t="e">
        <f>IF(B1432="PAGADO",0,C661)</f>
        <v>#REF!</v>
      </c>
      <c r="AA656" s="222" t="s">
        <v>191</v>
      </c>
      <c r="AB656" s="222"/>
      <c r="AC656" s="222"/>
      <c r="AD656" s="22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1071</v>
      </c>
      <c r="G658" s="3" t="s">
        <v>1073</v>
      </c>
      <c r="H658" s="5">
        <v>330</v>
      </c>
      <c r="N658" s="25">
        <v>45155</v>
      </c>
      <c r="O658" s="3" t="s">
        <v>1088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221</v>
      </c>
      <c r="AC658" s="3" t="s">
        <v>156</v>
      </c>
      <c r="AD658" s="5">
        <v>200</v>
      </c>
      <c r="AJ658" s="25">
        <v>45156</v>
      </c>
      <c r="AK658" s="3" t="s">
        <v>1091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 t="e">
        <f>IF(C656&gt;0,C656+C657,C657)</f>
        <v>#REF!</v>
      </c>
      <c r="E659" s="4">
        <v>45124</v>
      </c>
      <c r="F659" s="3" t="s">
        <v>1071</v>
      </c>
      <c r="G659" s="3" t="s">
        <v>1073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 t="e">
        <f>IF(Y656&gt;0,Y656+Y657,Y657)</f>
        <v>#REF!</v>
      </c>
      <c r="AA659" s="4"/>
      <c r="AB659" s="3"/>
      <c r="AC659" s="3"/>
      <c r="AD659" s="5"/>
      <c r="AJ659" s="25">
        <v>45156</v>
      </c>
      <c r="AK659" s="3" t="s">
        <v>338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 t="e">
        <f>C678</f>
        <v>#REF!</v>
      </c>
      <c r="E660" s="4">
        <v>45153</v>
      </c>
      <c r="F660" s="3" t="s">
        <v>1071</v>
      </c>
      <c r="G660" s="3" t="s">
        <v>1077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 t="e">
        <f>Y678</f>
        <v>#REF!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 t="e">
        <f>C659-C660</f>
        <v>#REF!</v>
      </c>
      <c r="E661" s="4">
        <v>45111</v>
      </c>
      <c r="F661" s="3" t="s">
        <v>1083</v>
      </c>
      <c r="G661" s="3" t="s">
        <v>156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 t="e">
        <f>Y659-Y660</f>
        <v>#REF!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1085</v>
      </c>
      <c r="G662" s="3" t="s">
        <v>156</v>
      </c>
      <c r="H662" s="5">
        <v>210</v>
      </c>
      <c r="N662" s="3"/>
      <c r="O662" s="3"/>
      <c r="P662" s="3"/>
      <c r="Q662" s="3"/>
      <c r="R662" s="18"/>
      <c r="S662" s="3"/>
      <c r="V662" s="17"/>
      <c r="X662" s="223" t="e">
        <f>IF(Y661&lt;0,"NO PAGAR","COBRAR'")</f>
        <v>#REF!</v>
      </c>
      <c r="Y662" s="22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3" t="e">
        <f>IF(C661&lt;0,"NO PAGAR","COBRAR'")</f>
        <v>#REF!</v>
      </c>
      <c r="C663" s="22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e">
        <f>IF(Y616&lt;0,"SALDO ADELANTADO","SALDO A FAVOR '")</f>
        <v>#REF!</v>
      </c>
      <c r="C665" s="10" t="e">
        <f>IF(Y616&lt;=0,Y616*-1)</f>
        <v>#REF!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e">
        <f>IF(C661&lt;0,"SALDO ADELANTADO","SALDO A FAVOR'")</f>
        <v>#REF!</v>
      </c>
      <c r="Y665" s="10" t="e">
        <f>IF(C661&lt;=0,C661*-1)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1112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77">
        <v>0.75140046296296292</v>
      </c>
      <c r="AK675" s="175">
        <v>20230811</v>
      </c>
      <c r="AL675" s="175" t="s">
        <v>455</v>
      </c>
      <c r="AM675" s="175" t="s">
        <v>379</v>
      </c>
      <c r="AN675" s="178">
        <v>108.9</v>
      </c>
      <c r="AO675" s="176">
        <v>62227</v>
      </c>
      <c r="AP675" s="175">
        <v>85236</v>
      </c>
      <c r="AQ675" s="174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 t="e">
        <f>SUM(C665:C677)</f>
        <v>#REF!</v>
      </c>
      <c r="D678" t="s">
        <v>22</v>
      </c>
      <c r="E678" t="s">
        <v>21</v>
      </c>
      <c r="V678" s="17"/>
      <c r="X678" s="15" t="s">
        <v>18</v>
      </c>
      <c r="Y678" s="16" t="e">
        <f>SUM(Y665:Y677)</f>
        <v>#REF!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4" t="s">
        <v>29</v>
      </c>
      <c r="AD692" s="224"/>
      <c r="AE692" s="224"/>
    </row>
    <row r="693" spans="2:41" x14ac:dyDescent="0.25">
      <c r="H693" s="221" t="s">
        <v>28</v>
      </c>
      <c r="I693" s="221"/>
      <c r="J693" s="221"/>
      <c r="V693" s="17"/>
      <c r="AC693" s="224"/>
      <c r="AD693" s="224"/>
      <c r="AE693" s="224"/>
    </row>
    <row r="694" spans="2:41" x14ac:dyDescent="0.25">
      <c r="H694" s="221"/>
      <c r="I694" s="221"/>
      <c r="J694" s="221"/>
      <c r="V694" s="17"/>
      <c r="AC694" s="224"/>
      <c r="AD694" s="224"/>
      <c r="AE694" s="22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66</v>
      </c>
      <c r="V697" s="17"/>
      <c r="X697" s="22" t="s">
        <v>66</v>
      </c>
    </row>
    <row r="698" spans="2:41" ht="26.25" x14ac:dyDescent="0.4">
      <c r="B698" s="23" t="s">
        <v>32</v>
      </c>
      <c r="C698" s="20" t="e">
        <f>IF(X656="PAGADO",0,Y661)</f>
        <v>#REF!</v>
      </c>
      <c r="E698" s="222" t="s">
        <v>275</v>
      </c>
      <c r="F698" s="222"/>
      <c r="G698" s="222"/>
      <c r="H698" s="222"/>
      <c r="V698" s="17"/>
      <c r="X698" s="23" t="s">
        <v>32</v>
      </c>
      <c r="Y698" s="20" t="e">
        <f>IF(B698="PAGADO",0,C703)</f>
        <v>#REF!</v>
      </c>
      <c r="AA698" s="222" t="s">
        <v>191</v>
      </c>
      <c r="AB698" s="222"/>
      <c r="AC698" s="222"/>
      <c r="AD698" s="222"/>
      <c r="AK698" s="229" t="s">
        <v>95</v>
      </c>
      <c r="AL698" s="229"/>
      <c r="AM698" s="229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82</v>
      </c>
      <c r="G700" s="3" t="s">
        <v>118</v>
      </c>
      <c r="H700" s="5">
        <v>220</v>
      </c>
      <c r="N700" s="25">
        <v>45167</v>
      </c>
      <c r="O700" s="3" t="s">
        <v>1123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155</v>
      </c>
      <c r="AC700" s="3" t="s">
        <v>118</v>
      </c>
      <c r="AD700" s="5">
        <v>200</v>
      </c>
      <c r="AJ700" s="25">
        <v>45182</v>
      </c>
      <c r="AK700" s="3" t="s">
        <v>95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 t="e">
        <f>IF(C698&gt;0,C698+C699,C699)</f>
        <v>#REF!</v>
      </c>
      <c r="E701" s="4">
        <v>45133</v>
      </c>
      <c r="F701" s="3" t="s">
        <v>82</v>
      </c>
      <c r="G701" s="3" t="s">
        <v>445</v>
      </c>
      <c r="H701" s="5">
        <v>625</v>
      </c>
      <c r="N701" s="25">
        <v>45168</v>
      </c>
      <c r="O701" s="3" t="s">
        <v>95</v>
      </c>
      <c r="P701" s="3"/>
      <c r="Q701" s="3"/>
      <c r="R701" s="18">
        <v>150</v>
      </c>
      <c r="S701" s="3"/>
      <c r="V701" s="17"/>
      <c r="X701" s="1" t="s">
        <v>24</v>
      </c>
      <c r="Y701" s="19" t="e">
        <f>IF(Y698&gt;0,Y698+Y699,Y699)</f>
        <v>#REF!</v>
      </c>
      <c r="AA701" s="4">
        <v>45161</v>
      </c>
      <c r="AB701" s="3" t="s">
        <v>83</v>
      </c>
      <c r="AC701" s="3" t="s">
        <v>81</v>
      </c>
      <c r="AD701" s="5">
        <v>200</v>
      </c>
      <c r="AJ701" s="25">
        <v>45152</v>
      </c>
      <c r="AK701" s="3" t="s">
        <v>1206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 t="e">
        <f>C721</f>
        <v>#REF!</v>
      </c>
      <c r="E702" s="4">
        <v>45134</v>
      </c>
      <c r="F702" s="3" t="s">
        <v>82</v>
      </c>
      <c r="G702" s="3" t="s">
        <v>445</v>
      </c>
      <c r="H702" s="5">
        <v>620</v>
      </c>
      <c r="N702" s="25">
        <v>45175</v>
      </c>
      <c r="O702" s="3" t="s">
        <v>95</v>
      </c>
      <c r="P702" s="3"/>
      <c r="Q702" s="3"/>
      <c r="R702" s="18">
        <v>100</v>
      </c>
      <c r="S702" s="3"/>
      <c r="V702" s="17"/>
      <c r="X702" s="1" t="s">
        <v>9</v>
      </c>
      <c r="Y702" s="20" t="e">
        <f>Y721</f>
        <v>#REF!</v>
      </c>
      <c r="AA702" s="4">
        <v>45163</v>
      </c>
      <c r="AB702" s="3" t="s">
        <v>83</v>
      </c>
      <c r="AC702" s="3" t="s">
        <v>81</v>
      </c>
      <c r="AD702" s="5">
        <v>200</v>
      </c>
      <c r="AJ702" s="25">
        <v>45183</v>
      </c>
      <c r="AK702" s="3" t="s">
        <v>1207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 t="e">
        <f>C701-C702</f>
        <v>#REF!</v>
      </c>
      <c r="E703" s="4">
        <v>45135</v>
      </c>
      <c r="F703" s="3" t="s">
        <v>82</v>
      </c>
      <c r="G703" s="3" t="s">
        <v>84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 t="e">
        <f>Y701-Y702</f>
        <v>#REF!</v>
      </c>
      <c r="AA703" s="4">
        <v>45166</v>
      </c>
      <c r="AB703" s="3" t="s">
        <v>83</v>
      </c>
      <c r="AC703" s="3" t="s">
        <v>81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5" t="e">
        <f>IF(C703&lt;0,"NO PAGAR","COBRAR")</f>
        <v>#REF!</v>
      </c>
      <c r="C704" s="225"/>
      <c r="E704" s="4">
        <v>45138</v>
      </c>
      <c r="F704" s="3" t="s">
        <v>82</v>
      </c>
      <c r="G704" s="3" t="s">
        <v>84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e">
        <f>IF(Y703&lt;0,"NO PAGAR","COBRAR")</f>
        <v>#REF!</v>
      </c>
      <c r="Y704" s="225"/>
      <c r="AA704" s="4">
        <v>45167</v>
      </c>
      <c r="AB704" s="3" t="s">
        <v>83</v>
      </c>
      <c r="AC704" s="3" t="s">
        <v>220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6" t="s">
        <v>9</v>
      </c>
      <c r="C705" s="217"/>
      <c r="E705" s="4">
        <v>45140</v>
      </c>
      <c r="F705" s="3" t="s">
        <v>82</v>
      </c>
      <c r="G705" s="3" t="s">
        <v>84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83</v>
      </c>
      <c r="AC705" s="3" t="s">
        <v>81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 t="e">
        <f>IF(Y661&lt;=0,Y661*-1)</f>
        <v>#REF!</v>
      </c>
      <c r="E706" s="4">
        <v>45152</v>
      </c>
      <c r="F706" s="3" t="s">
        <v>82</v>
      </c>
      <c r="G706" s="3" t="s">
        <v>84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e">
        <f>IF(C703&lt;0,"SALDO ADELANTADO","SALDO A FAVOR'")</f>
        <v>#REF!</v>
      </c>
      <c r="Y706" s="10" t="e">
        <f>IF(C703&lt;=0,C703*-1)</f>
        <v>#REF!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82</v>
      </c>
      <c r="G707" s="3" t="s">
        <v>84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82</v>
      </c>
      <c r="G708" s="3" t="s">
        <v>84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1199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1168</v>
      </c>
      <c r="G709" s="3" t="s">
        <v>84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1158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 x14ac:dyDescent="0.25">
      <c r="B717" s="12"/>
      <c r="C717" s="10"/>
      <c r="N717" s="120" t="s">
        <v>455</v>
      </c>
      <c r="O717" s="120" t="s">
        <v>1151</v>
      </c>
      <c r="P717" s="121">
        <v>45159.66978009</v>
      </c>
      <c r="Q717" s="122">
        <v>27.427</v>
      </c>
      <c r="R717" s="122">
        <v>48</v>
      </c>
      <c r="S717" s="123" t="s">
        <v>76</v>
      </c>
      <c r="V717" s="17"/>
      <c r="X717" s="12"/>
      <c r="Y717" s="10"/>
    </row>
    <row r="718" spans="2:41" x14ac:dyDescent="0.25">
      <c r="B718" s="12"/>
      <c r="C718" s="10"/>
      <c r="N718" s="120" t="s">
        <v>455</v>
      </c>
      <c r="O718" s="120" t="s">
        <v>373</v>
      </c>
      <c r="P718" s="121">
        <v>45156.669259260001</v>
      </c>
      <c r="Q718" s="122">
        <v>46.286999999999999</v>
      </c>
      <c r="R718" s="122">
        <v>81</v>
      </c>
      <c r="S718" s="123" t="s">
        <v>76</v>
      </c>
      <c r="V718" s="17"/>
      <c r="X718" s="12"/>
      <c r="Y718" s="10"/>
    </row>
    <row r="719" spans="2:41" x14ac:dyDescent="0.25">
      <c r="B719" s="12"/>
      <c r="C719" s="10"/>
      <c r="E719" s="14"/>
      <c r="N719" s="120" t="s">
        <v>455</v>
      </c>
      <c r="O719" s="120" t="s">
        <v>373</v>
      </c>
      <c r="P719" s="121">
        <v>45168.325648149999</v>
      </c>
      <c r="Q719" s="122">
        <v>36.57</v>
      </c>
      <c r="R719" s="122">
        <v>64</v>
      </c>
      <c r="S719" s="123" t="s">
        <v>76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2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 t="e">
        <f>SUM(C706:C720)</f>
        <v>#REF!</v>
      </c>
      <c r="F721" s="1" t="s">
        <v>19</v>
      </c>
      <c r="V721" s="17"/>
      <c r="X721" s="15" t="s">
        <v>18</v>
      </c>
      <c r="Y721" s="16" t="e">
        <f>SUM(Y706:Y720)</f>
        <v>#REF!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1" t="s">
        <v>30</v>
      </c>
      <c r="I734" s="221"/>
      <c r="J734" s="221"/>
      <c r="V734" s="17"/>
      <c r="AA734" s="221" t="s">
        <v>31</v>
      </c>
      <c r="AB734" s="221"/>
      <c r="AC734" s="221"/>
    </row>
    <row r="735" spans="1:43" x14ac:dyDescent="0.25">
      <c r="H735" s="221"/>
      <c r="I735" s="221"/>
      <c r="J735" s="221"/>
      <c r="V735" s="17"/>
      <c r="AA735" s="221"/>
      <c r="AB735" s="221"/>
      <c r="AC735" s="221"/>
    </row>
    <row r="736" spans="1:43" ht="23.25" x14ac:dyDescent="0.35">
      <c r="B736" s="24" t="s">
        <v>66</v>
      </c>
      <c r="V736" s="17"/>
      <c r="X736" s="22" t="s">
        <v>66</v>
      </c>
    </row>
    <row r="737" spans="2:41" ht="23.25" x14ac:dyDescent="0.35">
      <c r="B737" s="23" t="s">
        <v>32</v>
      </c>
      <c r="C737" s="20" t="e">
        <f>IF(X698="PAGADO",0,C703)</f>
        <v>#REF!</v>
      </c>
      <c r="E737" s="222" t="s">
        <v>275</v>
      </c>
      <c r="F737" s="222"/>
      <c r="G737" s="222"/>
      <c r="H737" s="222"/>
      <c r="V737" s="17"/>
      <c r="X737" s="23" t="s">
        <v>32</v>
      </c>
      <c r="Y737" s="20" t="e">
        <f>IF(B1525="PAGADO",0,C742)</f>
        <v>#REF!</v>
      </c>
      <c r="AA737" s="222" t="s">
        <v>191</v>
      </c>
      <c r="AB737" s="222"/>
      <c r="AC737" s="222"/>
      <c r="AD737" s="222"/>
      <c r="AK737" s="222" t="s">
        <v>10</v>
      </c>
      <c r="AL737" s="222"/>
      <c r="AM737" s="222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325</v>
      </c>
      <c r="G739" s="3" t="s">
        <v>156</v>
      </c>
      <c r="H739" s="5">
        <v>200</v>
      </c>
      <c r="N739" s="25">
        <v>45188</v>
      </c>
      <c r="O739" s="3" t="s">
        <v>513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325</v>
      </c>
      <c r="AC739" s="3" t="s">
        <v>156</v>
      </c>
      <c r="AD739" s="5">
        <v>200</v>
      </c>
      <c r="AJ739" s="25">
        <v>45191</v>
      </c>
      <c r="AK739" s="3" t="s">
        <v>95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 t="e">
        <f>IF(C737&gt;0,C737+C738,C738)</f>
        <v>#REF!</v>
      </c>
      <c r="E740" s="4">
        <v>45175</v>
      </c>
      <c r="F740" s="3" t="s">
        <v>325</v>
      </c>
      <c r="G740" s="3" t="s">
        <v>156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 t="e">
        <f>IF(Y737&gt;0,Y737+Y738,Y738)</f>
        <v>#REF!</v>
      </c>
      <c r="AA740" s="4"/>
      <c r="AB740" s="3"/>
      <c r="AC740" s="3"/>
      <c r="AD740" s="5"/>
      <c r="AJ740" s="25">
        <v>45194</v>
      </c>
      <c r="AK740" s="3" t="s">
        <v>95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 t="e">
        <f>C762</f>
        <v>#REF!</v>
      </c>
      <c r="E741" s="4">
        <v>45177</v>
      </c>
      <c r="F741" s="3" t="s">
        <v>325</v>
      </c>
      <c r="G741" s="3" t="s">
        <v>156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 t="e">
        <f>Y762</f>
        <v>#REF!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 t="e">
        <f>C740-C741</f>
        <v>#REF!</v>
      </c>
      <c r="E742" s="4">
        <v>45176</v>
      </c>
      <c r="F742" s="3" t="s">
        <v>1071</v>
      </c>
      <c r="G742" s="3" t="s">
        <v>1074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 t="e">
        <f>Y740-Y741</f>
        <v>#REF!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1071</v>
      </c>
      <c r="G743" s="3" t="s">
        <v>88</v>
      </c>
      <c r="H743" s="5">
        <v>285</v>
      </c>
      <c r="N743" s="3"/>
      <c r="O743" s="3"/>
      <c r="P743" s="3"/>
      <c r="Q743" s="3"/>
      <c r="R743" s="18"/>
      <c r="S743" s="3"/>
      <c r="V743" s="17"/>
      <c r="X743" s="223" t="e">
        <f>IF(Y742&lt;0,"NO PAGAR","COBRAR'")</f>
        <v>#REF!</v>
      </c>
      <c r="Y743" s="22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3" t="e">
        <f>IF(C742&lt;0,"NO PAGAR","COBRAR'")</f>
        <v>#REF!</v>
      </c>
      <c r="C744" s="223"/>
      <c r="E744" s="4">
        <v>45158</v>
      </c>
      <c r="F744" s="3" t="s">
        <v>1071</v>
      </c>
      <c r="G744" s="3" t="s">
        <v>88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e">
        <f>IF(Y703&lt;0,"SALDO ADELANTADO","SALDO A FAVOR '")</f>
        <v>#REF!</v>
      </c>
      <c r="C746" s="10" t="e">
        <f>IF(Y703&lt;=0,Y703*-1)</f>
        <v>#REF!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e">
        <f>IF(C742&lt;0,"SALDO ADELANTADO","SALDO A FAVOR'")</f>
        <v>#REF!</v>
      </c>
      <c r="Y746" s="10" t="e">
        <f>IF(C742&lt;=0,C742*-1)</f>
        <v>#REF!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1219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 x14ac:dyDescent="0.25">
      <c r="B756" s="12"/>
      <c r="C756" s="10"/>
      <c r="N756" s="120" t="s">
        <v>455</v>
      </c>
      <c r="O756" s="121">
        <v>45175.594479170002</v>
      </c>
      <c r="P756" s="120" t="s">
        <v>379</v>
      </c>
      <c r="Q756" s="122">
        <v>48.688000000000002</v>
      </c>
      <c r="R756" s="181">
        <v>85.2</v>
      </c>
      <c r="S756" s="122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 t="e">
        <f>SUM(C746:C761)</f>
        <v>#REF!</v>
      </c>
      <c r="D762" t="s">
        <v>22</v>
      </c>
      <c r="E762" t="s">
        <v>21</v>
      </c>
      <c r="V762" s="17"/>
      <c r="X762" s="15" t="s">
        <v>18</v>
      </c>
      <c r="Y762" s="16" t="e">
        <f>SUM(Y746:Y761)</f>
        <v>#REF!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4" t="s">
        <v>29</v>
      </c>
      <c r="AD776" s="224"/>
      <c r="AE776" s="224"/>
    </row>
    <row r="777" spans="2:41" x14ac:dyDescent="0.25">
      <c r="H777" s="221" t="s">
        <v>28</v>
      </c>
      <c r="I777" s="221"/>
      <c r="J777" s="221"/>
      <c r="V777" s="17"/>
      <c r="AC777" s="224"/>
      <c r="AD777" s="224"/>
      <c r="AE777" s="224"/>
    </row>
    <row r="778" spans="2:41" x14ac:dyDescent="0.25">
      <c r="H778" s="221"/>
      <c r="I778" s="221"/>
      <c r="J778" s="221"/>
      <c r="V778" s="17"/>
      <c r="AC778" s="224"/>
      <c r="AD778" s="224"/>
      <c r="AE778" s="22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67</v>
      </c>
      <c r="V781" s="17"/>
      <c r="X781" s="22" t="s">
        <v>67</v>
      </c>
    </row>
    <row r="782" spans="2:41" ht="23.25" x14ac:dyDescent="0.35">
      <c r="B782" s="23" t="s">
        <v>32</v>
      </c>
      <c r="C782" s="20" t="e">
        <f>IF(X737="PAGADO",0,Y742)</f>
        <v>#REF!</v>
      </c>
      <c r="E782" s="222" t="s">
        <v>578</v>
      </c>
      <c r="F782" s="222"/>
      <c r="G782" s="222"/>
      <c r="H782" s="222"/>
      <c r="O782" s="222" t="s">
        <v>338</v>
      </c>
      <c r="P782" s="222"/>
      <c r="Q782" s="222"/>
      <c r="V782" s="17"/>
      <c r="X782" s="23" t="s">
        <v>32</v>
      </c>
      <c r="Y782" s="20" t="e">
        <f>IF(B782="PAGADO",0,C787)</f>
        <v>#REF!</v>
      </c>
      <c r="AA782" s="222" t="s">
        <v>275</v>
      </c>
      <c r="AB782" s="222"/>
      <c r="AC782" s="222"/>
      <c r="AD782" s="222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1238</v>
      </c>
      <c r="F784" s="3"/>
      <c r="G784" s="3"/>
      <c r="H784" s="5">
        <v>20</v>
      </c>
      <c r="N784" s="25">
        <v>45197</v>
      </c>
      <c r="O784" s="3" t="s">
        <v>338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1168</v>
      </c>
      <c r="AC784" s="3" t="s">
        <v>156</v>
      </c>
      <c r="AD784" s="5">
        <v>120</v>
      </c>
      <c r="AJ784" s="25">
        <v>45211</v>
      </c>
      <c r="AK784" s="3" t="s">
        <v>95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 t="e">
        <f>IF(C782&gt;0,C782+C783,C783)</f>
        <v>#REF!</v>
      </c>
      <c r="E785" s="4" t="s">
        <v>1239</v>
      </c>
      <c r="F785" s="3"/>
      <c r="G785" s="3"/>
      <c r="H785" s="5">
        <v>24.73</v>
      </c>
      <c r="N785" s="25">
        <v>45198</v>
      </c>
      <c r="O785" s="3" t="s">
        <v>338</v>
      </c>
      <c r="P785" s="3"/>
      <c r="Q785" s="3"/>
      <c r="R785" s="18">
        <v>350</v>
      </c>
      <c r="S785" s="3"/>
      <c r="V785" s="17"/>
      <c r="X785" s="1" t="s">
        <v>24</v>
      </c>
      <c r="Y785" s="19" t="e">
        <f>IF(Y782&gt;0,Y783+Y782,Y783)</f>
        <v>#REF!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 t="e">
        <f>C809</f>
        <v>#REF!</v>
      </c>
      <c r="E786" s="4">
        <v>45183</v>
      </c>
      <c r="F786" s="3" t="s">
        <v>1248</v>
      </c>
      <c r="G786" s="3" t="s">
        <v>1249</v>
      </c>
      <c r="H786" s="5">
        <v>90</v>
      </c>
      <c r="I786" t="s">
        <v>423</v>
      </c>
      <c r="N786" s="25">
        <v>45203</v>
      </c>
      <c r="O786" s="3" t="s">
        <v>338</v>
      </c>
      <c r="P786" s="3"/>
      <c r="Q786" s="3"/>
      <c r="R786" s="18">
        <v>200</v>
      </c>
      <c r="S786" s="3"/>
      <c r="V786" s="17"/>
      <c r="X786" s="1" t="s">
        <v>9</v>
      </c>
      <c r="Y786" s="20" t="e">
        <f>Y809</f>
        <v>#REF!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 t="e">
        <f>C785-C786</f>
        <v>#REF!</v>
      </c>
      <c r="E787" s="4">
        <v>45187</v>
      </c>
      <c r="F787" s="3" t="s">
        <v>325</v>
      </c>
      <c r="G787" s="3" t="s">
        <v>156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 t="e">
        <f>Y785-Y786</f>
        <v>#REF!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5" t="e">
        <f>IF(C787&lt;0,"NO PAGAR","COBRAR")</f>
        <v>#REF!</v>
      </c>
      <c r="C788" s="225"/>
      <c r="E788" s="4">
        <v>45189</v>
      </c>
      <c r="F788" s="3" t="s">
        <v>325</v>
      </c>
      <c r="G788" s="3" t="s">
        <v>156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e">
        <f>IF(Y787&lt;0,"NO PAGAR","COBRAR")</f>
        <v>#REF!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e">
        <f>IF(Y737&lt;=0,Y737*-1)</f>
        <v>#REF!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e">
        <f>IF(C787&lt;0,"SALDO ADELANTADO","SALDO A FAVOR'")</f>
        <v>#REF!</v>
      </c>
      <c r="Y790" s="10" t="e">
        <f>IF(C787&lt;=0,C787*-1)</f>
        <v>#REF!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1296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 x14ac:dyDescent="0.25">
      <c r="B801" s="12"/>
      <c r="C801" s="10"/>
      <c r="N801" s="120" t="s">
        <v>455</v>
      </c>
      <c r="O801" s="121">
        <v>45191.084108800002</v>
      </c>
      <c r="P801" s="120" t="s">
        <v>1274</v>
      </c>
      <c r="Q801" s="120" t="s">
        <v>379</v>
      </c>
      <c r="R801" s="122">
        <v>32.387999999999998</v>
      </c>
      <c r="S801" s="122">
        <v>56.679000000000002</v>
      </c>
      <c r="T801" s="125"/>
      <c r="V801" s="17"/>
      <c r="X801" s="12"/>
      <c r="Y801" s="10"/>
    </row>
    <row r="802" spans="2:27" x14ac:dyDescent="0.25">
      <c r="B802" s="12"/>
      <c r="C802" s="10"/>
      <c r="N802" s="120" t="s">
        <v>455</v>
      </c>
      <c r="O802" s="121">
        <v>45192.417129629997</v>
      </c>
      <c r="P802" s="120" t="s">
        <v>1273</v>
      </c>
      <c r="Q802" s="120" t="s">
        <v>379</v>
      </c>
      <c r="R802" s="122">
        <v>39.56</v>
      </c>
      <c r="S802" s="122">
        <v>69.23</v>
      </c>
      <c r="T802" s="123" t="s">
        <v>76</v>
      </c>
      <c r="V802" s="17"/>
      <c r="X802" s="12"/>
      <c r="Y802" s="10"/>
    </row>
    <row r="803" spans="2:27" x14ac:dyDescent="0.25">
      <c r="B803" s="12"/>
      <c r="C803" s="10"/>
      <c r="E803" s="14"/>
      <c r="N803" s="120" t="s">
        <v>455</v>
      </c>
      <c r="O803" s="121">
        <v>45189.589895830002</v>
      </c>
      <c r="P803" s="120" t="s">
        <v>1272</v>
      </c>
      <c r="Q803" s="120" t="s">
        <v>379</v>
      </c>
      <c r="R803" s="122">
        <v>34.290999999999997</v>
      </c>
      <c r="S803" s="122">
        <v>60.01</v>
      </c>
      <c r="T803" s="123" t="s">
        <v>76</v>
      </c>
      <c r="V803" s="17"/>
      <c r="X803" s="12"/>
      <c r="Y803" s="10"/>
      <c r="AA803" s="14"/>
    </row>
    <row r="804" spans="2:27" x14ac:dyDescent="0.25">
      <c r="B804" s="12"/>
      <c r="C804" s="10"/>
      <c r="N804" s="120" t="s">
        <v>455</v>
      </c>
      <c r="O804" s="121">
        <v>45197.968854170002</v>
      </c>
      <c r="P804" s="120" t="s">
        <v>1271</v>
      </c>
      <c r="Q804" s="120" t="s">
        <v>379</v>
      </c>
      <c r="R804" s="122">
        <v>37.712000000000003</v>
      </c>
      <c r="S804" s="122">
        <v>66</v>
      </c>
      <c r="T804" s="123" t="s">
        <v>76</v>
      </c>
      <c r="V804" s="17"/>
      <c r="X804" s="12"/>
      <c r="Y804" s="10"/>
    </row>
    <row r="805" spans="2:27" x14ac:dyDescent="0.25">
      <c r="B805" s="12"/>
      <c r="C805" s="10"/>
      <c r="S805" s="182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 t="e">
        <f>SUM(C790:C808)</f>
        <v>#REF!</v>
      </c>
      <c r="V809" s="17"/>
      <c r="X809" s="15" t="s">
        <v>18</v>
      </c>
      <c r="Y809" s="16" t="e">
        <f>SUM(Y790:Y808)</f>
        <v>#REF!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1" t="s">
        <v>30</v>
      </c>
      <c r="I822" s="221"/>
      <c r="J822" s="221"/>
      <c r="V822" s="17"/>
      <c r="AA822" s="221" t="s">
        <v>31</v>
      </c>
      <c r="AB822" s="221"/>
      <c r="AC822" s="221"/>
    </row>
    <row r="823" spans="1:43" x14ac:dyDescent="0.25">
      <c r="H823" s="221"/>
      <c r="I823" s="221"/>
      <c r="J823" s="221"/>
      <c r="V823" s="17"/>
      <c r="AA823" s="221"/>
      <c r="AB823" s="221"/>
      <c r="AC823" s="221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IF(X782="PAGADO",0,C787)</f>
        <v>#REF!</v>
      </c>
      <c r="E827" s="222" t="s">
        <v>275</v>
      </c>
      <c r="F827" s="222"/>
      <c r="G827" s="222"/>
      <c r="H827" s="222"/>
      <c r="V827" s="17"/>
      <c r="X827" s="23" t="s">
        <v>32</v>
      </c>
      <c r="Y827" s="20" t="e">
        <f>IF(B1618="PAGADO",0,C832)</f>
        <v>#REF!</v>
      </c>
      <c r="AA827" s="222" t="s">
        <v>578</v>
      </c>
      <c r="AB827" s="222"/>
      <c r="AC827" s="222"/>
      <c r="AD827" s="222"/>
      <c r="AK827" s="245" t="s">
        <v>146</v>
      </c>
      <c r="AL827" s="245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312</v>
      </c>
      <c r="G829" s="3" t="s">
        <v>134</v>
      </c>
      <c r="H829" s="5">
        <v>330</v>
      </c>
      <c r="N829" s="25">
        <v>45216</v>
      </c>
      <c r="O829" s="3" t="s">
        <v>95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1350</v>
      </c>
      <c r="AC829" s="3" t="s">
        <v>159</v>
      </c>
      <c r="AD829" s="5">
        <v>580</v>
      </c>
      <c r="AJ829" s="25">
        <v>45222</v>
      </c>
      <c r="AK829" s="3" t="s">
        <v>95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45184</v>
      </c>
      <c r="F830" s="3" t="s">
        <v>312</v>
      </c>
      <c r="G830" s="3" t="s">
        <v>156</v>
      </c>
      <c r="H830" s="5">
        <v>170</v>
      </c>
      <c r="N830" s="25">
        <v>45216</v>
      </c>
      <c r="O830" s="3" t="s">
        <v>1330</v>
      </c>
      <c r="P830" s="3"/>
      <c r="Q830" s="3"/>
      <c r="R830" s="18">
        <v>100</v>
      </c>
      <c r="S830" s="3"/>
      <c r="V830" s="17"/>
      <c r="X830" s="1" t="s">
        <v>24</v>
      </c>
      <c r="Y830" s="19" t="e">
        <f>IF(Y827&gt;0,Y827+Y828,Y828)</f>
        <v>#REF!</v>
      </c>
      <c r="AA830" s="4">
        <v>45202</v>
      </c>
      <c r="AB830" s="3" t="s">
        <v>325</v>
      </c>
      <c r="AC830" s="3" t="s">
        <v>133</v>
      </c>
      <c r="AD830" s="5">
        <v>150</v>
      </c>
      <c r="AJ830" s="25">
        <v>45222</v>
      </c>
      <c r="AK830" s="3" t="s">
        <v>1201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45194</v>
      </c>
      <c r="F831" s="3" t="s">
        <v>325</v>
      </c>
      <c r="G831" s="3" t="s">
        <v>156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/>
      <c r="AB831" s="3"/>
      <c r="AC831" s="3"/>
      <c r="AD831" s="5"/>
      <c r="AJ831" s="25">
        <v>45224</v>
      </c>
      <c r="AK831" s="3" t="s">
        <v>1366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45196</v>
      </c>
      <c r="F832" s="3" t="s">
        <v>325</v>
      </c>
      <c r="G832" s="3" t="s">
        <v>156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/>
      <c r="AB832" s="3"/>
      <c r="AC832" s="3"/>
      <c r="AD832" s="5"/>
      <c r="AJ832" s="25">
        <v>45225</v>
      </c>
      <c r="AK832" s="3" t="s">
        <v>95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325</v>
      </c>
      <c r="G833" s="3" t="s">
        <v>1335</v>
      </c>
      <c r="H833" s="5">
        <v>415</v>
      </c>
      <c r="N833" s="3"/>
      <c r="O833" s="3"/>
      <c r="P833" s="3"/>
      <c r="Q833" s="3"/>
      <c r="R833" s="18"/>
      <c r="S833" s="3"/>
      <c r="V833" s="17"/>
      <c r="X833" s="223" t="e">
        <f>IF(Y832&lt;0,"NO PAGAR","COBRAR'")</f>
        <v>#REF!</v>
      </c>
      <c r="Y833" s="223"/>
      <c r="AA833" s="4"/>
      <c r="AB833" s="3"/>
      <c r="AC833" s="3"/>
      <c r="AD833" s="5"/>
      <c r="AJ833" s="25">
        <v>45225</v>
      </c>
      <c r="AK833" s="3" t="s">
        <v>95</v>
      </c>
      <c r="AL833" s="3"/>
      <c r="AM833" s="3"/>
      <c r="AN833" s="18">
        <v>67.349999999999994</v>
      </c>
      <c r="AO833" s="3"/>
    </row>
    <row r="834" spans="2:41" ht="23.25" x14ac:dyDescent="0.35">
      <c r="B834" s="223" t="e">
        <f>IF(C832&lt;0,"NO PAGAR","COBRAR'")</f>
        <v>#REF!</v>
      </c>
      <c r="C834" s="22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e">
        <f>IF(Y787&lt;0,"SALDO ADELANTADO","SALDO A FAVOR '")</f>
        <v>#REF!</v>
      </c>
      <c r="C836" s="10" t="e">
        <f>IF(Y787&lt;=0,Y787*-1)</f>
        <v>#REF!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1343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 x14ac:dyDescent="0.25">
      <c r="B846" s="12"/>
      <c r="C846" s="10"/>
      <c r="N846" t="s">
        <v>1339</v>
      </c>
      <c r="O846" s="191">
        <v>44995</v>
      </c>
      <c r="P846" t="s">
        <v>455</v>
      </c>
      <c r="Q846" t="s">
        <v>379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1339</v>
      </c>
      <c r="O847" s="191">
        <v>45056</v>
      </c>
      <c r="P847" t="s">
        <v>455</v>
      </c>
      <c r="Q847" t="s">
        <v>379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1339</v>
      </c>
      <c r="O848" s="191">
        <v>45087</v>
      </c>
      <c r="P848" t="s">
        <v>455</v>
      </c>
      <c r="Q848" t="s">
        <v>379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1339</v>
      </c>
      <c r="O849" s="191">
        <v>45270</v>
      </c>
      <c r="P849" t="s">
        <v>455</v>
      </c>
      <c r="Q849" t="s">
        <v>379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1339</v>
      </c>
      <c r="O850" s="191">
        <v>44936</v>
      </c>
      <c r="P850" t="s">
        <v>455</v>
      </c>
      <c r="Q850" t="s">
        <v>379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4" t="s">
        <v>29</v>
      </c>
      <c r="AD867" s="224"/>
      <c r="AE867" s="224"/>
    </row>
    <row r="868" spans="2:41" x14ac:dyDescent="0.25">
      <c r="H868" s="221" t="s">
        <v>28</v>
      </c>
      <c r="I868" s="221"/>
      <c r="J868" s="221"/>
      <c r="V868" s="17"/>
      <c r="AC868" s="224"/>
      <c r="AD868" s="224"/>
      <c r="AE868" s="224"/>
    </row>
    <row r="869" spans="2:41" x14ac:dyDescent="0.25">
      <c r="H869" s="221"/>
      <c r="I869" s="221"/>
      <c r="J869" s="221"/>
      <c r="V869" s="17"/>
      <c r="AC869" s="224"/>
      <c r="AD869" s="224"/>
      <c r="AE869" s="22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22" t="s">
        <v>275</v>
      </c>
      <c r="F873" s="222"/>
      <c r="G873" s="222"/>
      <c r="H873" s="222"/>
      <c r="V873" s="17"/>
      <c r="X873" s="23" t="s">
        <v>32</v>
      </c>
      <c r="Y873" s="20" t="e">
        <f>IF(B873="PAGADO",0,C878)</f>
        <v>#REF!</v>
      </c>
      <c r="AA873" s="222" t="s">
        <v>275</v>
      </c>
      <c r="AB873" s="222"/>
      <c r="AC873" s="222"/>
      <c r="AD873" s="222"/>
    </row>
    <row r="874" spans="2:41" x14ac:dyDescent="0.25">
      <c r="B874" s="1" t="s">
        <v>0</v>
      </c>
      <c r="C874" s="19">
        <f>H889</f>
        <v>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/>
      <c r="F875" s="3"/>
      <c r="G875" s="3"/>
      <c r="H875" s="5"/>
      <c r="N875" s="25">
        <v>45226</v>
      </c>
      <c r="O875" s="3" t="s">
        <v>95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1071</v>
      </c>
      <c r="AC875" s="3" t="s">
        <v>1418</v>
      </c>
      <c r="AD875" s="5">
        <v>210</v>
      </c>
      <c r="AJ875" s="25">
        <v>45237</v>
      </c>
      <c r="AK875" s="3" t="s">
        <v>1403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/>
      <c r="F876" s="3"/>
      <c r="G876" s="3"/>
      <c r="H876" s="5"/>
      <c r="N876" s="25">
        <v>45227</v>
      </c>
      <c r="O876" s="3" t="s">
        <v>95</v>
      </c>
      <c r="P876" s="3"/>
      <c r="Q876" s="3"/>
      <c r="R876" s="18">
        <v>100</v>
      </c>
      <c r="S876" s="3"/>
      <c r="V876" s="17"/>
      <c r="X876" s="1" t="s">
        <v>24</v>
      </c>
      <c r="Y876" s="19" t="e">
        <f>IF(Y873&gt;0,Y874+Y873,Y874)</f>
        <v>#REF!</v>
      </c>
      <c r="AA876" s="4">
        <v>45210</v>
      </c>
      <c r="AB876" s="3" t="s">
        <v>1071</v>
      </c>
      <c r="AC876" s="3" t="s">
        <v>1077</v>
      </c>
      <c r="AD876" s="5">
        <v>285</v>
      </c>
      <c r="AJ876" s="25">
        <v>45240</v>
      </c>
      <c r="AK876" s="3" t="s">
        <v>95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 t="e">
        <f>C900</f>
        <v>#REF!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9</v>
      </c>
      <c r="Y877" s="20" t="e">
        <f>Y900</f>
        <v>#REF!</v>
      </c>
      <c r="AA877" s="4">
        <v>45211</v>
      </c>
      <c r="AB877" s="3" t="s">
        <v>1071</v>
      </c>
      <c r="AC877" s="3" t="s">
        <v>1077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 t="e">
        <f>C876-C877</f>
        <v>#REF!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45218</v>
      </c>
      <c r="AB878" s="3" t="s">
        <v>1071</v>
      </c>
      <c r="AC878" s="3" t="s">
        <v>1077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5" t="e">
        <f>IF(C878&lt;0,"NO PAGAR","COBRAR")</f>
        <v>#REF!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e">
        <f>IF(Y878&lt;0,"NO PAGAR","COBRAR")</f>
        <v>#REF!</v>
      </c>
      <c r="Y879" s="225"/>
      <c r="AA879" s="4">
        <v>45225</v>
      </c>
      <c r="AB879" s="3" t="s">
        <v>1071</v>
      </c>
      <c r="AC879" s="3" t="s">
        <v>1418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1535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1399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 x14ac:dyDescent="0.25">
      <c r="B892" s="12"/>
      <c r="C892" s="10"/>
      <c r="N892" s="120" t="s">
        <v>455</v>
      </c>
      <c r="O892" s="120" t="s">
        <v>370</v>
      </c>
      <c r="P892" s="121">
        <v>45229.930682869999</v>
      </c>
      <c r="Q892" s="122">
        <v>25.385999999999999</v>
      </c>
      <c r="R892" s="122">
        <v>44.426000000000002</v>
      </c>
      <c r="V892" s="17"/>
      <c r="X892" s="12"/>
      <c r="Y892" s="10"/>
    </row>
    <row r="893" spans="2:41" x14ac:dyDescent="0.25">
      <c r="B893" s="12"/>
      <c r="C893" s="10"/>
      <c r="N893" s="120" t="s">
        <v>455</v>
      </c>
      <c r="O893" s="120" t="s">
        <v>370</v>
      </c>
      <c r="P893" s="121">
        <v>45230.837129630003</v>
      </c>
      <c r="Q893" s="122">
        <v>40.575000000000003</v>
      </c>
      <c r="R893" s="122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0" t="s">
        <v>455</v>
      </c>
      <c r="O894" s="120" t="s">
        <v>373</v>
      </c>
      <c r="P894" s="121">
        <v>45217.445196760003</v>
      </c>
      <c r="Q894" s="122">
        <v>53.578000000000003</v>
      </c>
      <c r="R894" s="122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0" t="s">
        <v>455</v>
      </c>
      <c r="O895" s="120" t="s">
        <v>373</v>
      </c>
      <c r="P895" s="121">
        <v>45222.489837959998</v>
      </c>
      <c r="Q895" s="122">
        <v>42.863999999999997</v>
      </c>
      <c r="R895" s="122">
        <v>75.010000000000005</v>
      </c>
      <c r="V895" s="17"/>
      <c r="X895" s="12"/>
      <c r="Y895" s="10"/>
    </row>
    <row r="896" spans="2:41" x14ac:dyDescent="0.25">
      <c r="B896" s="12"/>
      <c r="C896" s="10"/>
      <c r="N896" s="120" t="s">
        <v>455</v>
      </c>
      <c r="O896" s="120" t="s">
        <v>373</v>
      </c>
      <c r="P896" s="121">
        <v>45226.790428239998</v>
      </c>
      <c r="Q896" s="122">
        <v>46.866</v>
      </c>
      <c r="R896" s="122">
        <v>82.02</v>
      </c>
      <c r="V896" s="17"/>
      <c r="X896" s="12"/>
      <c r="Y896" s="10"/>
    </row>
    <row r="897" spans="1:43" x14ac:dyDescent="0.25">
      <c r="B897" s="12"/>
      <c r="C897" s="10"/>
      <c r="R897" s="182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1" t="s">
        <v>30</v>
      </c>
      <c r="I913" s="221"/>
      <c r="J913" s="221"/>
      <c r="V913" s="17"/>
      <c r="AA913" s="221" t="s">
        <v>31</v>
      </c>
      <c r="AB913" s="221"/>
      <c r="AC913" s="221"/>
    </row>
    <row r="914" spans="2:41" x14ac:dyDescent="0.25">
      <c r="H914" s="221"/>
      <c r="I914" s="221"/>
      <c r="J914" s="221"/>
      <c r="V914" s="17"/>
      <c r="AA914" s="221"/>
      <c r="AB914" s="221"/>
      <c r="AC914" s="221"/>
    </row>
    <row r="915" spans="2:41" ht="23.25" x14ac:dyDescent="0.35">
      <c r="B915" s="24" t="s">
        <v>70</v>
      </c>
      <c r="V915" s="17"/>
      <c r="X915" s="22" t="s">
        <v>68</v>
      </c>
    </row>
    <row r="916" spans="2:41" ht="23.25" x14ac:dyDescent="0.35">
      <c r="B916" s="23" t="s">
        <v>32</v>
      </c>
      <c r="C916" s="20" t="e">
        <f>IF(X873="PAGADO",0,Y878)</f>
        <v>#REF!</v>
      </c>
      <c r="E916" s="222" t="s">
        <v>275</v>
      </c>
      <c r="F916" s="222"/>
      <c r="G916" s="222"/>
      <c r="H916" s="222"/>
      <c r="V916" s="17"/>
      <c r="X916" s="23" t="s">
        <v>32</v>
      </c>
      <c r="Y916" s="20" t="e">
        <f>IF(B1712="PAGADO",0,C921)</f>
        <v>#REF!</v>
      </c>
      <c r="AA916" s="222" t="s">
        <v>578</v>
      </c>
      <c r="AB916" s="222"/>
      <c r="AC916" s="222"/>
      <c r="AD916" s="222"/>
      <c r="AK916" s="222" t="s">
        <v>95</v>
      </c>
      <c r="AL916" s="222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325</v>
      </c>
      <c r="G918" s="3" t="s">
        <v>156</v>
      </c>
      <c r="H918" s="5">
        <v>200</v>
      </c>
      <c r="N918" s="25">
        <v>45244</v>
      </c>
      <c r="O918" s="3" t="s">
        <v>338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221</v>
      </c>
      <c r="AC918" s="3" t="s">
        <v>156</v>
      </c>
      <c r="AD918" s="5">
        <v>200</v>
      </c>
      <c r="AJ918" s="25">
        <v>45252</v>
      </c>
      <c r="AK918" s="3" t="s">
        <v>95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45226</v>
      </c>
      <c r="F919" s="3" t="s">
        <v>325</v>
      </c>
      <c r="G919" s="3" t="s">
        <v>156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 t="e">
        <f>IF(Y916&gt;0,Y916+Y917,Y917)</f>
        <v>#REF!</v>
      </c>
      <c r="AA919" s="4">
        <v>45240</v>
      </c>
      <c r="AB919" s="3" t="s">
        <v>221</v>
      </c>
      <c r="AC919" s="3" t="s">
        <v>156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 t="e">
        <f>C940</f>
        <v>#REF!</v>
      </c>
      <c r="E920" s="4">
        <v>45198</v>
      </c>
      <c r="F920" s="3" t="s">
        <v>1085</v>
      </c>
      <c r="G920" s="3" t="s">
        <v>156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 t="e">
        <f>Y940</f>
        <v>#REF!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45170</v>
      </c>
      <c r="F921" s="3" t="s">
        <v>1443</v>
      </c>
      <c r="G921" s="3" t="s">
        <v>156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3" t="e">
        <f>IF(Y921&lt;0,"NO PAGAR","COBRAR'")</f>
        <v>#REF!</v>
      </c>
      <c r="Y922" s="22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3" t="e">
        <f>IF(C921&lt;0,"NO PAGAR","COBRAR'")</f>
        <v>#REF!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1464</v>
      </c>
      <c r="AK935" t="s">
        <v>1339</v>
      </c>
      <c r="AL935" s="204">
        <v>45234</v>
      </c>
      <c r="AM935" t="s">
        <v>455</v>
      </c>
      <c r="AN935" s="205">
        <v>88.85</v>
      </c>
    </row>
    <row r="936" spans="2:41" x14ac:dyDescent="0.25">
      <c r="B936" s="12"/>
      <c r="C936" s="10"/>
      <c r="V936" s="17"/>
      <c r="X936" s="12"/>
      <c r="Y936" s="10"/>
      <c r="AJ936" t="s">
        <v>373</v>
      </c>
      <c r="AK936" t="s">
        <v>1339</v>
      </c>
      <c r="AL936" s="204">
        <v>45240</v>
      </c>
      <c r="AM936" t="s">
        <v>455</v>
      </c>
      <c r="AN936" s="205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1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 t="e">
        <f>SUM(C925:C939)</f>
        <v>#REF!</v>
      </c>
      <c r="D940" t="s">
        <v>22</v>
      </c>
      <c r="E940" t="s">
        <v>21</v>
      </c>
      <c r="V940" s="17"/>
      <c r="X940" s="15" t="s">
        <v>18</v>
      </c>
      <c r="Y940" s="16" t="e">
        <f>SUM(Y925:Y939)</f>
        <v>#REF!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4" t="s">
        <v>29</v>
      </c>
      <c r="AD954" s="224"/>
      <c r="AE954" s="224"/>
    </row>
    <row r="955" spans="2:31" x14ac:dyDescent="0.25">
      <c r="H955" s="221" t="s">
        <v>28</v>
      </c>
      <c r="I955" s="221"/>
      <c r="J955" s="221"/>
      <c r="V955" s="17"/>
      <c r="AC955" s="224"/>
      <c r="AD955" s="224"/>
      <c r="AE955" s="224"/>
    </row>
    <row r="956" spans="2:31" x14ac:dyDescent="0.25">
      <c r="H956" s="221"/>
      <c r="I956" s="221"/>
      <c r="J956" s="221"/>
      <c r="V956" s="17"/>
      <c r="AC956" s="224"/>
      <c r="AD956" s="224"/>
      <c r="AE956" s="22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69</v>
      </c>
      <c r="V959" s="17"/>
      <c r="X959" s="22" t="s">
        <v>71</v>
      </c>
    </row>
    <row r="960" spans="2:31" ht="23.25" x14ac:dyDescent="0.35">
      <c r="B960" s="23" t="s">
        <v>32</v>
      </c>
      <c r="C960" s="20" t="e">
        <f>IF(X916="PAGADO",0,Y921)</f>
        <v>#REF!</v>
      </c>
      <c r="E960" s="222" t="s">
        <v>275</v>
      </c>
      <c r="F960" s="222"/>
      <c r="G960" s="222"/>
      <c r="H960" s="222"/>
      <c r="V960" s="17"/>
      <c r="X960" s="23" t="s">
        <v>32</v>
      </c>
      <c r="Y960" s="20" t="e">
        <f>IF(B960="PAGADO",0,C965)</f>
        <v>#REF!</v>
      </c>
      <c r="AA960" s="222" t="s">
        <v>1508</v>
      </c>
      <c r="AB960" s="222"/>
      <c r="AC960" s="222"/>
      <c r="AD960" s="222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155</v>
      </c>
      <c r="G962" s="3" t="s">
        <v>156</v>
      </c>
      <c r="H962" s="5">
        <v>170</v>
      </c>
      <c r="N962" s="25">
        <v>45257</v>
      </c>
      <c r="O962" s="3" t="s">
        <v>338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1071</v>
      </c>
      <c r="AC962" s="3" t="s">
        <v>88</v>
      </c>
      <c r="AD962" s="5">
        <v>285</v>
      </c>
      <c r="AJ962" s="25">
        <v>45271</v>
      </c>
      <c r="AK962" s="3" t="s">
        <v>186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 t="e">
        <f>IF(C960&gt;0,C960+C961,C961)</f>
        <v>#REF!</v>
      </c>
      <c r="E963" s="4">
        <v>45248</v>
      </c>
      <c r="F963" s="3" t="s">
        <v>155</v>
      </c>
      <c r="G963" s="3" t="s">
        <v>118</v>
      </c>
      <c r="H963" s="5">
        <v>200</v>
      </c>
      <c r="N963" s="25">
        <v>45264</v>
      </c>
      <c r="O963" s="3" t="s">
        <v>338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 t="e">
        <f>IF(Y960&gt;0,Y960+Y961,Y961)</f>
        <v>#REF!</v>
      </c>
      <c r="AA963" s="4">
        <v>45254</v>
      </c>
      <c r="AB963" s="3" t="s">
        <v>325</v>
      </c>
      <c r="AC963" s="3" t="s">
        <v>156</v>
      </c>
      <c r="AD963" s="5">
        <v>200</v>
      </c>
      <c r="AJ963" s="25">
        <v>45273</v>
      </c>
      <c r="AK963" s="3" t="s">
        <v>186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 t="e">
        <f>C987</f>
        <v>#REF!</v>
      </c>
      <c r="E964" s="4">
        <v>45203</v>
      </c>
      <c r="F964" s="3" t="s">
        <v>1316</v>
      </c>
      <c r="G964" s="3" t="s">
        <v>159</v>
      </c>
      <c r="H964" s="5">
        <v>570</v>
      </c>
      <c r="N964" s="25">
        <v>45266</v>
      </c>
      <c r="O964" s="3" t="s">
        <v>1515</v>
      </c>
      <c r="P964" s="3"/>
      <c r="Q964" s="3"/>
      <c r="R964" s="18">
        <v>59.1</v>
      </c>
      <c r="S964" s="3"/>
      <c r="V964" s="17"/>
      <c r="X964" s="1" t="s">
        <v>9</v>
      </c>
      <c r="Y964" s="20" t="e">
        <f>Y987</f>
        <v>#REF!</v>
      </c>
      <c r="AA964" s="4">
        <v>45258</v>
      </c>
      <c r="AB964" s="3" t="s">
        <v>325</v>
      </c>
      <c r="AC964" s="3" t="s">
        <v>156</v>
      </c>
      <c r="AD964" s="5">
        <v>150</v>
      </c>
      <c r="AJ964" s="25">
        <v>45275</v>
      </c>
      <c r="AK964" s="3" t="s">
        <v>186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 t="e">
        <f>C963-C964</f>
        <v>#REF!</v>
      </c>
      <c r="E965" s="4">
        <v>45215</v>
      </c>
      <c r="F965" s="3" t="s">
        <v>1316</v>
      </c>
      <c r="G965" s="3" t="s">
        <v>118</v>
      </c>
      <c r="H965" s="5">
        <v>280</v>
      </c>
      <c r="N965" s="25">
        <v>45266</v>
      </c>
      <c r="O965" s="3" t="s">
        <v>95</v>
      </c>
      <c r="P965" s="3"/>
      <c r="Q965" s="3"/>
      <c r="R965" s="18">
        <v>100</v>
      </c>
      <c r="S965" s="3"/>
      <c r="V965" s="17"/>
      <c r="X965" s="6" t="s">
        <v>8</v>
      </c>
      <c r="Y965" s="21" t="e">
        <f>Y963-Y964</f>
        <v>#REF!</v>
      </c>
      <c r="AA965" s="4">
        <v>45259</v>
      </c>
      <c r="AB965" s="3" t="s">
        <v>325</v>
      </c>
      <c r="AC965" s="3" t="s">
        <v>156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5" t="e">
        <f>IF(C965&lt;0,"NO PAGAR","COBRAR")</f>
        <v>#REF!</v>
      </c>
      <c r="C966" s="225"/>
      <c r="E966" s="4">
        <v>45243</v>
      </c>
      <c r="F966" s="3" t="s">
        <v>325</v>
      </c>
      <c r="G966" s="3" t="s">
        <v>156</v>
      </c>
      <c r="H966" s="5">
        <v>200</v>
      </c>
      <c r="N966" s="3"/>
      <c r="O966" s="3"/>
      <c r="P966" s="3"/>
      <c r="Q966" s="3"/>
      <c r="R966" s="18"/>
      <c r="S966" s="3"/>
      <c r="V966" s="17"/>
      <c r="X966" s="225" t="e">
        <f>IF(Y965&lt;0,"NO PAGAR","COBRAR")</f>
        <v>#REF!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6" t="s">
        <v>9</v>
      </c>
      <c r="C967" s="217"/>
      <c r="E967" s="4">
        <v>44941</v>
      </c>
      <c r="F967" s="3" t="s">
        <v>325</v>
      </c>
      <c r="G967" s="3" t="s">
        <v>156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 t="e">
        <f>IF(Y921&lt;=0,Y921*-1)</f>
        <v>#REF!</v>
      </c>
      <c r="E968" s="4">
        <v>45232</v>
      </c>
      <c r="F968" s="3" t="s">
        <v>1068</v>
      </c>
      <c r="G968" s="3" t="s">
        <v>156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e">
        <f>IF(C965&lt;0,"SALDO ADELANTADO","SALDO A FAVOR'")</f>
        <v>#REF!</v>
      </c>
      <c r="Y968" s="10" t="e">
        <f>IF(C965&lt;=0,C965*-1)</f>
        <v>#REF!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325</v>
      </c>
      <c r="G969" s="3" t="s">
        <v>156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325</v>
      </c>
      <c r="G970" s="3" t="s">
        <v>156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325</v>
      </c>
      <c r="G971" s="3" t="s">
        <v>156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1535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1512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1950</v>
      </c>
      <c r="AO978" s="3"/>
    </row>
    <row r="979" spans="2:41" x14ac:dyDescent="0.25">
      <c r="B979" s="12"/>
      <c r="C979" s="10"/>
      <c r="N979" t="s">
        <v>1339</v>
      </c>
      <c r="O979" t="s">
        <v>1505</v>
      </c>
      <c r="P979" t="s">
        <v>455</v>
      </c>
      <c r="Q979" t="s">
        <v>379</v>
      </c>
      <c r="R979" s="205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1339</v>
      </c>
      <c r="O980" t="s">
        <v>1502</v>
      </c>
      <c r="P980" t="s">
        <v>455</v>
      </c>
      <c r="Q980" t="s">
        <v>379</v>
      </c>
      <c r="R980" s="205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1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 t="e">
        <f>SUM(C968:C986)</f>
        <v>#REF!</v>
      </c>
      <c r="V987" s="17"/>
      <c r="X987" s="15" t="s">
        <v>18</v>
      </c>
      <c r="Y987" s="16" t="e">
        <f>SUM(Y968:Y986)</f>
        <v>#REF!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1" t="s">
        <v>30</v>
      </c>
      <c r="I1000" s="221"/>
      <c r="J1000" s="221"/>
      <c r="V1000" s="17"/>
      <c r="AA1000" s="221" t="s">
        <v>31</v>
      </c>
      <c r="AB1000" s="221"/>
      <c r="AC1000" s="221"/>
    </row>
    <row r="1001" spans="1:43" x14ac:dyDescent="0.25">
      <c r="H1001" s="221"/>
      <c r="I1001" s="221"/>
      <c r="J1001" s="221"/>
      <c r="V1001" s="17"/>
      <c r="AA1001" s="221"/>
      <c r="AB1001" s="221"/>
      <c r="AC1001" s="221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69</v>
      </c>
      <c r="V1004" s="17"/>
      <c r="X1004" s="22" t="s">
        <v>69</v>
      </c>
    </row>
    <row r="1005" spans="1:43" ht="23.25" x14ac:dyDescent="0.35">
      <c r="B1005" s="23" t="s">
        <v>32</v>
      </c>
      <c r="C1005" s="20" t="e">
        <f>IF(X960="PAGADO",0,Y965)</f>
        <v>#REF!</v>
      </c>
      <c r="E1005" s="222" t="s">
        <v>275</v>
      </c>
      <c r="F1005" s="222"/>
      <c r="G1005" s="222"/>
      <c r="H1005" s="222"/>
      <c r="V1005" s="17"/>
      <c r="X1005" s="23" t="s">
        <v>32</v>
      </c>
      <c r="Y1005" s="20" t="e">
        <f>IF(B1805="PAGADO",0,C1010)</f>
        <v>#REF!</v>
      </c>
      <c r="AA1005" s="222" t="s">
        <v>578</v>
      </c>
      <c r="AB1005" s="222"/>
      <c r="AC1005" s="222"/>
      <c r="AD1005" s="222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1094</v>
      </c>
      <c r="G1007" s="3" t="s">
        <v>156</v>
      </c>
      <c r="H1007" s="5">
        <v>530</v>
      </c>
      <c r="N1007" s="25">
        <v>45278</v>
      </c>
      <c r="O1007" s="3" t="s">
        <v>95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1085</v>
      </c>
      <c r="AC1007" s="3" t="s">
        <v>156</v>
      </c>
      <c r="AD1007" s="5">
        <v>210</v>
      </c>
      <c r="AJ1007" s="25">
        <v>45286</v>
      </c>
      <c r="AK1007" s="3" t="s">
        <v>186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 t="e">
        <f>IF(C1005&gt;0,C1005+C1006,C1006)</f>
        <v>#REF!</v>
      </c>
      <c r="E1008" s="4"/>
      <c r="F1008" s="3"/>
      <c r="G1008" s="3"/>
      <c r="H1008" s="5"/>
      <c r="N1008" s="25">
        <v>45280</v>
      </c>
      <c r="O1008" s="3" t="s">
        <v>95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 t="e">
        <f>IF(Y1005&gt;0,Y1005+Y1006,Y1006)</f>
        <v>#REF!</v>
      </c>
      <c r="AA1008" s="4">
        <v>45266</v>
      </c>
      <c r="AB1008" s="3" t="s">
        <v>325</v>
      </c>
      <c r="AC1008" s="3" t="s">
        <v>156</v>
      </c>
      <c r="AD1008" s="5">
        <v>250</v>
      </c>
      <c r="AJ1008" s="25">
        <v>45287</v>
      </c>
      <c r="AK1008" s="3" t="s">
        <v>186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 t="e">
        <f>C1033</f>
        <v>#REF!</v>
      </c>
      <c r="E1009" s="4"/>
      <c r="F1009" s="3"/>
      <c r="G1009" s="3"/>
      <c r="H1009" s="5"/>
      <c r="N1009" s="25">
        <v>45282</v>
      </c>
      <c r="O1009" s="3" t="s">
        <v>95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 t="e">
        <f>Y1033</f>
        <v>#REF!</v>
      </c>
      <c r="AA1009" s="4">
        <v>45268</v>
      </c>
      <c r="AB1009" s="3" t="s">
        <v>325</v>
      </c>
      <c r="AC1009" s="3" t="s">
        <v>156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 t="e">
        <f>C1008-C1009</f>
        <v>#REF!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 t="e">
        <f>Y1008-Y1009</f>
        <v>#REF!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3" t="e">
        <f>IF(Y1010&lt;0,"NO PAGAR","COBRAR'")</f>
        <v>#REF!</v>
      </c>
      <c r="Y1011" s="22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3" t="e">
        <f>IF(C1010&lt;0,"NO PAGAR","COBRAR'")</f>
        <v>#REF!</v>
      </c>
      <c r="C1012" s="22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e">
        <f>IF(Y965&lt;0,"SALDO ADELANTADO","SALDO A FAVOR '")</f>
        <v>#REF!</v>
      </c>
      <c r="C1014" s="10" t="e">
        <f>IF(Y965&lt;=0,Y965*-1)</f>
        <v>#REF!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e">
        <f>IF(C1010&lt;0,"SALDO ADELANTADO","SALDO A FAVOR'")</f>
        <v>#REF!</v>
      </c>
      <c r="Y1014" s="10" t="e">
        <f>IF(C1010&lt;=0,C1010*-1)</f>
        <v>#REF!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1544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8" t="s">
        <v>7</v>
      </c>
      <c r="O1023" s="219"/>
      <c r="P1023" s="219"/>
      <c r="Q1023" s="220"/>
      <c r="R1023" s="18">
        <f>SUM(R1007:R1022)</f>
        <v>420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1339</v>
      </c>
      <c r="O1024" s="191">
        <v>45028</v>
      </c>
      <c r="P1024" t="s">
        <v>455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1339</v>
      </c>
      <c r="O1025" s="191">
        <v>45058</v>
      </c>
      <c r="P1025" t="s">
        <v>455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1339</v>
      </c>
      <c r="O1026" s="191">
        <v>45089</v>
      </c>
      <c r="P1026" t="s">
        <v>455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1339</v>
      </c>
      <c r="O1027" t="s">
        <v>1542</v>
      </c>
      <c r="P1027" t="s">
        <v>455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1339</v>
      </c>
      <c r="O1028" t="s">
        <v>1543</v>
      </c>
      <c r="P1028" t="s">
        <v>455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 t="e">
        <f>SUM(C1014:C1032)</f>
        <v>#REF!</v>
      </c>
      <c r="D1033" t="s">
        <v>22</v>
      </c>
      <c r="E1033" t="s">
        <v>21</v>
      </c>
      <c r="V1033" s="17"/>
      <c r="X1033" s="15" t="s">
        <v>18</v>
      </c>
      <c r="Y1033" s="16" t="e">
        <f>SUM(Y1014:Y1032)</f>
        <v>#REF!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workbookViewId="0">
      <selection activeCell="F18" sqref="F18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22" t="s">
        <v>75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114</v>
      </c>
      <c r="AB8" s="222"/>
      <c r="AC8" s="222"/>
      <c r="AD8" s="222"/>
      <c r="AK8" s="229" t="s">
        <v>95</v>
      </c>
      <c r="AL8" s="229"/>
      <c r="AM8" s="229"/>
    </row>
    <row r="9" spans="2:41" x14ac:dyDescent="0.25">
      <c r="B9" s="1" t="s">
        <v>0</v>
      </c>
      <c r="C9" s="19">
        <v>79.98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1564</v>
      </c>
      <c r="F10" s="3"/>
      <c r="G10" s="3"/>
      <c r="H10" s="5">
        <v>79.98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1244.98</v>
      </c>
      <c r="E11" s="4">
        <v>45628</v>
      </c>
      <c r="F11" s="3" t="s">
        <v>155</v>
      </c>
      <c r="G11" s="3" t="s">
        <v>133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>
        <v>45630</v>
      </c>
      <c r="F12" s="3" t="s">
        <v>155</v>
      </c>
      <c r="G12" s="3" t="s">
        <v>118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1244.98</v>
      </c>
      <c r="E13" s="4">
        <v>45632</v>
      </c>
      <c r="F13" s="3" t="s">
        <v>155</v>
      </c>
      <c r="G13" s="3" t="s">
        <v>133</v>
      </c>
      <c r="H13" s="5">
        <v>170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45633</v>
      </c>
      <c r="F14" s="3" t="s">
        <v>155</v>
      </c>
      <c r="G14" s="3" t="s">
        <v>156</v>
      </c>
      <c r="H14" s="5">
        <v>170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>
        <v>45639</v>
      </c>
      <c r="F15" s="3" t="s">
        <v>155</v>
      </c>
      <c r="G15" s="3" t="s">
        <v>156</v>
      </c>
      <c r="H15" s="5">
        <v>170</v>
      </c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>
        <v>45637</v>
      </c>
      <c r="F17" s="3" t="s">
        <v>1076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1244.98</v>
      </c>
      <c r="N24" s="3"/>
      <c r="O24" s="3"/>
      <c r="P24" s="3"/>
      <c r="Q24" s="3"/>
      <c r="R24" s="18"/>
      <c r="S24" s="3"/>
      <c r="V24" s="17"/>
      <c r="X24" s="11" t="s">
        <v>125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75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114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168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22" t="s">
        <v>75</v>
      </c>
      <c r="F103" s="222"/>
      <c r="G103" s="222"/>
      <c r="H103" s="222"/>
      <c r="V103" s="17"/>
      <c r="X103" s="23" t="s">
        <v>121</v>
      </c>
      <c r="Y103" s="20">
        <f>IF(B103="PAGADO",0,C108)</f>
        <v>420</v>
      </c>
      <c r="AA103" s="222" t="s">
        <v>75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204</v>
      </c>
      <c r="G105" s="3" t="s">
        <v>205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197</v>
      </c>
      <c r="G106" s="3" t="s">
        <v>81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420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150</v>
      </c>
      <c r="G107" s="3" t="s">
        <v>111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420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401.98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242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 x14ac:dyDescent="0.25">
      <c r="H131" s="221"/>
      <c r="I131" s="221"/>
      <c r="J131" s="221"/>
      <c r="V131" s="17"/>
      <c r="AA131" s="221"/>
      <c r="AB131" s="221"/>
      <c r="AC131" s="22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22" t="s">
        <v>114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274</v>
      </c>
      <c r="AB135" s="222"/>
      <c r="AC135" s="222"/>
      <c r="AD135" s="22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115</v>
      </c>
      <c r="G137" s="3" t="s">
        <v>116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272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115</v>
      </c>
      <c r="G138" s="3" t="s">
        <v>116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273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115</v>
      </c>
      <c r="G139" s="3" t="s">
        <v>116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150</v>
      </c>
      <c r="AC139" s="3" t="s">
        <v>147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115</v>
      </c>
      <c r="G140" s="3" t="s">
        <v>253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150</v>
      </c>
      <c r="AC140" s="3" t="s">
        <v>147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257</v>
      </c>
      <c r="G141" s="3" t="s">
        <v>259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150</v>
      </c>
      <c r="AC141" s="3" t="s">
        <v>109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3" t="str">
        <f>IF(C140&lt;0,"NO PAGAR","COBRAR'")</f>
        <v>COBRAR'</v>
      </c>
      <c r="C142" s="223"/>
      <c r="E142" s="4">
        <v>44937</v>
      </c>
      <c r="F142" s="3" t="s">
        <v>257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196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6" t="s">
        <v>9</v>
      </c>
      <c r="C143" s="217"/>
      <c r="E143" s="4">
        <v>44939</v>
      </c>
      <c r="F143" s="3" t="s">
        <v>257</v>
      </c>
      <c r="G143" s="3" t="s">
        <v>94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298</v>
      </c>
      <c r="AC143" s="3" t="s">
        <v>147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1" t="s">
        <v>28</v>
      </c>
      <c r="I170" s="221"/>
      <c r="J170" s="221"/>
      <c r="V170" s="17"/>
      <c r="AC170" s="224"/>
      <c r="AD170" s="224"/>
      <c r="AE170" s="224"/>
    </row>
    <row r="171" spans="2:41" x14ac:dyDescent="0.25">
      <c r="H171" s="221"/>
      <c r="I171" s="221"/>
      <c r="J171" s="221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102</v>
      </c>
      <c r="C175" s="20">
        <f>IF(X135="PAGADO",0,Y140)</f>
        <v>2190</v>
      </c>
      <c r="E175" s="222" t="s">
        <v>75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274</v>
      </c>
      <c r="AB175" s="222"/>
      <c r="AC175" s="222"/>
      <c r="AD175" s="22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243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157</v>
      </c>
      <c r="AC177" s="3" t="s">
        <v>296</v>
      </c>
      <c r="AD177" s="5">
        <v>220</v>
      </c>
      <c r="AJ177" s="25">
        <v>44994</v>
      </c>
      <c r="AK177" s="3" t="s">
        <v>388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321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157</v>
      </c>
      <c r="AC178" s="3" t="s">
        <v>346</v>
      </c>
      <c r="AD178" s="5">
        <v>110</v>
      </c>
      <c r="AE178" t="s">
        <v>347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115</v>
      </c>
      <c r="AC179" s="3" t="s">
        <v>116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363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 x14ac:dyDescent="0.25">
      <c r="H208" s="221"/>
      <c r="I208" s="221"/>
      <c r="J208" s="221"/>
      <c r="V208" s="17"/>
      <c r="AA208" s="221"/>
      <c r="AB208" s="221"/>
      <c r="AC208" s="22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22" t="s">
        <v>274</v>
      </c>
      <c r="F212" s="222"/>
      <c r="G212" s="222"/>
      <c r="H212" s="222"/>
      <c r="V212" s="17"/>
      <c r="X212" s="23" t="s">
        <v>102</v>
      </c>
      <c r="Y212" s="20">
        <f>IF(B212="PAGADO",0,C217)</f>
        <v>0</v>
      </c>
      <c r="AA212" s="222" t="s">
        <v>443</v>
      </c>
      <c r="AB212" s="222"/>
      <c r="AC212" s="222"/>
      <c r="AD212" s="22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392</v>
      </c>
      <c r="G214" s="3" t="s">
        <v>393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115</v>
      </c>
      <c r="AC214" s="3" t="s">
        <v>109</v>
      </c>
      <c r="AD214" s="5">
        <v>180</v>
      </c>
      <c r="AE214" t="s">
        <v>435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401</v>
      </c>
      <c r="G215" s="3" t="s">
        <v>400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115</v>
      </c>
      <c r="AC215" s="3" t="s">
        <v>109</v>
      </c>
      <c r="AD215" s="5">
        <v>180</v>
      </c>
      <c r="AE215" t="s">
        <v>435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401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115</v>
      </c>
      <c r="AC216" s="3" t="s">
        <v>109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401</v>
      </c>
      <c r="G217" s="3" t="s">
        <v>259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446</v>
      </c>
      <c r="AC217" s="3" t="s">
        <v>138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399</v>
      </c>
      <c r="G218" s="3" t="s">
        <v>402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447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3" t="str">
        <f>IF(C217&lt;0,"NO PAGAR","COBRAR'")</f>
        <v>COBRAR'</v>
      </c>
      <c r="C219" s="223"/>
      <c r="E219" s="4">
        <v>44981</v>
      </c>
      <c r="F219" s="3" t="s">
        <v>399</v>
      </c>
      <c r="G219" s="3" t="s">
        <v>259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447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450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1" t="s">
        <v>28</v>
      </c>
      <c r="I254" s="221"/>
      <c r="J254" s="221"/>
      <c r="V254" s="17"/>
      <c r="AC254" s="224"/>
      <c r="AD254" s="224"/>
      <c r="AE254" s="224"/>
    </row>
    <row r="255" spans="5:31" x14ac:dyDescent="0.25">
      <c r="H255" s="221"/>
      <c r="I255" s="221"/>
      <c r="J255" s="221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22" t="s">
        <v>443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497</v>
      </c>
      <c r="AB259" s="222"/>
      <c r="AC259" s="222"/>
      <c r="AD259" s="22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157</v>
      </c>
      <c r="G261" s="3" t="s">
        <v>147</v>
      </c>
      <c r="H261" s="5">
        <v>580</v>
      </c>
      <c r="N261" s="25">
        <v>45015</v>
      </c>
      <c r="O261" s="3" t="s">
        <v>482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150</v>
      </c>
      <c r="AC261" s="3" t="s">
        <v>84</v>
      </c>
      <c r="AD261" s="5">
        <v>170</v>
      </c>
      <c r="AJ261" s="25">
        <v>45021</v>
      </c>
      <c r="AK261" s="3" t="s">
        <v>338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115</v>
      </c>
      <c r="AC262" s="3" t="s">
        <v>120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115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115</v>
      </c>
      <c r="AC264" s="3" t="s">
        <v>109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523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507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548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 x14ac:dyDescent="0.25">
      <c r="H300" s="221"/>
      <c r="I300" s="221"/>
      <c r="J300" s="221"/>
      <c r="V300" s="17"/>
      <c r="AA300" s="221"/>
      <c r="AB300" s="221"/>
      <c r="AC300" s="22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2" t="s">
        <v>274</v>
      </c>
      <c r="F304" s="222"/>
      <c r="G304" s="222"/>
      <c r="H304" s="222"/>
      <c r="V304" s="17"/>
      <c r="X304" s="23" t="s">
        <v>32</v>
      </c>
      <c r="Y304" s="20">
        <f>IF(B1040="PAGADO",0,C309)</f>
        <v>240</v>
      </c>
      <c r="AA304" s="222" t="s">
        <v>574</v>
      </c>
      <c r="AB304" s="222"/>
      <c r="AC304" s="222"/>
      <c r="AD304" s="22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257</v>
      </c>
      <c r="G306" s="3" t="s">
        <v>86</v>
      </c>
      <c r="H306" s="5">
        <v>285</v>
      </c>
      <c r="N306" s="25">
        <v>45033</v>
      </c>
      <c r="O306" s="3" t="s">
        <v>95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251</v>
      </c>
      <c r="AC306" s="3" t="s">
        <v>573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257</v>
      </c>
      <c r="G307" s="3" t="s">
        <v>94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257</v>
      </c>
      <c r="G308" s="3" t="s">
        <v>94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257</v>
      </c>
      <c r="G309" s="3" t="s">
        <v>94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257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3" t="str">
        <f>IF(C309&lt;0,"NO PAGAR","COBRAR'")</f>
        <v>COBRAR'</v>
      </c>
      <c r="C311" s="223"/>
      <c r="E311" s="4">
        <v>45012</v>
      </c>
      <c r="F311" s="3" t="s">
        <v>257</v>
      </c>
      <c r="G311" s="3" t="s">
        <v>94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6" t="s">
        <v>9</v>
      </c>
      <c r="C312" s="217"/>
      <c r="E312" s="4">
        <v>44980</v>
      </c>
      <c r="F312" s="3" t="s">
        <v>106</v>
      </c>
      <c r="G312" s="3" t="s">
        <v>120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106</v>
      </c>
      <c r="G313" s="3" t="s">
        <v>120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549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551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551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551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251</v>
      </c>
      <c r="G318" s="3" t="s">
        <v>556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548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592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1" t="s">
        <v>28</v>
      </c>
      <c r="I347" s="221"/>
      <c r="J347" s="221"/>
      <c r="V347" s="17"/>
    </row>
    <row r="348" spans="2:30" x14ac:dyDescent="0.25">
      <c r="H348" s="221"/>
      <c r="I348" s="221"/>
      <c r="J348" s="221"/>
      <c r="V348" s="17"/>
    </row>
    <row r="349" spans="2:30" x14ac:dyDescent="0.25">
      <c r="V349" s="17"/>
      <c r="X349" s="237" t="s">
        <v>61</v>
      </c>
      <c r="AB349" s="233" t="s">
        <v>29</v>
      </c>
      <c r="AC349" s="233"/>
      <c r="AD349" s="233"/>
    </row>
    <row r="350" spans="2:30" x14ac:dyDescent="0.25">
      <c r="V350" s="17"/>
      <c r="X350" s="237"/>
      <c r="AB350" s="233"/>
      <c r="AC350" s="233"/>
      <c r="AD350" s="233"/>
    </row>
    <row r="351" spans="2:30" ht="23.25" x14ac:dyDescent="0.35">
      <c r="B351" s="22" t="s">
        <v>61</v>
      </c>
      <c r="V351" s="17"/>
      <c r="X351" s="237"/>
      <c r="AB351" s="233"/>
      <c r="AC351" s="233"/>
      <c r="AD351" s="233"/>
    </row>
    <row r="352" spans="2:30" ht="23.25" x14ac:dyDescent="0.35">
      <c r="B352" s="23" t="s">
        <v>102</v>
      </c>
      <c r="C352" s="20">
        <f>IF(X304="PAGADO",0,Y309)</f>
        <v>229.98</v>
      </c>
      <c r="E352" s="222" t="s">
        <v>443</v>
      </c>
      <c r="F352" s="222"/>
      <c r="G352" s="222"/>
      <c r="H352" s="222"/>
      <c r="V352" s="17"/>
      <c r="X352" s="23" t="s">
        <v>102</v>
      </c>
      <c r="Y352" s="20">
        <f>IF(B352="PAGADO",0,C357)</f>
        <v>0</v>
      </c>
      <c r="AA352" s="222" t="s">
        <v>574</v>
      </c>
      <c r="AB352" s="222"/>
      <c r="AC352" s="222"/>
      <c r="AD352" s="22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270</v>
      </c>
      <c r="G354" s="3" t="s">
        <v>94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132</v>
      </c>
      <c r="AC354" s="3" t="s">
        <v>118</v>
      </c>
      <c r="AD354" s="5">
        <v>190</v>
      </c>
      <c r="AJ354" s="25">
        <v>45050</v>
      </c>
      <c r="AK354" s="3" t="s">
        <v>338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132</v>
      </c>
      <c r="AC355" s="3" t="s">
        <v>156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157</v>
      </c>
      <c r="AC356" s="3" t="s">
        <v>632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157</v>
      </c>
      <c r="AC357" s="3" t="s">
        <v>111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157</v>
      </c>
      <c r="AC358" s="3" t="s">
        <v>632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652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652</v>
      </c>
      <c r="AC360" s="3" t="s">
        <v>156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655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636</v>
      </c>
      <c r="Y367" s="10">
        <v>18.02</v>
      </c>
      <c r="AA367" s="4"/>
      <c r="AB367" s="3"/>
      <c r="AC367" s="3"/>
      <c r="AD367" s="5"/>
      <c r="AH367" s="101" t="s">
        <v>373</v>
      </c>
      <c r="AI367" s="94">
        <v>24303</v>
      </c>
      <c r="AJ367" s="57" t="s">
        <v>369</v>
      </c>
      <c r="AK367" s="58">
        <v>45033</v>
      </c>
      <c r="AL367" s="55">
        <v>1720145711</v>
      </c>
      <c r="AM367" s="55" t="s">
        <v>114</v>
      </c>
      <c r="AN367" s="101" t="s">
        <v>379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664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2" t="s">
        <v>373</v>
      </c>
      <c r="AI368" s="95">
        <v>39476</v>
      </c>
      <c r="AJ368" s="62" t="s">
        <v>369</v>
      </c>
      <c r="AK368" s="63">
        <v>45036</v>
      </c>
      <c r="AL368" s="60">
        <v>1720145711</v>
      </c>
      <c r="AM368" s="60" t="s">
        <v>114</v>
      </c>
      <c r="AN368" s="102" t="s">
        <v>379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373</v>
      </c>
      <c r="AI369" s="94">
        <v>24530</v>
      </c>
      <c r="AJ369" s="57" t="s">
        <v>369</v>
      </c>
      <c r="AK369" s="58">
        <v>45040</v>
      </c>
      <c r="AL369" s="55">
        <v>1720145711</v>
      </c>
      <c r="AM369" s="55" t="s">
        <v>653</v>
      </c>
      <c r="AN369" s="101" t="s">
        <v>379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2" t="s">
        <v>373</v>
      </c>
      <c r="AI370" s="95">
        <v>24655</v>
      </c>
      <c r="AJ370" s="62" t="s">
        <v>369</v>
      </c>
      <c r="AK370" s="63">
        <v>45044</v>
      </c>
      <c r="AL370" s="60">
        <v>1720145711</v>
      </c>
      <c r="AM370" s="60" t="s">
        <v>653</v>
      </c>
      <c r="AN370" s="102" t="s">
        <v>379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 x14ac:dyDescent="0.25">
      <c r="H387" s="221"/>
      <c r="I387" s="221"/>
      <c r="J387" s="221"/>
      <c r="V387" s="17"/>
      <c r="AA387" s="221"/>
      <c r="AB387" s="221"/>
      <c r="AC387" s="22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102</v>
      </c>
      <c r="C391" s="20">
        <f>IF(X352="PAGADO",0,Y357)</f>
        <v>0</v>
      </c>
      <c r="E391" s="222" t="s">
        <v>443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736</v>
      </c>
      <c r="AB391" s="222"/>
      <c r="AC391" s="222"/>
      <c r="AD391" s="22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115</v>
      </c>
      <c r="G393" s="3" t="s">
        <v>109</v>
      </c>
      <c r="H393" s="5">
        <v>180</v>
      </c>
      <c r="I393" t="s">
        <v>675</v>
      </c>
      <c r="N393" s="25">
        <v>45057</v>
      </c>
      <c r="O393" s="3" t="s">
        <v>95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150</v>
      </c>
      <c r="AC393" s="3" t="s">
        <v>84</v>
      </c>
      <c r="AD393" s="5">
        <v>170</v>
      </c>
      <c r="AJ393" s="25">
        <v>45069</v>
      </c>
      <c r="AK393" s="3" t="s">
        <v>754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115</v>
      </c>
      <c r="G394" s="3" t="s">
        <v>84</v>
      </c>
      <c r="H394" s="5">
        <v>170</v>
      </c>
      <c r="N394" s="25">
        <v>45063</v>
      </c>
      <c r="O394" s="3" t="s">
        <v>683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150</v>
      </c>
      <c r="AC394" s="3" t="s">
        <v>109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676</v>
      </c>
      <c r="G395" s="3"/>
      <c r="H395" s="5">
        <v>10</v>
      </c>
      <c r="N395" s="25">
        <v>45063</v>
      </c>
      <c r="O395" s="3" t="s">
        <v>696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115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115</v>
      </c>
      <c r="G397" s="3" t="s">
        <v>118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3" t="str">
        <f>IF(C396&lt;0,"NO PAGAR","COBRAR'")</f>
        <v>COBRAR'</v>
      </c>
      <c r="C398" s="223"/>
      <c r="E398" s="4">
        <v>45017</v>
      </c>
      <c r="F398" s="3" t="s">
        <v>115</v>
      </c>
      <c r="G398" s="3" t="s">
        <v>109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6" t="s">
        <v>9</v>
      </c>
      <c r="C399" s="217"/>
      <c r="E399" s="4">
        <v>45027</v>
      </c>
      <c r="F399" s="3" t="s">
        <v>399</v>
      </c>
      <c r="G399" s="3" t="s">
        <v>94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399</v>
      </c>
      <c r="G400" s="3" t="s">
        <v>94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399</v>
      </c>
      <c r="G401" s="3" t="s">
        <v>259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399</v>
      </c>
      <c r="G402" s="3" t="s">
        <v>94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723</v>
      </c>
      <c r="AK404" s="112" t="s">
        <v>369</v>
      </c>
      <c r="AL404" s="112" t="s">
        <v>379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733</v>
      </c>
      <c r="AK405" s="112" t="s">
        <v>369</v>
      </c>
      <c r="AL405" s="112" t="s">
        <v>379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735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1" t="s">
        <v>28</v>
      </c>
      <c r="I432" s="221"/>
      <c r="J432" s="221"/>
      <c r="V432" s="17"/>
      <c r="AC432" s="224"/>
      <c r="AD432" s="224"/>
      <c r="AE432" s="224"/>
    </row>
    <row r="433" spans="2:41" x14ac:dyDescent="0.25">
      <c r="H433" s="221"/>
      <c r="I433" s="221"/>
      <c r="J433" s="221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413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22" t="s">
        <v>274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274</v>
      </c>
      <c r="AB437" s="222"/>
      <c r="AC437" s="222"/>
      <c r="AD437" s="222"/>
      <c r="AJ437" s="4">
        <v>45082</v>
      </c>
      <c r="AK437" s="3" t="s">
        <v>413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248</v>
      </c>
      <c r="G439" s="3" t="s">
        <v>118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141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157</v>
      </c>
      <c r="G440" s="3" t="s">
        <v>118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157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780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809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788</v>
      </c>
      <c r="AK454" s="124" t="s">
        <v>789</v>
      </c>
      <c r="AL454" s="124" t="s">
        <v>790</v>
      </c>
      <c r="AM454" s="124" t="s">
        <v>791</v>
      </c>
      <c r="AN454" s="124" t="s">
        <v>792</v>
      </c>
      <c r="AO454" s="124" t="s">
        <v>793</v>
      </c>
      <c r="AP454" s="124" t="s">
        <v>794</v>
      </c>
    </row>
    <row r="455" spans="2:42" x14ac:dyDescent="0.25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0" t="s">
        <v>369</v>
      </c>
      <c r="AK455" s="121">
        <v>45071.751944440002</v>
      </c>
      <c r="AL455" s="120" t="s">
        <v>379</v>
      </c>
      <c r="AM455" s="122">
        <v>34.289000000000001</v>
      </c>
      <c r="AN455" s="122">
        <v>60.01</v>
      </c>
      <c r="AO455" s="122">
        <v>9999</v>
      </c>
      <c r="AP455" s="123" t="s">
        <v>114</v>
      </c>
    </row>
    <row r="456" spans="2:42" x14ac:dyDescent="0.25">
      <c r="B456" s="12"/>
      <c r="C456" s="10"/>
      <c r="V456" s="17"/>
      <c r="X456" s="12"/>
      <c r="Y456" s="10"/>
      <c r="AJ456" s="120" t="s">
        <v>369</v>
      </c>
      <c r="AK456" s="121">
        <v>45063.472627319999</v>
      </c>
      <c r="AL456" s="120" t="s">
        <v>379</v>
      </c>
      <c r="AM456" s="122">
        <v>62.904000000000003</v>
      </c>
      <c r="AN456" s="122">
        <v>110.08</v>
      </c>
      <c r="AO456" s="122">
        <v>0</v>
      </c>
      <c r="AP456" s="123" t="s">
        <v>653</v>
      </c>
    </row>
    <row r="457" spans="2:42" x14ac:dyDescent="0.25">
      <c r="B457" s="11"/>
      <c r="C457" s="10"/>
      <c r="V457" s="17"/>
      <c r="X457" s="11"/>
      <c r="Y457" s="10"/>
      <c r="AJ457" s="120" t="s">
        <v>369</v>
      </c>
      <c r="AK457" s="121">
        <v>45065.797002320003</v>
      </c>
      <c r="AL457" s="120" t="s">
        <v>379</v>
      </c>
      <c r="AM457" s="122">
        <v>40.002000000000002</v>
      </c>
      <c r="AN457" s="122">
        <v>70</v>
      </c>
      <c r="AO457" s="122">
        <v>24562</v>
      </c>
      <c r="AP457" s="123" t="s">
        <v>114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369</v>
      </c>
      <c r="AK458" s="121">
        <v>45068.816041669998</v>
      </c>
      <c r="AL458" s="120" t="s">
        <v>379</v>
      </c>
      <c r="AM458" s="122">
        <v>85.727000000000004</v>
      </c>
      <c r="AN458" s="122">
        <v>150.02000000000001</v>
      </c>
      <c r="AO458" s="122">
        <v>0</v>
      </c>
      <c r="AP458" s="123" t="s">
        <v>653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369</v>
      </c>
      <c r="AK459" s="121">
        <v>45076.769548609998</v>
      </c>
      <c r="AL459" s="120" t="s">
        <v>379</v>
      </c>
      <c r="AM459" s="122">
        <v>40</v>
      </c>
      <c r="AN459" s="122">
        <v>70</v>
      </c>
      <c r="AO459" s="122">
        <v>0</v>
      </c>
      <c r="AP459" s="123" t="s">
        <v>114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 x14ac:dyDescent="0.25">
      <c r="H472" s="221"/>
      <c r="I472" s="221"/>
      <c r="J472" s="221"/>
      <c r="V472" s="17"/>
      <c r="AA472" s="221"/>
      <c r="AB472" s="221"/>
      <c r="AC472" s="22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22" t="s">
        <v>443</v>
      </c>
      <c r="F474" s="222"/>
      <c r="G474" s="222"/>
      <c r="H474" s="222"/>
      <c r="V474" s="17"/>
      <c r="X474" s="23" t="s">
        <v>102</v>
      </c>
      <c r="Y474" s="20">
        <f>IF(B474="PAGADO",0,C479)</f>
        <v>0</v>
      </c>
      <c r="AA474" s="222" t="s">
        <v>443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820</v>
      </c>
      <c r="G476" s="3"/>
      <c r="H476" s="5">
        <v>150</v>
      </c>
      <c r="N476" s="25">
        <v>45095</v>
      </c>
      <c r="O476" s="3" t="s">
        <v>829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157</v>
      </c>
      <c r="AC476" s="3" t="s">
        <v>815</v>
      </c>
      <c r="AD476" s="5">
        <v>580</v>
      </c>
      <c r="AJ476" s="25">
        <v>45092</v>
      </c>
      <c r="AK476" s="3" t="s">
        <v>186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446</v>
      </c>
      <c r="AC477" s="3" t="s">
        <v>259</v>
      </c>
      <c r="AD477" s="5">
        <v>390</v>
      </c>
      <c r="AJ477" s="25">
        <v>45092</v>
      </c>
      <c r="AK477" s="3" t="s">
        <v>860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257</v>
      </c>
      <c r="G478" s="3" t="s">
        <v>542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446</v>
      </c>
      <c r="AC478" s="3" t="s">
        <v>138</v>
      </c>
      <c r="AD478" s="5">
        <v>275</v>
      </c>
      <c r="AJ478" s="25">
        <v>45099</v>
      </c>
      <c r="AK478" s="3" t="s">
        <v>186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257</v>
      </c>
      <c r="G479" s="3" t="s">
        <v>259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346</v>
      </c>
      <c r="AC479" s="156" t="s">
        <v>111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257</v>
      </c>
      <c r="G480" s="3" t="s">
        <v>848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58">
        <v>45078</v>
      </c>
      <c r="AB480" s="49" t="s">
        <v>157</v>
      </c>
      <c r="AC480" s="49" t="s">
        <v>120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3" t="str">
        <f>IF(C479&lt;0,"NO PAGAR","COBRAR'")</f>
        <v>COBRAR'</v>
      </c>
      <c r="C481" s="223"/>
      <c r="E481" s="4">
        <v>45028</v>
      </c>
      <c r="F481" s="3" t="s">
        <v>776</v>
      </c>
      <c r="G481" s="3" t="s">
        <v>94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157</v>
      </c>
      <c r="AC481" s="3" t="s">
        <v>111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823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874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369</v>
      </c>
      <c r="AL493" s="146" t="s">
        <v>870</v>
      </c>
      <c r="AM493" s="146" t="s">
        <v>379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369</v>
      </c>
      <c r="AL494" s="146" t="s">
        <v>870</v>
      </c>
      <c r="AM494" s="146" t="s">
        <v>379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369</v>
      </c>
      <c r="AL495" s="146" t="s">
        <v>870</v>
      </c>
      <c r="AM495" s="146" t="s">
        <v>379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1" t="s">
        <v>28</v>
      </c>
      <c r="I517" s="221"/>
      <c r="J517" s="221"/>
      <c r="V517" s="17"/>
      <c r="AC517" s="224"/>
      <c r="AD517" s="224"/>
      <c r="AE517" s="224"/>
    </row>
    <row r="518" spans="2:41" x14ac:dyDescent="0.25">
      <c r="H518" s="221"/>
      <c r="I518" s="221"/>
      <c r="J518" s="221"/>
      <c r="V518" s="17"/>
      <c r="AC518" s="224"/>
      <c r="AD518" s="224"/>
      <c r="AE518" s="224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22" t="s">
        <v>443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946</v>
      </c>
      <c r="AB520" s="222"/>
      <c r="AC520" s="222"/>
      <c r="AD520" s="22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940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157</v>
      </c>
      <c r="AC522" s="3" t="s">
        <v>81</v>
      </c>
      <c r="AD522" s="5">
        <v>170</v>
      </c>
      <c r="AJ522" s="25">
        <v>45117</v>
      </c>
      <c r="AK522" s="3" t="s">
        <v>413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338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949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270</v>
      </c>
      <c r="AC524" s="3" t="s">
        <v>94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950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488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488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488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926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921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369</v>
      </c>
      <c r="P539" s="146" t="s">
        <v>379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369</v>
      </c>
      <c r="P540" s="146" t="s">
        <v>379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369</v>
      </c>
      <c r="P541" s="146" t="s">
        <v>379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369</v>
      </c>
      <c r="P542" s="146" t="s">
        <v>379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 x14ac:dyDescent="0.25">
      <c r="H557" s="221"/>
      <c r="I557" s="221"/>
      <c r="J557" s="221"/>
      <c r="V557" s="17"/>
      <c r="AA557" s="221"/>
      <c r="AB557" s="221"/>
      <c r="AC557" s="22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22" t="s">
        <v>274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274</v>
      </c>
      <c r="AB561" s="222"/>
      <c r="AC561" s="222"/>
      <c r="AD561" s="22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257</v>
      </c>
      <c r="G563" s="3" t="s">
        <v>94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257</v>
      </c>
      <c r="G564" s="3" t="s">
        <v>960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257</v>
      </c>
      <c r="G565" s="3" t="s">
        <v>94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115</v>
      </c>
      <c r="G566" s="3" t="s">
        <v>120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115</v>
      </c>
      <c r="G567" s="3" t="s">
        <v>116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3" t="str">
        <f>IF(C566&lt;0,"NO PAGAR","COBRAR'")</f>
        <v>COBRAR'</v>
      </c>
      <c r="C568" s="223"/>
      <c r="E568" s="4">
        <v>45057</v>
      </c>
      <c r="F568" s="3" t="s">
        <v>115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6" t="s">
        <v>9</v>
      </c>
      <c r="C569" s="217"/>
      <c r="E569" s="4">
        <v>45003</v>
      </c>
      <c r="F569" s="3" t="s">
        <v>115</v>
      </c>
      <c r="G569" s="3" t="s">
        <v>120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115</v>
      </c>
      <c r="G570" s="3" t="s">
        <v>120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139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970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969</v>
      </c>
      <c r="O580" s="164">
        <v>0.25998842592592591</v>
      </c>
      <c r="P580">
        <v>20230701</v>
      </c>
      <c r="Q580" t="s">
        <v>369</v>
      </c>
      <c r="R580" t="s">
        <v>870</v>
      </c>
      <c r="S580" t="s">
        <v>379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969</v>
      </c>
      <c r="O581" s="164">
        <v>0.49709490740740742</v>
      </c>
      <c r="P581">
        <v>20230709</v>
      </c>
      <c r="Q581" t="s">
        <v>369</v>
      </c>
      <c r="R581" t="s">
        <v>870</v>
      </c>
      <c r="S581" t="s">
        <v>379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969</v>
      </c>
      <c r="O582" s="164">
        <v>0.65501157407407407</v>
      </c>
      <c r="P582">
        <v>20230705</v>
      </c>
      <c r="Q582" t="s">
        <v>369</v>
      </c>
      <c r="R582" t="s">
        <v>870</v>
      </c>
      <c r="S582" t="s">
        <v>379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969</v>
      </c>
      <c r="O583" s="164">
        <v>0.76893518518518522</v>
      </c>
      <c r="P583">
        <v>20230712</v>
      </c>
      <c r="Q583" t="s">
        <v>369</v>
      </c>
      <c r="R583" t="s">
        <v>870</v>
      </c>
      <c r="S583" t="s">
        <v>379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969</v>
      </c>
      <c r="O584" s="164">
        <v>0.51361111111111113</v>
      </c>
      <c r="P584">
        <v>20230714</v>
      </c>
      <c r="Q584" t="s">
        <v>369</v>
      </c>
      <c r="R584" t="s">
        <v>870</v>
      </c>
      <c r="S584" t="s">
        <v>379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1" t="s">
        <v>28</v>
      </c>
      <c r="I600" s="221"/>
      <c r="J600" s="221"/>
      <c r="V600" s="17"/>
      <c r="AC600" s="224"/>
      <c r="AD600" s="224"/>
      <c r="AE600" s="224"/>
    </row>
    <row r="601" spans="2:41" x14ac:dyDescent="0.25">
      <c r="H601" s="221"/>
      <c r="I601" s="221"/>
      <c r="J601" s="221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22" t="s">
        <v>443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75</v>
      </c>
      <c r="AB605" s="222"/>
      <c r="AC605" s="222"/>
      <c r="AD605" s="22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996</v>
      </c>
      <c r="G607" s="3" t="s">
        <v>84</v>
      </c>
      <c r="H607" s="5">
        <v>135</v>
      </c>
      <c r="N607" s="25">
        <v>45140</v>
      </c>
      <c r="O607" s="3" t="s">
        <v>1001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395</v>
      </c>
      <c r="AC607" s="3" t="s">
        <v>156</v>
      </c>
      <c r="AD607" s="5">
        <v>225</v>
      </c>
      <c r="AJ607" s="25">
        <v>45145</v>
      </c>
      <c r="AK607" s="3" t="s">
        <v>95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996</v>
      </c>
      <c r="G608" s="3" t="s">
        <v>84</v>
      </c>
      <c r="H608" s="5">
        <v>135</v>
      </c>
      <c r="N608" s="25">
        <v>45140</v>
      </c>
      <c r="O608" s="3" t="s">
        <v>142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996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448</v>
      </c>
      <c r="G610" s="3" t="s">
        <v>138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5" t="str">
        <f>IF(C610&lt;0,"NO PAGAR","COBRAR")</f>
        <v>NO PAGAR</v>
      </c>
      <c r="C611" s="225"/>
      <c r="E611" s="4">
        <v>45099</v>
      </c>
      <c r="F611" s="3" t="s">
        <v>150</v>
      </c>
      <c r="G611" s="3" t="s">
        <v>120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6" t="s">
        <v>9</v>
      </c>
      <c r="C612" s="217"/>
      <c r="E612" s="4">
        <v>45100</v>
      </c>
      <c r="F612" s="3" t="s">
        <v>150</v>
      </c>
      <c r="G612" s="3" t="s">
        <v>111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150</v>
      </c>
      <c r="G613" s="3" t="s">
        <v>109</v>
      </c>
      <c r="H613" s="5">
        <v>110</v>
      </c>
      <c r="I613" t="s">
        <v>998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488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1054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1061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369</v>
      </c>
      <c r="O624" s="121">
        <v>45124.579768520001</v>
      </c>
      <c r="P624" s="120" t="s">
        <v>379</v>
      </c>
      <c r="Q624" s="122">
        <v>37.426000000000002</v>
      </c>
      <c r="R624" s="122">
        <v>65.5</v>
      </c>
      <c r="S624" s="123" t="s">
        <v>114</v>
      </c>
      <c r="V624" s="17"/>
      <c r="X624" s="12"/>
      <c r="Y624" s="10"/>
    </row>
    <row r="625" spans="2:27" x14ac:dyDescent="0.25">
      <c r="B625" s="12"/>
      <c r="C625" s="10"/>
      <c r="N625" s="120" t="s">
        <v>369</v>
      </c>
      <c r="O625" s="121">
        <v>45131.46859954</v>
      </c>
      <c r="P625" s="120" t="s">
        <v>379</v>
      </c>
      <c r="Q625" s="122">
        <v>24.001000000000001</v>
      </c>
      <c r="R625" s="122">
        <v>42</v>
      </c>
      <c r="S625" s="123" t="s">
        <v>114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369</v>
      </c>
      <c r="O626" s="121">
        <v>45125.726018519999</v>
      </c>
      <c r="P626" s="120" t="s">
        <v>379</v>
      </c>
      <c r="Q626" s="122">
        <v>34.283000000000001</v>
      </c>
      <c r="R626" s="122">
        <v>60</v>
      </c>
      <c r="S626" s="123" t="s">
        <v>114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369</v>
      </c>
      <c r="O627" s="121">
        <v>45128.462152779997</v>
      </c>
      <c r="P627" s="120" t="s">
        <v>379</v>
      </c>
      <c r="Q627" s="122">
        <v>3.4569999999999999</v>
      </c>
      <c r="R627" s="122">
        <v>6.05</v>
      </c>
      <c r="S627" s="123" t="s">
        <v>114</v>
      </c>
      <c r="V627" s="17"/>
      <c r="X627" s="12"/>
      <c r="Y627" s="10"/>
    </row>
    <row r="628" spans="2:27" x14ac:dyDescent="0.25">
      <c r="B628" s="12"/>
      <c r="C628" s="10"/>
      <c r="N628" s="120" t="s">
        <v>369</v>
      </c>
      <c r="O628" s="121">
        <v>45128.540219909999</v>
      </c>
      <c r="P628" s="120" t="s">
        <v>379</v>
      </c>
      <c r="Q628" s="122">
        <v>28.792000000000002</v>
      </c>
      <c r="R628" s="122">
        <v>50.39</v>
      </c>
      <c r="S628" s="123" t="s">
        <v>114</v>
      </c>
      <c r="V628" s="17"/>
      <c r="X628" s="12"/>
      <c r="Y628" s="10"/>
    </row>
    <row r="629" spans="2:27" x14ac:dyDescent="0.25">
      <c r="B629" s="12"/>
      <c r="C629" s="10"/>
      <c r="N629" s="120" t="s">
        <v>369</v>
      </c>
      <c r="O629" s="121">
        <v>45132.675960649998</v>
      </c>
      <c r="P629" s="120" t="s">
        <v>379</v>
      </c>
      <c r="Q629" s="122">
        <v>30.834</v>
      </c>
      <c r="R629" s="122">
        <v>53.96</v>
      </c>
      <c r="S629" s="123" t="s">
        <v>114</v>
      </c>
      <c r="V629" s="17"/>
      <c r="X629" s="12"/>
      <c r="Y629" s="10"/>
    </row>
    <row r="630" spans="2:27" x14ac:dyDescent="0.25">
      <c r="B630" s="12"/>
      <c r="C630" s="10"/>
      <c r="N630" s="120" t="s">
        <v>369</v>
      </c>
      <c r="O630" s="121">
        <v>45134.477858799997</v>
      </c>
      <c r="P630" s="120" t="s">
        <v>379</v>
      </c>
      <c r="Q630" s="122">
        <v>34.286999999999999</v>
      </c>
      <c r="R630" s="122">
        <v>60</v>
      </c>
      <c r="S630" s="123" t="s">
        <v>114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 x14ac:dyDescent="0.25">
      <c r="H646" s="221"/>
      <c r="I646" s="221"/>
      <c r="J646" s="221"/>
      <c r="V646" s="17"/>
      <c r="AA646" s="221"/>
      <c r="AB646" s="221"/>
      <c r="AC646" s="22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102</v>
      </c>
      <c r="C650" s="20">
        <f>IF(X605="PAGADO",0,Y610)</f>
        <v>-1520.01</v>
      </c>
      <c r="E650" s="222" t="s">
        <v>443</v>
      </c>
      <c r="F650" s="222"/>
      <c r="G650" s="222"/>
      <c r="H650" s="222"/>
      <c r="V650" s="17"/>
      <c r="X650" s="23" t="s">
        <v>102</v>
      </c>
      <c r="Y650" s="20">
        <f>IF(B650="PAGADO",0,C655)</f>
        <v>0</v>
      </c>
      <c r="AA650" s="222" t="s">
        <v>443</v>
      </c>
      <c r="AB650" s="222"/>
      <c r="AC650" s="222"/>
      <c r="AD650" s="22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1068</v>
      </c>
      <c r="G652" s="3" t="s">
        <v>1069</v>
      </c>
      <c r="H652" s="5">
        <v>160</v>
      </c>
      <c r="N652" s="25">
        <v>45152</v>
      </c>
      <c r="O652" s="3" t="s">
        <v>95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1068</v>
      </c>
      <c r="AC652" s="3" t="s">
        <v>1069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132</v>
      </c>
      <c r="G653" s="3" t="s">
        <v>156</v>
      </c>
      <c r="H653" s="5">
        <v>170</v>
      </c>
      <c r="N653" s="25">
        <v>45155</v>
      </c>
      <c r="O653" s="3" t="s">
        <v>1087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1068</v>
      </c>
      <c r="AC653" s="3" t="s">
        <v>156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132</v>
      </c>
      <c r="G654" s="3" t="s">
        <v>133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418</v>
      </c>
      <c r="AC654" s="3" t="s">
        <v>194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132</v>
      </c>
      <c r="G655" s="3" t="s">
        <v>134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418</v>
      </c>
      <c r="AC655" s="3" t="s">
        <v>194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1071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132</v>
      </c>
      <c r="AC656" s="3" t="s">
        <v>133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3" t="str">
        <f>IF(C655&lt;0,"NO PAGAR","COBRAR'")</f>
        <v>COBRAR'</v>
      </c>
      <c r="C657" s="223"/>
      <c r="E657" s="4">
        <v>45116</v>
      </c>
      <c r="F657" s="3" t="s">
        <v>1071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6" t="s">
        <v>9</v>
      </c>
      <c r="C658" s="217"/>
      <c r="E658" s="4">
        <v>45119</v>
      </c>
      <c r="F658" s="3" t="s">
        <v>1072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1071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1071</v>
      </c>
      <c r="G660" s="3" t="s">
        <v>1073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1071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1071</v>
      </c>
      <c r="G662" s="3" t="s">
        <v>1073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1085</v>
      </c>
      <c r="G663" s="3" t="s">
        <v>156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1085</v>
      </c>
      <c r="G664" s="3" t="s">
        <v>156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1085</v>
      </c>
      <c r="G665" s="3" t="s">
        <v>156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1112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369</v>
      </c>
      <c r="AM669" s="175" t="s">
        <v>379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369</v>
      </c>
      <c r="AM670" s="175" t="s">
        <v>379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369</v>
      </c>
      <c r="AM671" s="175" t="s">
        <v>379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1" t="s">
        <v>28</v>
      </c>
      <c r="I689" s="221"/>
      <c r="J689" s="221"/>
      <c r="V689" s="17"/>
      <c r="AC689" s="224"/>
      <c r="AD689" s="224"/>
      <c r="AE689" s="224"/>
    </row>
    <row r="690" spans="2:41" x14ac:dyDescent="0.25">
      <c r="H690" s="221"/>
      <c r="I690" s="221"/>
      <c r="J690" s="221"/>
      <c r="V690" s="17"/>
      <c r="AC690" s="224"/>
      <c r="AD690" s="224"/>
      <c r="AE690" s="224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22" t="s">
        <v>443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274</v>
      </c>
      <c r="AB692" s="222"/>
      <c r="AC692" s="222"/>
      <c r="AD692" s="222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528</v>
      </c>
      <c r="G694" s="3" t="s">
        <v>1131</v>
      </c>
      <c r="H694" s="5">
        <v>270</v>
      </c>
      <c r="N694" s="4">
        <v>45169</v>
      </c>
      <c r="O694" s="3" t="s">
        <v>1130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395</v>
      </c>
      <c r="AC694" s="3" t="s">
        <v>156</v>
      </c>
      <c r="AD694" s="5">
        <v>75</v>
      </c>
      <c r="AJ694" s="25">
        <v>45175</v>
      </c>
      <c r="AK694" s="3" t="s">
        <v>338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1085</v>
      </c>
      <c r="G695" s="3" t="s">
        <v>991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157</v>
      </c>
      <c r="AC695" s="3" t="s">
        <v>1121</v>
      </c>
      <c r="AD695" s="5">
        <v>580</v>
      </c>
      <c r="AJ695" s="25">
        <v>45182</v>
      </c>
      <c r="AK695" s="3" t="s">
        <v>1201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157</v>
      </c>
      <c r="AC696" s="3" t="s">
        <v>118</v>
      </c>
      <c r="AD696" s="5">
        <v>200</v>
      </c>
      <c r="AJ696" s="25">
        <v>45183</v>
      </c>
      <c r="AK696" s="3" t="s">
        <v>95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1184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1158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369</v>
      </c>
      <c r="O711" s="120" t="s">
        <v>373</v>
      </c>
      <c r="P711" s="121">
        <v>45155.833333330003</v>
      </c>
      <c r="Q711" s="122">
        <v>42.854999999999997</v>
      </c>
      <c r="R711" s="122">
        <v>75</v>
      </c>
      <c r="S711" s="123" t="s">
        <v>653</v>
      </c>
      <c r="V711" s="17"/>
      <c r="X711" s="12"/>
      <c r="Y711" s="10"/>
    </row>
    <row r="712" spans="2:41" x14ac:dyDescent="0.25">
      <c r="B712" s="12"/>
      <c r="C712" s="10"/>
      <c r="N712" s="120" t="s">
        <v>369</v>
      </c>
      <c r="O712" s="120" t="s">
        <v>373</v>
      </c>
      <c r="P712" s="121">
        <v>45156.793287040004</v>
      </c>
      <c r="Q712" s="122">
        <v>38.856000000000002</v>
      </c>
      <c r="R712" s="122">
        <v>68</v>
      </c>
      <c r="S712" s="123" t="s">
        <v>653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369</v>
      </c>
      <c r="O713" s="120" t="s">
        <v>373</v>
      </c>
      <c r="P713" s="121">
        <v>45162.506863429997</v>
      </c>
      <c r="Q713" s="122">
        <v>34.286000000000001</v>
      </c>
      <c r="R713" s="122">
        <v>60</v>
      </c>
      <c r="S713" s="123" t="s">
        <v>114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369</v>
      </c>
      <c r="O714" s="120" t="s">
        <v>373</v>
      </c>
      <c r="P714" s="121">
        <v>45167.549710649997</v>
      </c>
      <c r="Q714" s="122">
        <v>76.75</v>
      </c>
      <c r="R714" s="122">
        <v>134.31</v>
      </c>
      <c r="S714" s="123" t="s">
        <v>114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 x14ac:dyDescent="0.25">
      <c r="H731" s="221"/>
      <c r="I731" s="221"/>
      <c r="J731" s="221"/>
      <c r="V731" s="17"/>
      <c r="AA731" s="221"/>
      <c r="AB731" s="221"/>
      <c r="AC731" s="22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102</v>
      </c>
      <c r="C735" s="20">
        <f>IF(X692="PAGADO",0,C697)</f>
        <v>-566.41000000000008</v>
      </c>
      <c r="E735" s="222" t="s">
        <v>443</v>
      </c>
      <c r="F735" s="222"/>
      <c r="G735" s="222"/>
      <c r="H735" s="222"/>
      <c r="V735" s="17"/>
      <c r="X735" s="23" t="s">
        <v>78</v>
      </c>
      <c r="Y735" s="20">
        <f>IF(B735="PAGADO",0,C740)</f>
        <v>0</v>
      </c>
      <c r="AA735" s="222" t="s">
        <v>1220</v>
      </c>
      <c r="AB735" s="222"/>
      <c r="AC735" s="222"/>
      <c r="AD735" s="222"/>
      <c r="AK735" s="222" t="s">
        <v>146</v>
      </c>
      <c r="AL735" s="222"/>
      <c r="AM735" s="22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112</v>
      </c>
      <c r="G737" s="3" t="s">
        <v>134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1068</v>
      </c>
      <c r="AC737" s="3" t="s">
        <v>1069</v>
      </c>
      <c r="AD737" s="5">
        <v>140</v>
      </c>
      <c r="AJ737" s="25">
        <v>45190</v>
      </c>
      <c r="AK737" s="3" t="s">
        <v>95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1071</v>
      </c>
      <c r="G738" s="3" t="s">
        <v>1077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1068</v>
      </c>
      <c r="AC738" s="3" t="s">
        <v>1069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1071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155</v>
      </c>
      <c r="AC739" s="3" t="s">
        <v>118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1071</v>
      </c>
      <c r="G740" s="3" t="s">
        <v>1077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155</v>
      </c>
      <c r="AC740" s="3" t="s">
        <v>134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1217</v>
      </c>
      <c r="G741" s="3" t="s">
        <v>156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155</v>
      </c>
      <c r="AC741" s="3" t="s">
        <v>133</v>
      </c>
      <c r="AD741" s="5">
        <v>100</v>
      </c>
      <c r="AE741" t="s">
        <v>998</v>
      </c>
      <c r="AJ741" s="3"/>
      <c r="AK741" s="3"/>
      <c r="AL741" s="3"/>
      <c r="AM741" s="3"/>
      <c r="AN741" s="18"/>
      <c r="AO741" s="3"/>
    </row>
    <row r="742" spans="2:41" ht="23.25" x14ac:dyDescent="0.3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1219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369</v>
      </c>
      <c r="O754" s="121">
        <v>45175.084374999999</v>
      </c>
      <c r="P754" s="120" t="s">
        <v>379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369</v>
      </c>
      <c r="O755" s="121">
        <v>45180.468090280003</v>
      </c>
      <c r="P755" s="120" t="s">
        <v>379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1" t="s">
        <v>28</v>
      </c>
      <c r="I773" s="221"/>
      <c r="J773" s="221"/>
      <c r="V773" s="17"/>
      <c r="AC773" s="224"/>
      <c r="AD773" s="224"/>
      <c r="AE773" s="224"/>
    </row>
    <row r="774" spans="2:41" x14ac:dyDescent="0.25">
      <c r="H774" s="221"/>
      <c r="I774" s="221"/>
      <c r="J774" s="221"/>
      <c r="V774" s="17"/>
      <c r="AC774" s="224"/>
      <c r="AD774" s="224"/>
      <c r="AE774" s="224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22" t="s">
        <v>443</v>
      </c>
      <c r="F776" s="222"/>
      <c r="G776" s="222"/>
      <c r="H776" s="222"/>
      <c r="O776" s="234" t="s">
        <v>95</v>
      </c>
      <c r="P776" s="234"/>
      <c r="Q776" s="234"/>
      <c r="V776" s="17"/>
      <c r="X776" s="23" t="s">
        <v>78</v>
      </c>
      <c r="Y776" s="20">
        <f>IF(B776="PAGADO",0,C781)</f>
        <v>-1208.1099999999999</v>
      </c>
      <c r="AA776" s="222" t="s">
        <v>443</v>
      </c>
      <c r="AB776" s="222"/>
      <c r="AC776" s="222"/>
      <c r="AD776" s="22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1248</v>
      </c>
      <c r="G778" s="3" t="s">
        <v>1249</v>
      </c>
      <c r="H778" s="5">
        <v>90</v>
      </c>
      <c r="N778" s="25">
        <v>45204</v>
      </c>
      <c r="O778" s="3" t="s">
        <v>95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257</v>
      </c>
      <c r="AC778" s="3" t="s">
        <v>402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1248</v>
      </c>
      <c r="G779" s="3" t="s">
        <v>1249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1310</v>
      </c>
      <c r="AC779" s="3" t="s">
        <v>1311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1305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257</v>
      </c>
      <c r="AC780" s="3" t="s">
        <v>1315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257</v>
      </c>
      <c r="AC781" s="3" t="s">
        <v>959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257</v>
      </c>
      <c r="AC782" s="3" t="s">
        <v>959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257</v>
      </c>
      <c r="AC783" s="3" t="s">
        <v>959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257</v>
      </c>
      <c r="AC784" s="3" t="s">
        <v>1315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1316</v>
      </c>
      <c r="AC785" s="3" t="s">
        <v>118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1302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1296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369</v>
      </c>
      <c r="O795" s="121">
        <v>45191.009016199998</v>
      </c>
      <c r="P795" s="120" t="s">
        <v>1254</v>
      </c>
      <c r="Q795" s="120" t="s">
        <v>379</v>
      </c>
      <c r="R795" s="122">
        <v>37.146000000000001</v>
      </c>
      <c r="S795" s="122">
        <v>65.010000000000005</v>
      </c>
      <c r="T795" s="123" t="s">
        <v>114</v>
      </c>
      <c r="V795" s="17"/>
      <c r="X795" s="12"/>
      <c r="Y795" s="10"/>
    </row>
    <row r="796" spans="2:41" x14ac:dyDescent="0.25">
      <c r="B796" s="12"/>
      <c r="C796" s="10"/>
      <c r="N796" s="120" t="s">
        <v>369</v>
      </c>
      <c r="O796" s="121">
        <v>45186.723599539997</v>
      </c>
      <c r="P796" s="120" t="s">
        <v>1255</v>
      </c>
      <c r="Q796" s="120" t="s">
        <v>379</v>
      </c>
      <c r="R796" s="122">
        <v>16.018000000000001</v>
      </c>
      <c r="S796" s="122">
        <v>28.03</v>
      </c>
      <c r="T796" s="123" t="s">
        <v>114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369</v>
      </c>
      <c r="O797" s="121">
        <v>45188.804201389998</v>
      </c>
      <c r="P797" s="120" t="s">
        <v>1256</v>
      </c>
      <c r="Q797" s="120" t="s">
        <v>379</v>
      </c>
      <c r="R797" s="122">
        <v>30.292999999999999</v>
      </c>
      <c r="S797" s="122">
        <v>53.01</v>
      </c>
      <c r="T797" s="123" t="s">
        <v>114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369</v>
      </c>
      <c r="O798" s="121">
        <v>45189.760578699999</v>
      </c>
      <c r="P798" s="120" t="s">
        <v>1257</v>
      </c>
      <c r="Q798" s="120" t="s">
        <v>379</v>
      </c>
      <c r="R798" s="122">
        <v>25.141999999999999</v>
      </c>
      <c r="S798" s="122">
        <v>44</v>
      </c>
      <c r="T798" s="123" t="s">
        <v>114</v>
      </c>
      <c r="V798" s="17"/>
      <c r="X798" s="12"/>
      <c r="Y798" s="10"/>
    </row>
    <row r="799" spans="2:41" x14ac:dyDescent="0.25">
      <c r="B799" s="12"/>
      <c r="C799" s="10"/>
      <c r="N799" s="120" t="s">
        <v>369</v>
      </c>
      <c r="O799" s="121">
        <v>45194.749953699997</v>
      </c>
      <c r="P799" s="120" t="s">
        <v>1258</v>
      </c>
      <c r="Q799" s="120" t="s">
        <v>379</v>
      </c>
      <c r="R799" s="122">
        <v>25.431999999999999</v>
      </c>
      <c r="S799" s="122">
        <v>44.51</v>
      </c>
      <c r="T799" s="123" t="s">
        <v>114</v>
      </c>
      <c r="V799" s="17"/>
      <c r="X799" s="12"/>
      <c r="Y799" s="10"/>
    </row>
    <row r="800" spans="2:41" x14ac:dyDescent="0.25">
      <c r="B800" s="12"/>
      <c r="C800" s="10"/>
      <c r="N800" s="120" t="s">
        <v>369</v>
      </c>
      <c r="O800" s="121">
        <v>45198.162592590001</v>
      </c>
      <c r="P800" s="120" t="s">
        <v>1259</v>
      </c>
      <c r="Q800" s="120" t="s">
        <v>379</v>
      </c>
      <c r="R800" s="122">
        <v>34.856000000000002</v>
      </c>
      <c r="S800" s="122">
        <v>61</v>
      </c>
      <c r="T800" s="123" t="s">
        <v>114</v>
      </c>
      <c r="V800" s="17"/>
      <c r="X800" s="12"/>
      <c r="Y800" s="10"/>
    </row>
    <row r="801" spans="1:43" x14ac:dyDescent="0.25">
      <c r="B801" s="12"/>
      <c r="C801" s="10"/>
      <c r="N801" s="120" t="s">
        <v>369</v>
      </c>
      <c r="O801" s="121">
        <v>45199.756840280003</v>
      </c>
      <c r="P801" s="120" t="s">
        <v>1260</v>
      </c>
      <c r="Q801" s="120" t="s">
        <v>379</v>
      </c>
      <c r="R801" s="122">
        <v>36.857999999999997</v>
      </c>
      <c r="S801" s="122">
        <v>64.5</v>
      </c>
      <c r="T801" s="123" t="s">
        <v>114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 x14ac:dyDescent="0.25">
      <c r="H817" s="221"/>
      <c r="I817" s="221"/>
      <c r="J817" s="221"/>
      <c r="V817" s="17"/>
      <c r="AA817" s="221"/>
      <c r="AB817" s="221"/>
      <c r="AC817" s="22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22" t="s">
        <v>443</v>
      </c>
      <c r="F821" s="222"/>
      <c r="G821" s="222"/>
      <c r="H821" s="222"/>
      <c r="V821" s="17"/>
      <c r="X821" s="23" t="s">
        <v>32</v>
      </c>
      <c r="Y821" s="20">
        <f>IF(B1608="PAGADO",0,C826)</f>
        <v>0</v>
      </c>
      <c r="AA821" s="222" t="s">
        <v>443</v>
      </c>
      <c r="AB821" s="222"/>
      <c r="AC821" s="222"/>
      <c r="AD821" s="222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8" t="s">
        <v>7</v>
      </c>
      <c r="F837" s="219"/>
      <c r="G837" s="22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1343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8" t="s">
        <v>7</v>
      </c>
      <c r="O839" s="219"/>
      <c r="P839" s="219"/>
      <c r="Q839" s="220"/>
      <c r="R839" s="18">
        <f>SUM(R823:R838)</f>
        <v>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0</v>
      </c>
      <c r="AO839" s="3"/>
    </row>
    <row r="840" spans="2:41" x14ac:dyDescent="0.25">
      <c r="B840" s="12"/>
      <c r="C840" s="10"/>
      <c r="O840" s="191"/>
      <c r="V840" s="17"/>
      <c r="X840" s="12"/>
      <c r="Y840" s="10"/>
    </row>
    <row r="841" spans="2:41" x14ac:dyDescent="0.25">
      <c r="B841" s="12"/>
      <c r="C841" s="10"/>
      <c r="O841" s="191"/>
      <c r="V841" s="17"/>
      <c r="X841" s="12"/>
      <c r="Y841" s="10"/>
    </row>
    <row r="842" spans="2:41" x14ac:dyDescent="0.25">
      <c r="B842" s="12"/>
      <c r="C842" s="10"/>
      <c r="E842" s="14"/>
      <c r="O842" s="191"/>
      <c r="V842" s="17"/>
      <c r="X842" s="12"/>
      <c r="Y842" s="10"/>
      <c r="AA842" s="14"/>
    </row>
    <row r="843" spans="2:41" x14ac:dyDescent="0.25">
      <c r="B843" s="12"/>
      <c r="C843" s="10"/>
      <c r="O843" s="191"/>
      <c r="V843" s="17"/>
      <c r="X843" s="12"/>
      <c r="Y843" s="10"/>
    </row>
    <row r="844" spans="2:41" x14ac:dyDescent="0.25">
      <c r="B844" s="12"/>
      <c r="C844" s="10"/>
      <c r="O844" s="191"/>
      <c r="V844" s="17"/>
      <c r="X844" s="12"/>
      <c r="Y844" s="10"/>
    </row>
    <row r="845" spans="2:41" x14ac:dyDescent="0.25">
      <c r="B845" s="12"/>
      <c r="C845" s="10"/>
      <c r="O845" s="191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1" t="s">
        <v>28</v>
      </c>
      <c r="I865" s="221"/>
      <c r="J865" s="221"/>
      <c r="V865" s="17"/>
      <c r="AC865" s="224"/>
      <c r="AD865" s="224"/>
      <c r="AE865" s="224"/>
    </row>
    <row r="866" spans="2:41" x14ac:dyDescent="0.25">
      <c r="H866" s="221"/>
      <c r="I866" s="221"/>
      <c r="J866" s="221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102</v>
      </c>
      <c r="C870" s="20">
        <f>IF(X821="PAGADO",0,Y826)</f>
        <v>0</v>
      </c>
      <c r="E870" s="222" t="s">
        <v>443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274</v>
      </c>
      <c r="AB870" s="222"/>
      <c r="AC870" s="222"/>
      <c r="AD870" s="222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5" t="str">
        <f>IF(C875&lt;0,"NO PAGAR","COBRAR")</f>
        <v>COBRAR</v>
      </c>
      <c r="C876" s="22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6" t="s">
        <v>9</v>
      </c>
      <c r="C877" s="21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1399</v>
      </c>
      <c r="C886" s="10">
        <f>R895</f>
        <v>0</v>
      </c>
      <c r="E886" s="218" t="s">
        <v>7</v>
      </c>
      <c r="F886" s="219"/>
      <c r="G886" s="22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8" t="s">
        <v>7</v>
      </c>
      <c r="O888" s="219"/>
      <c r="P888" s="219"/>
      <c r="Q888" s="220"/>
      <c r="R888" s="18">
        <f>SUM(R872:R887)</f>
        <v>0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 x14ac:dyDescent="0.25">
      <c r="B889" s="12"/>
      <c r="C889" s="10"/>
      <c r="N889" s="120"/>
      <c r="O889" s="120"/>
      <c r="P889" s="121"/>
      <c r="Q889" s="122"/>
      <c r="R889" s="122"/>
      <c r="V889" s="17"/>
      <c r="X889" s="12"/>
      <c r="Y889" s="10"/>
    </row>
    <row r="890" spans="2:41" x14ac:dyDescent="0.25">
      <c r="B890" s="12"/>
      <c r="C890" s="10"/>
      <c r="N890" s="120"/>
      <c r="O890" s="120"/>
      <c r="P890" s="121"/>
      <c r="Q890" s="122"/>
      <c r="R890" s="122"/>
      <c r="V890" s="17"/>
      <c r="X890" s="12"/>
      <c r="Y890" s="10"/>
    </row>
    <row r="891" spans="2:41" x14ac:dyDescent="0.25">
      <c r="B891" s="12"/>
      <c r="C891" s="10"/>
      <c r="E891" s="14"/>
      <c r="N891" s="120"/>
      <c r="O891" s="120"/>
      <c r="P891" s="121"/>
      <c r="Q891" s="122"/>
      <c r="R891" s="122"/>
      <c r="V891" s="17"/>
      <c r="X891" s="12"/>
      <c r="Y891" s="10"/>
      <c r="AA891" s="14"/>
    </row>
    <row r="892" spans="2:41" x14ac:dyDescent="0.25">
      <c r="B892" s="12"/>
      <c r="C892" s="10"/>
      <c r="N892" s="120"/>
      <c r="O892" s="120"/>
      <c r="P892" s="121"/>
      <c r="Q892" s="122"/>
      <c r="R892" s="122"/>
      <c r="V892" s="17"/>
      <c r="X892" s="12"/>
      <c r="Y892" s="10"/>
    </row>
    <row r="893" spans="2:41" x14ac:dyDescent="0.25">
      <c r="B893" s="12"/>
      <c r="C893" s="10"/>
      <c r="N893" s="120"/>
      <c r="O893" s="120"/>
      <c r="P893" s="121"/>
      <c r="Q893" s="122"/>
      <c r="R893" s="122"/>
      <c r="V893" s="17"/>
      <c r="X893" s="12"/>
      <c r="Y893" s="10"/>
    </row>
    <row r="894" spans="2:41" x14ac:dyDescent="0.25">
      <c r="B894" s="12"/>
      <c r="C894" s="10"/>
      <c r="N894" s="120"/>
      <c r="O894" s="120"/>
      <c r="P894" s="121"/>
      <c r="Q894" s="122"/>
      <c r="R894" s="122"/>
      <c r="V894" s="17"/>
      <c r="X894" s="12"/>
      <c r="Y894" s="10"/>
    </row>
    <row r="895" spans="2:41" x14ac:dyDescent="0.25">
      <c r="B895" s="12"/>
      <c r="C895" s="10"/>
      <c r="R895" s="182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1" t="s">
        <v>30</v>
      </c>
      <c r="G910" s="221"/>
      <c r="H910" s="221"/>
      <c r="I910" s="203"/>
      <c r="J910" s="203"/>
      <c r="V910" s="17"/>
      <c r="AA910" s="221" t="s">
        <v>31</v>
      </c>
      <c r="AB910" s="221"/>
      <c r="AC910" s="221"/>
    </row>
    <row r="911" spans="1:43" ht="15" customHeight="1" x14ac:dyDescent="0.4">
      <c r="F911" s="221"/>
      <c r="G911" s="221"/>
      <c r="H911" s="221"/>
      <c r="I911" s="203"/>
      <c r="J911" s="203"/>
      <c r="V911" s="17"/>
      <c r="AA911" s="221"/>
      <c r="AB911" s="221"/>
      <c r="AC911" s="221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102</v>
      </c>
      <c r="C913" s="20">
        <f>IF(X870="PAGADO",0,Y875)</f>
        <v>0</v>
      </c>
      <c r="E913" s="222" t="s">
        <v>274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75</v>
      </c>
      <c r="AB913" s="222"/>
      <c r="AC913" s="222"/>
      <c r="AD913" s="222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COBRAR'</v>
      </c>
      <c r="Y919" s="223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4"/>
      <c r="AN932" s="205"/>
    </row>
    <row r="933" spans="2:41" x14ac:dyDescent="0.25">
      <c r="B933" s="12"/>
      <c r="C933" s="10"/>
      <c r="V933" s="17"/>
      <c r="X933" s="12"/>
      <c r="Y933" s="10"/>
      <c r="AL933" s="204"/>
      <c r="AN933" s="205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4"/>
      <c r="AN934" s="205"/>
    </row>
    <row r="935" spans="2:41" x14ac:dyDescent="0.25">
      <c r="B935" s="12"/>
      <c r="C935" s="10"/>
      <c r="V935" s="17"/>
      <c r="X935" s="12"/>
      <c r="Y935" s="10"/>
      <c r="AN935" s="111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x14ac:dyDescent="0.25">
      <c r="H952" s="221" t="s">
        <v>28</v>
      </c>
      <c r="I952" s="221"/>
      <c r="J952" s="221"/>
      <c r="V952" s="17"/>
      <c r="AC952" s="224"/>
      <c r="AD952" s="224"/>
      <c r="AE952" s="224"/>
    </row>
    <row r="953" spans="2:41" x14ac:dyDescent="0.25">
      <c r="H953" s="221"/>
      <c r="I953" s="221"/>
      <c r="J953" s="221"/>
      <c r="V953" s="17"/>
      <c r="AC953" s="224"/>
      <c r="AD953" s="224"/>
      <c r="AE953" s="224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0</v>
      </c>
      <c r="E955" s="222" t="s">
        <v>75</v>
      </c>
      <c r="F955" s="222"/>
      <c r="G955" s="222"/>
      <c r="H955" s="222"/>
      <c r="O955" s="222" t="s">
        <v>95</v>
      </c>
      <c r="P955" s="222"/>
      <c r="Q955" s="222"/>
      <c r="V955" s="17"/>
      <c r="X955" s="23" t="s">
        <v>32</v>
      </c>
      <c r="Y955" s="20">
        <f>IF(B955="PAGADO",0,C960)</f>
        <v>-110.01999999999998</v>
      </c>
      <c r="AA955" s="222" t="s">
        <v>75</v>
      </c>
      <c r="AB955" s="222"/>
      <c r="AC955" s="222"/>
      <c r="AD955" s="222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1517</v>
      </c>
      <c r="G957" s="3" t="s">
        <v>156</v>
      </c>
      <c r="H957" s="5">
        <v>150</v>
      </c>
      <c r="I957" t="s">
        <v>113</v>
      </c>
      <c r="N957" s="25">
        <v>45266</v>
      </c>
      <c r="O957" s="3" t="s">
        <v>95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5" t="str">
        <f>IF(C960&lt;0,"NO PAGAR","COBRAR")</f>
        <v>NO PAGAR</v>
      </c>
      <c r="C961" s="22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5" t="str">
        <f>IF(Y960&lt;0,"NO PAGAR","COBRAR")</f>
        <v>NO PAGAR</v>
      </c>
      <c r="Y961" s="22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6" t="s">
        <v>9</v>
      </c>
      <c r="C962" s="21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16" t="s">
        <v>9</v>
      </c>
      <c r="Y962" s="21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1512</v>
      </c>
      <c r="C971" s="10">
        <f>R974</f>
        <v>80.02</v>
      </c>
      <c r="E971" s="218" t="s">
        <v>7</v>
      </c>
      <c r="F971" s="219"/>
      <c r="G971" s="220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18" t="s">
        <v>7</v>
      </c>
      <c r="AB971" s="219"/>
      <c r="AC971" s="220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18" t="s">
        <v>7</v>
      </c>
      <c r="O973" s="219"/>
      <c r="P973" s="219"/>
      <c r="Q973" s="220"/>
      <c r="R973" s="18">
        <f>SUM(R957:R972)</f>
        <v>150</v>
      </c>
      <c r="S973" s="3"/>
      <c r="V973" s="17"/>
      <c r="X973" s="12"/>
      <c r="Y973" s="10"/>
      <c r="AJ973" s="218" t="s">
        <v>7</v>
      </c>
      <c r="AK973" s="219"/>
      <c r="AL973" s="219"/>
      <c r="AM973" s="220"/>
      <c r="AN973" s="18">
        <f>SUM(AN957:AN972)</f>
        <v>0</v>
      </c>
      <c r="AO973" s="3"/>
    </row>
    <row r="974" spans="2:41" x14ac:dyDescent="0.25">
      <c r="B974" s="12"/>
      <c r="C974" s="10"/>
      <c r="N974" t="s">
        <v>1339</v>
      </c>
      <c r="O974" t="s">
        <v>1504</v>
      </c>
      <c r="P974" t="s">
        <v>572</v>
      </c>
      <c r="Q974" t="s">
        <v>379</v>
      </c>
      <c r="R974" s="205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05"/>
      <c r="V975" s="17"/>
      <c r="X975" s="12"/>
      <c r="Y975" s="10"/>
    </row>
    <row r="976" spans="2:41" x14ac:dyDescent="0.25">
      <c r="B976" s="12"/>
      <c r="C976" s="10"/>
      <c r="E976" s="14"/>
      <c r="R976" s="205"/>
      <c r="V976" s="17"/>
      <c r="X976" s="12"/>
      <c r="Y976" s="10"/>
      <c r="AA976" s="14"/>
    </row>
    <row r="977" spans="1:43" x14ac:dyDescent="0.25">
      <c r="B977" s="12"/>
      <c r="C977" s="10"/>
      <c r="R977" s="205"/>
      <c r="V977" s="17"/>
      <c r="X977" s="12"/>
      <c r="Y977" s="10"/>
    </row>
    <row r="978" spans="1:43" x14ac:dyDescent="0.25">
      <c r="B978" s="12"/>
      <c r="C978" s="10"/>
      <c r="R978" s="205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05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1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1" t="s">
        <v>30</v>
      </c>
      <c r="H995" s="221"/>
      <c r="I995" s="214"/>
      <c r="V995" s="17"/>
      <c r="AA995" s="221" t="s">
        <v>31</v>
      </c>
      <c r="AB995" s="221"/>
      <c r="AC995" s="221"/>
    </row>
    <row r="996" spans="1:43" ht="15" customHeight="1" x14ac:dyDescent="0.4">
      <c r="G996" s="221"/>
      <c r="H996" s="221"/>
      <c r="I996" s="214"/>
      <c r="V996" s="17"/>
      <c r="AA996" s="221"/>
      <c r="AB996" s="221"/>
      <c r="AC996" s="221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2" t="s">
        <v>75</v>
      </c>
      <c r="F998" s="222"/>
      <c r="G998" s="222"/>
      <c r="H998" s="222"/>
      <c r="V998" s="17"/>
      <c r="X998" s="23" t="s">
        <v>32</v>
      </c>
      <c r="Y998" s="20">
        <f>IF(B1795="PAGADO",0,C1003)</f>
        <v>104.98000000000002</v>
      </c>
      <c r="AA998" s="222" t="s">
        <v>20</v>
      </c>
      <c r="AB998" s="222"/>
      <c r="AC998" s="222"/>
      <c r="AD998" s="222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312</v>
      </c>
      <c r="G1000" s="3" t="s">
        <v>156</v>
      </c>
      <c r="H1000" s="5">
        <v>170</v>
      </c>
      <c r="N1000" s="25">
        <v>45279</v>
      </c>
      <c r="O1000" s="3" t="s">
        <v>1539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1559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312</v>
      </c>
      <c r="G1001" s="3" t="s">
        <v>133</v>
      </c>
      <c r="H1001" s="5">
        <v>170</v>
      </c>
      <c r="N1001" s="25">
        <v>45280</v>
      </c>
      <c r="O1001" s="3" t="s">
        <v>243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312</v>
      </c>
      <c r="G1002" s="3" t="s">
        <v>156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1094</v>
      </c>
      <c r="G1003" s="3" t="s">
        <v>156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3" t="str">
        <f>IF(Y1003&lt;0,"NO PAGAR","COBRAR'")</f>
        <v>COBRAR'</v>
      </c>
      <c r="Y1004" s="223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3" t="str">
        <f>IF(C1003&lt;0,"NO PAGAR","COBRAR'")</f>
        <v>COBRAR'</v>
      </c>
      <c r="C1005" s="223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16" t="s">
        <v>9</v>
      </c>
      <c r="C1006" s="21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16" t="s">
        <v>9</v>
      </c>
      <c r="Y1006" s="21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18" t="s">
        <v>7</v>
      </c>
      <c r="F1014" s="219"/>
      <c r="G1014" s="220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18" t="s">
        <v>7</v>
      </c>
      <c r="AB1014" s="219"/>
      <c r="AC1014" s="220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1544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18" t="s">
        <v>7</v>
      </c>
      <c r="O1016" s="219"/>
      <c r="P1016" s="219"/>
      <c r="Q1016" s="220"/>
      <c r="R1016" s="18">
        <f>SUM(R1000:R1015)</f>
        <v>320</v>
      </c>
      <c r="S1016" s="3"/>
      <c r="V1016" s="17"/>
      <c r="X1016" s="12"/>
      <c r="Y1016" s="10"/>
      <c r="AJ1016" s="218" t="s">
        <v>7</v>
      </c>
      <c r="AK1016" s="219"/>
      <c r="AL1016" s="219"/>
      <c r="AM1016" s="220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1339</v>
      </c>
      <c r="O1017" s="191">
        <v>45119</v>
      </c>
      <c r="P1017" t="s">
        <v>572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zoomScale="80" zoomScaleNormal="80" workbookViewId="0">
      <selection activeCell="E17" sqref="E17:H1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22" t="s">
        <v>443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114</v>
      </c>
      <c r="AB8" s="222"/>
      <c r="AC8" s="222"/>
      <c r="AD8" s="222"/>
      <c r="AK8" s="229" t="s">
        <v>95</v>
      </c>
      <c r="AL8" s="229"/>
      <c r="AM8" s="229"/>
    </row>
    <row r="9" spans="2:41" x14ac:dyDescent="0.25">
      <c r="B9" s="1" t="s">
        <v>0</v>
      </c>
      <c r="C9" s="19">
        <f>H24</f>
        <v>2735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45618</v>
      </c>
      <c r="F10" s="3" t="s">
        <v>1316</v>
      </c>
      <c r="G10" s="3" t="s">
        <v>159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2735</v>
      </c>
      <c r="E11" s="4">
        <v>45627</v>
      </c>
      <c r="F11" s="3" t="s">
        <v>155</v>
      </c>
      <c r="G11" s="3" t="s">
        <v>156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1060</v>
      </c>
      <c r="E12" s="4">
        <v>45630</v>
      </c>
      <c r="F12" s="3" t="s">
        <v>155</v>
      </c>
      <c r="G12" s="3" t="s">
        <v>118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1675</v>
      </c>
      <c r="E13" s="4">
        <v>45632</v>
      </c>
      <c r="F13" s="3" t="s">
        <v>155</v>
      </c>
      <c r="G13" s="3" t="s">
        <v>1328</v>
      </c>
      <c r="H13" s="5">
        <v>580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45634</v>
      </c>
      <c r="F14" s="3" t="s">
        <v>155</v>
      </c>
      <c r="G14" s="3" t="s">
        <v>118</v>
      </c>
      <c r="H14" s="5">
        <v>200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>
        <v>45638</v>
      </c>
      <c r="F15" s="3" t="s">
        <v>155</v>
      </c>
      <c r="G15" s="3" t="s">
        <v>156</v>
      </c>
      <c r="H15" s="5">
        <v>170</v>
      </c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1060</v>
      </c>
      <c r="E16" s="4">
        <v>45638</v>
      </c>
      <c r="F16" s="3" t="s">
        <v>155</v>
      </c>
      <c r="G16" s="3" t="s">
        <v>1328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45636</v>
      </c>
      <c r="F17" s="3" t="s">
        <v>1076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2735</v>
      </c>
      <c r="N24" s="3"/>
      <c r="O24" s="3"/>
      <c r="P24" s="3"/>
      <c r="Q24" s="3"/>
      <c r="R24" s="18"/>
      <c r="S24" s="3"/>
      <c r="V24" s="17"/>
      <c r="X24" s="11" t="s">
        <v>125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1060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75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114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168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22" t="s">
        <v>75</v>
      </c>
      <c r="F103" s="222"/>
      <c r="G103" s="222"/>
      <c r="H103" s="222"/>
      <c r="V103" s="17"/>
      <c r="X103" s="23" t="s">
        <v>121</v>
      </c>
      <c r="Y103" s="20">
        <f>IF(B103="PAGADO",0,C108)</f>
        <v>0</v>
      </c>
      <c r="AA103" s="222" t="s">
        <v>75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242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0</v>
      </c>
      <c r="V122" s="17"/>
      <c r="X122" s="15" t="s">
        <v>18</v>
      </c>
      <c r="Y122" s="16">
        <f>SUM(Y111:Y121)</f>
        <v>0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 x14ac:dyDescent="0.25">
      <c r="H131" s="221"/>
      <c r="I131" s="221"/>
      <c r="J131" s="221"/>
      <c r="V131" s="17"/>
      <c r="AA131" s="221"/>
      <c r="AB131" s="221"/>
      <c r="AC131" s="22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22" t="s">
        <v>114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274</v>
      </c>
      <c r="AB135" s="222"/>
      <c r="AC135" s="222"/>
      <c r="AD135" s="22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115</v>
      </c>
      <c r="G137" s="3" t="s">
        <v>116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272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115</v>
      </c>
      <c r="G138" s="3" t="s">
        <v>116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273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115</v>
      </c>
      <c r="G139" s="3" t="s">
        <v>116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150</v>
      </c>
      <c r="AC139" s="3" t="s">
        <v>147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115</v>
      </c>
      <c r="G140" s="3" t="s">
        <v>253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150</v>
      </c>
      <c r="AC140" s="3" t="s">
        <v>147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257</v>
      </c>
      <c r="G141" s="3" t="s">
        <v>259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150</v>
      </c>
      <c r="AC141" s="3" t="s">
        <v>109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3" t="str">
        <f>IF(C140&lt;0,"NO PAGAR","COBRAR'")</f>
        <v>COBRAR'</v>
      </c>
      <c r="C142" s="223"/>
      <c r="E142" s="4">
        <v>44937</v>
      </c>
      <c r="F142" s="3" t="s">
        <v>257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196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6" t="s">
        <v>9</v>
      </c>
      <c r="C143" s="217"/>
      <c r="E143" s="4">
        <v>44939</v>
      </c>
      <c r="F143" s="3" t="s">
        <v>257</v>
      </c>
      <c r="G143" s="3" t="s">
        <v>94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298</v>
      </c>
      <c r="AC143" s="3" t="s">
        <v>147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1" t="s">
        <v>28</v>
      </c>
      <c r="I170" s="221"/>
      <c r="J170" s="221"/>
      <c r="V170" s="17"/>
      <c r="AC170" s="224"/>
      <c r="AD170" s="224"/>
      <c r="AE170" s="224"/>
    </row>
    <row r="171" spans="2:41" x14ac:dyDescent="0.25">
      <c r="H171" s="221"/>
      <c r="I171" s="221"/>
      <c r="J171" s="221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102</v>
      </c>
      <c r="C175" s="20">
        <f>IF(X135="PAGADO",0,Y140)</f>
        <v>2190</v>
      </c>
      <c r="E175" s="222" t="s">
        <v>75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274</v>
      </c>
      <c r="AB175" s="222"/>
      <c r="AC175" s="222"/>
      <c r="AD175" s="22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243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157</v>
      </c>
      <c r="AC177" s="3" t="s">
        <v>296</v>
      </c>
      <c r="AD177" s="5">
        <v>220</v>
      </c>
      <c r="AJ177" s="25">
        <v>44994</v>
      </c>
      <c r="AK177" s="3" t="s">
        <v>388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321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157</v>
      </c>
      <c r="AC178" s="3" t="s">
        <v>346</v>
      </c>
      <c r="AD178" s="5">
        <v>110</v>
      </c>
      <c r="AE178" t="s">
        <v>347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115</v>
      </c>
      <c r="AC179" s="3" t="s">
        <v>116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363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 x14ac:dyDescent="0.25">
      <c r="H208" s="221"/>
      <c r="I208" s="221"/>
      <c r="J208" s="221"/>
      <c r="V208" s="17"/>
      <c r="AA208" s="221"/>
      <c r="AB208" s="221"/>
      <c r="AC208" s="22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22" t="s">
        <v>274</v>
      </c>
      <c r="F212" s="222"/>
      <c r="G212" s="222"/>
      <c r="H212" s="222"/>
      <c r="V212" s="17"/>
      <c r="X212" s="23" t="s">
        <v>102</v>
      </c>
      <c r="Y212" s="20">
        <f>IF(B212="PAGADO",0,C217)</f>
        <v>0</v>
      </c>
      <c r="AA212" s="222" t="s">
        <v>443</v>
      </c>
      <c r="AB212" s="222"/>
      <c r="AC212" s="222"/>
      <c r="AD212" s="22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392</v>
      </c>
      <c r="G214" s="3" t="s">
        <v>393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115</v>
      </c>
      <c r="AC214" s="3" t="s">
        <v>109</v>
      </c>
      <c r="AD214" s="5">
        <v>180</v>
      </c>
      <c r="AE214" t="s">
        <v>435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401</v>
      </c>
      <c r="G215" s="3" t="s">
        <v>400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115</v>
      </c>
      <c r="AC215" s="3" t="s">
        <v>109</v>
      </c>
      <c r="AD215" s="5">
        <v>180</v>
      </c>
      <c r="AE215" t="s">
        <v>435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401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115</v>
      </c>
      <c r="AC216" s="3" t="s">
        <v>109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401</v>
      </c>
      <c r="G217" s="3" t="s">
        <v>259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446</v>
      </c>
      <c r="AC217" s="3" t="s">
        <v>138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399</v>
      </c>
      <c r="G218" s="3" t="s">
        <v>402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447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3" t="str">
        <f>IF(C217&lt;0,"NO PAGAR","COBRAR'")</f>
        <v>COBRAR'</v>
      </c>
      <c r="C219" s="223"/>
      <c r="E219" s="4">
        <v>44981</v>
      </c>
      <c r="F219" s="3" t="s">
        <v>399</v>
      </c>
      <c r="G219" s="3" t="s">
        <v>259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447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450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1" t="s">
        <v>28</v>
      </c>
      <c r="I254" s="221"/>
      <c r="J254" s="221"/>
      <c r="V254" s="17"/>
      <c r="AC254" s="224"/>
      <c r="AD254" s="224"/>
      <c r="AE254" s="224"/>
    </row>
    <row r="255" spans="5:31" x14ac:dyDescent="0.25">
      <c r="H255" s="221"/>
      <c r="I255" s="221"/>
      <c r="J255" s="221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22" t="s">
        <v>443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497</v>
      </c>
      <c r="AB259" s="222"/>
      <c r="AC259" s="222"/>
      <c r="AD259" s="22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157</v>
      </c>
      <c r="G261" s="3" t="s">
        <v>147</v>
      </c>
      <c r="H261" s="5">
        <v>580</v>
      </c>
      <c r="N261" s="25">
        <v>45015</v>
      </c>
      <c r="O261" s="3" t="s">
        <v>482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150</v>
      </c>
      <c r="AC261" s="3" t="s">
        <v>84</v>
      </c>
      <c r="AD261" s="5">
        <v>170</v>
      </c>
      <c r="AJ261" s="25">
        <v>45021</v>
      </c>
      <c r="AK261" s="3" t="s">
        <v>338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115</v>
      </c>
      <c r="AC262" s="3" t="s">
        <v>120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115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115</v>
      </c>
      <c r="AC264" s="3" t="s">
        <v>109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523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507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548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 x14ac:dyDescent="0.25">
      <c r="H300" s="221"/>
      <c r="I300" s="221"/>
      <c r="J300" s="221"/>
      <c r="V300" s="17"/>
      <c r="AA300" s="221"/>
      <c r="AB300" s="221"/>
      <c r="AC300" s="22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2" t="s">
        <v>274</v>
      </c>
      <c r="F304" s="222"/>
      <c r="G304" s="222"/>
      <c r="H304" s="222"/>
      <c r="V304" s="17"/>
      <c r="X304" s="23" t="s">
        <v>32</v>
      </c>
      <c r="Y304" s="20">
        <f>IF(B1043="PAGADO",0,C309)</f>
        <v>240</v>
      </c>
      <c r="AA304" s="222" t="s">
        <v>574</v>
      </c>
      <c r="AB304" s="222"/>
      <c r="AC304" s="222"/>
      <c r="AD304" s="22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257</v>
      </c>
      <c r="G306" s="3" t="s">
        <v>86</v>
      </c>
      <c r="H306" s="5">
        <v>285</v>
      </c>
      <c r="N306" s="25">
        <v>45033</v>
      </c>
      <c r="O306" s="3" t="s">
        <v>95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251</v>
      </c>
      <c r="AC306" s="3" t="s">
        <v>573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257</v>
      </c>
      <c r="G307" s="3" t="s">
        <v>94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257</v>
      </c>
      <c r="G308" s="3" t="s">
        <v>94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257</v>
      </c>
      <c r="G309" s="3" t="s">
        <v>94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257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3" t="str">
        <f>IF(C309&lt;0,"NO PAGAR","COBRAR'")</f>
        <v>COBRAR'</v>
      </c>
      <c r="C311" s="223"/>
      <c r="E311" s="4">
        <v>45012</v>
      </c>
      <c r="F311" s="3" t="s">
        <v>257</v>
      </c>
      <c r="G311" s="3" t="s">
        <v>94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6" t="s">
        <v>9</v>
      </c>
      <c r="C312" s="217"/>
      <c r="E312" s="4">
        <v>44980</v>
      </c>
      <c r="F312" s="3" t="s">
        <v>106</v>
      </c>
      <c r="G312" s="3" t="s">
        <v>120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106</v>
      </c>
      <c r="G313" s="3" t="s">
        <v>120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549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551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551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551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251</v>
      </c>
      <c r="G318" s="3" t="s">
        <v>556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548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592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1" t="s">
        <v>28</v>
      </c>
      <c r="I347" s="221"/>
      <c r="J347" s="221"/>
      <c r="V347" s="17"/>
    </row>
    <row r="348" spans="2:30" x14ac:dyDescent="0.25">
      <c r="H348" s="221"/>
      <c r="I348" s="221"/>
      <c r="J348" s="221"/>
      <c r="V348" s="17"/>
    </row>
    <row r="349" spans="2:30" x14ac:dyDescent="0.25">
      <c r="V349" s="17"/>
      <c r="X349" s="237" t="s">
        <v>61</v>
      </c>
      <c r="AB349" s="233" t="s">
        <v>29</v>
      </c>
      <c r="AC349" s="233"/>
      <c r="AD349" s="233"/>
    </row>
    <row r="350" spans="2:30" x14ac:dyDescent="0.25">
      <c r="V350" s="17"/>
      <c r="X350" s="237"/>
      <c r="AB350" s="233"/>
      <c r="AC350" s="233"/>
      <c r="AD350" s="233"/>
    </row>
    <row r="351" spans="2:30" ht="23.25" x14ac:dyDescent="0.35">
      <c r="B351" s="22" t="s">
        <v>61</v>
      </c>
      <c r="V351" s="17"/>
      <c r="X351" s="237"/>
      <c r="AB351" s="233"/>
      <c r="AC351" s="233"/>
      <c r="AD351" s="233"/>
    </row>
    <row r="352" spans="2:30" ht="23.25" x14ac:dyDescent="0.35">
      <c r="B352" s="23" t="s">
        <v>102</v>
      </c>
      <c r="C352" s="20">
        <f>IF(X304="PAGADO",0,Y309)</f>
        <v>229.98</v>
      </c>
      <c r="E352" s="222" t="s">
        <v>443</v>
      </c>
      <c r="F352" s="222"/>
      <c r="G352" s="222"/>
      <c r="H352" s="222"/>
      <c r="V352" s="17"/>
      <c r="X352" s="23" t="s">
        <v>102</v>
      </c>
      <c r="Y352" s="20">
        <f>IF(B352="PAGADO",0,C357)</f>
        <v>0</v>
      </c>
      <c r="AA352" s="222" t="s">
        <v>574</v>
      </c>
      <c r="AB352" s="222"/>
      <c r="AC352" s="222"/>
      <c r="AD352" s="22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270</v>
      </c>
      <c r="G354" s="3" t="s">
        <v>94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132</v>
      </c>
      <c r="AC354" s="3" t="s">
        <v>118</v>
      </c>
      <c r="AD354" s="5">
        <v>190</v>
      </c>
      <c r="AJ354" s="25">
        <v>45050</v>
      </c>
      <c r="AK354" s="3" t="s">
        <v>338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132</v>
      </c>
      <c r="AC355" s="3" t="s">
        <v>156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157</v>
      </c>
      <c r="AC356" s="3" t="s">
        <v>632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157</v>
      </c>
      <c r="AC357" s="3" t="s">
        <v>111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157</v>
      </c>
      <c r="AC358" s="3" t="s">
        <v>632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652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652</v>
      </c>
      <c r="AC360" s="3" t="s">
        <v>156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655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636</v>
      </c>
      <c r="Y367" s="10">
        <v>18.02</v>
      </c>
      <c r="AA367" s="4"/>
      <c r="AB367" s="3"/>
      <c r="AC367" s="3"/>
      <c r="AD367" s="5"/>
      <c r="AH367" s="101" t="s">
        <v>373</v>
      </c>
      <c r="AI367" s="94">
        <v>24303</v>
      </c>
      <c r="AJ367" s="57" t="s">
        <v>369</v>
      </c>
      <c r="AK367" s="58">
        <v>45033</v>
      </c>
      <c r="AL367" s="55">
        <v>1720145711</v>
      </c>
      <c r="AM367" s="55" t="s">
        <v>114</v>
      </c>
      <c r="AN367" s="101" t="s">
        <v>379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664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2" t="s">
        <v>373</v>
      </c>
      <c r="AI368" s="95">
        <v>39476</v>
      </c>
      <c r="AJ368" s="62" t="s">
        <v>369</v>
      </c>
      <c r="AK368" s="63">
        <v>45036</v>
      </c>
      <c r="AL368" s="60">
        <v>1720145711</v>
      </c>
      <c r="AM368" s="60" t="s">
        <v>114</v>
      </c>
      <c r="AN368" s="102" t="s">
        <v>379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373</v>
      </c>
      <c r="AI369" s="94">
        <v>24530</v>
      </c>
      <c r="AJ369" s="57" t="s">
        <v>369</v>
      </c>
      <c r="AK369" s="58">
        <v>45040</v>
      </c>
      <c r="AL369" s="55">
        <v>1720145711</v>
      </c>
      <c r="AM369" s="55" t="s">
        <v>653</v>
      </c>
      <c r="AN369" s="101" t="s">
        <v>379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2" t="s">
        <v>373</v>
      </c>
      <c r="AI370" s="95">
        <v>24655</v>
      </c>
      <c r="AJ370" s="62" t="s">
        <v>369</v>
      </c>
      <c r="AK370" s="63">
        <v>45044</v>
      </c>
      <c r="AL370" s="60">
        <v>1720145711</v>
      </c>
      <c r="AM370" s="60" t="s">
        <v>653</v>
      </c>
      <c r="AN370" s="102" t="s">
        <v>379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 x14ac:dyDescent="0.25">
      <c r="H387" s="221"/>
      <c r="I387" s="221"/>
      <c r="J387" s="221"/>
      <c r="V387" s="17"/>
      <c r="AA387" s="221"/>
      <c r="AB387" s="221"/>
      <c r="AC387" s="22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102</v>
      </c>
      <c r="C391" s="20">
        <f>IF(X352="PAGADO",0,Y357)</f>
        <v>0</v>
      </c>
      <c r="E391" s="222" t="s">
        <v>443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736</v>
      </c>
      <c r="AB391" s="222"/>
      <c r="AC391" s="222"/>
      <c r="AD391" s="22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115</v>
      </c>
      <c r="G393" s="3" t="s">
        <v>109</v>
      </c>
      <c r="H393" s="5">
        <v>180</v>
      </c>
      <c r="I393" t="s">
        <v>675</v>
      </c>
      <c r="N393" s="25">
        <v>45057</v>
      </c>
      <c r="O393" s="3" t="s">
        <v>95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150</v>
      </c>
      <c r="AC393" s="3" t="s">
        <v>84</v>
      </c>
      <c r="AD393" s="5">
        <v>170</v>
      </c>
      <c r="AJ393" s="25">
        <v>45069</v>
      </c>
      <c r="AK393" s="3" t="s">
        <v>754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115</v>
      </c>
      <c r="G394" s="3" t="s">
        <v>84</v>
      </c>
      <c r="H394" s="5">
        <v>170</v>
      </c>
      <c r="N394" s="25">
        <v>45063</v>
      </c>
      <c r="O394" s="3" t="s">
        <v>683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150</v>
      </c>
      <c r="AC394" s="3" t="s">
        <v>109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676</v>
      </c>
      <c r="G395" s="3"/>
      <c r="H395" s="5">
        <v>10</v>
      </c>
      <c r="N395" s="25">
        <v>45063</v>
      </c>
      <c r="O395" s="3" t="s">
        <v>696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115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115</v>
      </c>
      <c r="G397" s="3" t="s">
        <v>118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3" t="str">
        <f>IF(C396&lt;0,"NO PAGAR","COBRAR'")</f>
        <v>COBRAR'</v>
      </c>
      <c r="C398" s="223"/>
      <c r="E398" s="4">
        <v>45017</v>
      </c>
      <c r="F398" s="3" t="s">
        <v>115</v>
      </c>
      <c r="G398" s="3" t="s">
        <v>109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6" t="s">
        <v>9</v>
      </c>
      <c r="C399" s="217"/>
      <c r="E399" s="4">
        <v>45027</v>
      </c>
      <c r="F399" s="3" t="s">
        <v>399</v>
      </c>
      <c r="G399" s="3" t="s">
        <v>94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399</v>
      </c>
      <c r="G400" s="3" t="s">
        <v>94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399</v>
      </c>
      <c r="G401" s="3" t="s">
        <v>259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399</v>
      </c>
      <c r="G402" s="3" t="s">
        <v>94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723</v>
      </c>
      <c r="AK404" s="112" t="s">
        <v>369</v>
      </c>
      <c r="AL404" s="112" t="s">
        <v>379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733</v>
      </c>
      <c r="AK405" s="112" t="s">
        <v>369</v>
      </c>
      <c r="AL405" s="112" t="s">
        <v>379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735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1" t="s">
        <v>28</v>
      </c>
      <c r="I432" s="221"/>
      <c r="J432" s="221"/>
      <c r="V432" s="17"/>
      <c r="AC432" s="224"/>
      <c r="AD432" s="224"/>
      <c r="AE432" s="224"/>
    </row>
    <row r="433" spans="2:41" x14ac:dyDescent="0.25">
      <c r="H433" s="221"/>
      <c r="I433" s="221"/>
      <c r="J433" s="221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413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22" t="s">
        <v>274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274</v>
      </c>
      <c r="AB437" s="222"/>
      <c r="AC437" s="222"/>
      <c r="AD437" s="222"/>
      <c r="AJ437" s="4">
        <v>45082</v>
      </c>
      <c r="AK437" s="3" t="s">
        <v>413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248</v>
      </c>
      <c r="G439" s="3" t="s">
        <v>118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141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157</v>
      </c>
      <c r="G440" s="3" t="s">
        <v>118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157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780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809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788</v>
      </c>
      <c r="AK454" s="124" t="s">
        <v>789</v>
      </c>
      <c r="AL454" s="124" t="s">
        <v>790</v>
      </c>
      <c r="AM454" s="124" t="s">
        <v>791</v>
      </c>
      <c r="AN454" s="124" t="s">
        <v>792</v>
      </c>
      <c r="AO454" s="124" t="s">
        <v>793</v>
      </c>
      <c r="AP454" s="124" t="s">
        <v>794</v>
      </c>
    </row>
    <row r="455" spans="2:42" x14ac:dyDescent="0.25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0" t="s">
        <v>369</v>
      </c>
      <c r="AK455" s="121">
        <v>45071.751944440002</v>
      </c>
      <c r="AL455" s="120" t="s">
        <v>379</v>
      </c>
      <c r="AM455" s="122">
        <v>34.289000000000001</v>
      </c>
      <c r="AN455" s="122">
        <v>60.01</v>
      </c>
      <c r="AO455" s="122">
        <v>9999</v>
      </c>
      <c r="AP455" s="123" t="s">
        <v>114</v>
      </c>
    </row>
    <row r="456" spans="2:42" x14ac:dyDescent="0.25">
      <c r="B456" s="12"/>
      <c r="C456" s="10"/>
      <c r="V456" s="17"/>
      <c r="X456" s="12"/>
      <c r="Y456" s="10"/>
      <c r="AJ456" s="120" t="s">
        <v>369</v>
      </c>
      <c r="AK456" s="121">
        <v>45063.472627319999</v>
      </c>
      <c r="AL456" s="120" t="s">
        <v>379</v>
      </c>
      <c r="AM456" s="122">
        <v>62.904000000000003</v>
      </c>
      <c r="AN456" s="122">
        <v>110.08</v>
      </c>
      <c r="AO456" s="122">
        <v>0</v>
      </c>
      <c r="AP456" s="123" t="s">
        <v>653</v>
      </c>
    </row>
    <row r="457" spans="2:42" x14ac:dyDescent="0.25">
      <c r="B457" s="11"/>
      <c r="C457" s="10"/>
      <c r="V457" s="17"/>
      <c r="X457" s="11"/>
      <c r="Y457" s="10"/>
      <c r="AJ457" s="120" t="s">
        <v>369</v>
      </c>
      <c r="AK457" s="121">
        <v>45065.797002320003</v>
      </c>
      <c r="AL457" s="120" t="s">
        <v>379</v>
      </c>
      <c r="AM457" s="122">
        <v>40.002000000000002</v>
      </c>
      <c r="AN457" s="122">
        <v>70</v>
      </c>
      <c r="AO457" s="122">
        <v>24562</v>
      </c>
      <c r="AP457" s="123" t="s">
        <v>114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369</v>
      </c>
      <c r="AK458" s="121">
        <v>45068.816041669998</v>
      </c>
      <c r="AL458" s="120" t="s">
        <v>379</v>
      </c>
      <c r="AM458" s="122">
        <v>85.727000000000004</v>
      </c>
      <c r="AN458" s="122">
        <v>150.02000000000001</v>
      </c>
      <c r="AO458" s="122">
        <v>0</v>
      </c>
      <c r="AP458" s="123" t="s">
        <v>653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369</v>
      </c>
      <c r="AK459" s="121">
        <v>45076.769548609998</v>
      </c>
      <c r="AL459" s="120" t="s">
        <v>379</v>
      </c>
      <c r="AM459" s="122">
        <v>40</v>
      </c>
      <c r="AN459" s="122">
        <v>70</v>
      </c>
      <c r="AO459" s="122">
        <v>0</v>
      </c>
      <c r="AP459" s="123" t="s">
        <v>114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 x14ac:dyDescent="0.25">
      <c r="H472" s="221"/>
      <c r="I472" s="221"/>
      <c r="J472" s="221"/>
      <c r="V472" s="17"/>
      <c r="AA472" s="221"/>
      <c r="AB472" s="221"/>
      <c r="AC472" s="22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22" t="s">
        <v>443</v>
      </c>
      <c r="F474" s="222"/>
      <c r="G474" s="222"/>
      <c r="H474" s="222"/>
      <c r="V474" s="17"/>
      <c r="X474" s="23" t="s">
        <v>102</v>
      </c>
      <c r="Y474" s="20">
        <f>IF(B474="PAGADO",0,C479)</f>
        <v>0</v>
      </c>
      <c r="AA474" s="222" t="s">
        <v>443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820</v>
      </c>
      <c r="G476" s="3"/>
      <c r="H476" s="5">
        <v>150</v>
      </c>
      <c r="N476" s="25">
        <v>45095</v>
      </c>
      <c r="O476" s="3" t="s">
        <v>829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157</v>
      </c>
      <c r="AC476" s="3" t="s">
        <v>815</v>
      </c>
      <c r="AD476" s="5">
        <v>580</v>
      </c>
      <c r="AJ476" s="25">
        <v>45092</v>
      </c>
      <c r="AK476" s="3" t="s">
        <v>186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446</v>
      </c>
      <c r="AC477" s="3" t="s">
        <v>259</v>
      </c>
      <c r="AD477" s="5">
        <v>390</v>
      </c>
      <c r="AJ477" s="25">
        <v>45092</v>
      </c>
      <c r="AK477" s="3" t="s">
        <v>860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257</v>
      </c>
      <c r="G478" s="3" t="s">
        <v>542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446</v>
      </c>
      <c r="AC478" s="3" t="s">
        <v>138</v>
      </c>
      <c r="AD478" s="5">
        <v>275</v>
      </c>
      <c r="AJ478" s="25">
        <v>45099</v>
      </c>
      <c r="AK478" s="3" t="s">
        <v>186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257</v>
      </c>
      <c r="G479" s="3" t="s">
        <v>259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346</v>
      </c>
      <c r="AC479" s="156" t="s">
        <v>111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257</v>
      </c>
      <c r="G480" s="3" t="s">
        <v>848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58">
        <v>45078</v>
      </c>
      <c r="AB480" s="49" t="s">
        <v>157</v>
      </c>
      <c r="AC480" s="49" t="s">
        <v>120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3" t="str">
        <f>IF(C479&lt;0,"NO PAGAR","COBRAR'")</f>
        <v>COBRAR'</v>
      </c>
      <c r="C481" s="223"/>
      <c r="E481" s="4">
        <v>45028</v>
      </c>
      <c r="F481" s="3" t="s">
        <v>776</v>
      </c>
      <c r="G481" s="3" t="s">
        <v>94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157</v>
      </c>
      <c r="AC481" s="3" t="s">
        <v>111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823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874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369</v>
      </c>
      <c r="AL493" s="146" t="s">
        <v>870</v>
      </c>
      <c r="AM493" s="146" t="s">
        <v>379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369</v>
      </c>
      <c r="AL494" s="146" t="s">
        <v>870</v>
      </c>
      <c r="AM494" s="146" t="s">
        <v>379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369</v>
      </c>
      <c r="AL495" s="146" t="s">
        <v>870</v>
      </c>
      <c r="AM495" s="146" t="s">
        <v>379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1" t="s">
        <v>28</v>
      </c>
      <c r="I517" s="221"/>
      <c r="J517" s="221"/>
      <c r="V517" s="17"/>
      <c r="AC517" s="224"/>
      <c r="AD517" s="224"/>
      <c r="AE517" s="224"/>
    </row>
    <row r="518" spans="2:41" x14ac:dyDescent="0.25">
      <c r="H518" s="221"/>
      <c r="I518" s="221"/>
      <c r="J518" s="221"/>
      <c r="V518" s="17"/>
      <c r="AC518" s="224"/>
      <c r="AD518" s="224"/>
      <c r="AE518" s="224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22" t="s">
        <v>443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946</v>
      </c>
      <c r="AB520" s="222"/>
      <c r="AC520" s="222"/>
      <c r="AD520" s="22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940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157</v>
      </c>
      <c r="AC522" s="3" t="s">
        <v>81</v>
      </c>
      <c r="AD522" s="5">
        <v>170</v>
      </c>
      <c r="AJ522" s="25">
        <v>45117</v>
      </c>
      <c r="AK522" s="3" t="s">
        <v>413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338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949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270</v>
      </c>
      <c r="AC524" s="3" t="s">
        <v>94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950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488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488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488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926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921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369</v>
      </c>
      <c r="P539" s="146" t="s">
        <v>379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369</v>
      </c>
      <c r="P540" s="146" t="s">
        <v>379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369</v>
      </c>
      <c r="P541" s="146" t="s">
        <v>379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369</v>
      </c>
      <c r="P542" s="146" t="s">
        <v>379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 x14ac:dyDescent="0.25">
      <c r="H557" s="221"/>
      <c r="I557" s="221"/>
      <c r="J557" s="221"/>
      <c r="V557" s="17"/>
      <c r="AA557" s="221"/>
      <c r="AB557" s="221"/>
      <c r="AC557" s="22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22" t="s">
        <v>274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274</v>
      </c>
      <c r="AB561" s="222"/>
      <c r="AC561" s="222"/>
      <c r="AD561" s="22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257</v>
      </c>
      <c r="G563" s="3" t="s">
        <v>94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257</v>
      </c>
      <c r="G564" s="3" t="s">
        <v>960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257</v>
      </c>
      <c r="G565" s="3" t="s">
        <v>94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115</v>
      </c>
      <c r="G566" s="3" t="s">
        <v>120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115</v>
      </c>
      <c r="G567" s="3" t="s">
        <v>116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3" t="str">
        <f>IF(C566&lt;0,"NO PAGAR","COBRAR'")</f>
        <v>COBRAR'</v>
      </c>
      <c r="C568" s="223"/>
      <c r="E568" s="4">
        <v>45057</v>
      </c>
      <c r="F568" s="3" t="s">
        <v>115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6" t="s">
        <v>9</v>
      </c>
      <c r="C569" s="217"/>
      <c r="E569" s="4">
        <v>45003</v>
      </c>
      <c r="F569" s="3" t="s">
        <v>115</v>
      </c>
      <c r="G569" s="3" t="s">
        <v>120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115</v>
      </c>
      <c r="G570" s="3" t="s">
        <v>120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139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970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969</v>
      </c>
      <c r="O580" s="164">
        <v>0.25998842592592591</v>
      </c>
      <c r="P580">
        <v>20230701</v>
      </c>
      <c r="Q580" t="s">
        <v>369</v>
      </c>
      <c r="R580" t="s">
        <v>870</v>
      </c>
      <c r="S580" t="s">
        <v>379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969</v>
      </c>
      <c r="O581" s="164">
        <v>0.49709490740740742</v>
      </c>
      <c r="P581">
        <v>20230709</v>
      </c>
      <c r="Q581" t="s">
        <v>369</v>
      </c>
      <c r="R581" t="s">
        <v>870</v>
      </c>
      <c r="S581" t="s">
        <v>379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969</v>
      </c>
      <c r="O582" s="164">
        <v>0.65501157407407407</v>
      </c>
      <c r="P582">
        <v>20230705</v>
      </c>
      <c r="Q582" t="s">
        <v>369</v>
      </c>
      <c r="R582" t="s">
        <v>870</v>
      </c>
      <c r="S582" t="s">
        <v>379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969</v>
      </c>
      <c r="O583" s="164">
        <v>0.76893518518518522</v>
      </c>
      <c r="P583">
        <v>20230712</v>
      </c>
      <c r="Q583" t="s">
        <v>369</v>
      </c>
      <c r="R583" t="s">
        <v>870</v>
      </c>
      <c r="S583" t="s">
        <v>379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969</v>
      </c>
      <c r="O584" s="164">
        <v>0.51361111111111113</v>
      </c>
      <c r="P584">
        <v>20230714</v>
      </c>
      <c r="Q584" t="s">
        <v>369</v>
      </c>
      <c r="R584" t="s">
        <v>870</v>
      </c>
      <c r="S584" t="s">
        <v>379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1" t="s">
        <v>28</v>
      </c>
      <c r="I600" s="221"/>
      <c r="J600" s="221"/>
      <c r="V600" s="17"/>
      <c r="AC600" s="224"/>
      <c r="AD600" s="224"/>
      <c r="AE600" s="224"/>
    </row>
    <row r="601" spans="2:41" x14ac:dyDescent="0.25">
      <c r="H601" s="221"/>
      <c r="I601" s="221"/>
      <c r="J601" s="221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22" t="s">
        <v>443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75</v>
      </c>
      <c r="AB605" s="222"/>
      <c r="AC605" s="222"/>
      <c r="AD605" s="22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996</v>
      </c>
      <c r="G607" s="3" t="s">
        <v>84</v>
      </c>
      <c r="H607" s="5">
        <v>135</v>
      </c>
      <c r="N607" s="25">
        <v>45140</v>
      </c>
      <c r="O607" s="3" t="s">
        <v>1001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395</v>
      </c>
      <c r="AC607" s="3" t="s">
        <v>156</v>
      </c>
      <c r="AD607" s="5">
        <v>225</v>
      </c>
      <c r="AJ607" s="25">
        <v>45145</v>
      </c>
      <c r="AK607" s="3" t="s">
        <v>95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996</v>
      </c>
      <c r="G608" s="3" t="s">
        <v>84</v>
      </c>
      <c r="H608" s="5">
        <v>135</v>
      </c>
      <c r="N608" s="25">
        <v>45140</v>
      </c>
      <c r="O608" s="3" t="s">
        <v>142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996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448</v>
      </c>
      <c r="G610" s="3" t="s">
        <v>138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5" t="str">
        <f>IF(C610&lt;0,"NO PAGAR","COBRAR")</f>
        <v>NO PAGAR</v>
      </c>
      <c r="C611" s="225"/>
      <c r="E611" s="4">
        <v>45099</v>
      </c>
      <c r="F611" s="3" t="s">
        <v>150</v>
      </c>
      <c r="G611" s="3" t="s">
        <v>120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6" t="s">
        <v>9</v>
      </c>
      <c r="C612" s="217"/>
      <c r="E612" s="4">
        <v>45100</v>
      </c>
      <c r="F612" s="3" t="s">
        <v>150</v>
      </c>
      <c r="G612" s="3" t="s">
        <v>111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150</v>
      </c>
      <c r="G613" s="3" t="s">
        <v>109</v>
      </c>
      <c r="H613" s="5">
        <v>110</v>
      </c>
      <c r="I613" t="s">
        <v>998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488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1054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1061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369</v>
      </c>
      <c r="O624" s="121">
        <v>45124.579768520001</v>
      </c>
      <c r="P624" s="120" t="s">
        <v>379</v>
      </c>
      <c r="Q624" s="122">
        <v>37.426000000000002</v>
      </c>
      <c r="R624" s="122">
        <v>65.5</v>
      </c>
      <c r="S624" s="123" t="s">
        <v>114</v>
      </c>
      <c r="V624" s="17"/>
      <c r="X624" s="12"/>
      <c r="Y624" s="10"/>
    </row>
    <row r="625" spans="2:27" x14ac:dyDescent="0.25">
      <c r="B625" s="12"/>
      <c r="C625" s="10"/>
      <c r="N625" s="120" t="s">
        <v>369</v>
      </c>
      <c r="O625" s="121">
        <v>45131.46859954</v>
      </c>
      <c r="P625" s="120" t="s">
        <v>379</v>
      </c>
      <c r="Q625" s="122">
        <v>24.001000000000001</v>
      </c>
      <c r="R625" s="122">
        <v>42</v>
      </c>
      <c r="S625" s="123" t="s">
        <v>114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369</v>
      </c>
      <c r="O626" s="121">
        <v>45125.726018519999</v>
      </c>
      <c r="P626" s="120" t="s">
        <v>379</v>
      </c>
      <c r="Q626" s="122">
        <v>34.283000000000001</v>
      </c>
      <c r="R626" s="122">
        <v>60</v>
      </c>
      <c r="S626" s="123" t="s">
        <v>114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369</v>
      </c>
      <c r="O627" s="121">
        <v>45128.462152779997</v>
      </c>
      <c r="P627" s="120" t="s">
        <v>379</v>
      </c>
      <c r="Q627" s="122">
        <v>3.4569999999999999</v>
      </c>
      <c r="R627" s="122">
        <v>6.05</v>
      </c>
      <c r="S627" s="123" t="s">
        <v>114</v>
      </c>
      <c r="V627" s="17"/>
      <c r="X627" s="12"/>
      <c r="Y627" s="10"/>
    </row>
    <row r="628" spans="2:27" x14ac:dyDescent="0.25">
      <c r="B628" s="12"/>
      <c r="C628" s="10"/>
      <c r="N628" s="120" t="s">
        <v>369</v>
      </c>
      <c r="O628" s="121">
        <v>45128.540219909999</v>
      </c>
      <c r="P628" s="120" t="s">
        <v>379</v>
      </c>
      <c r="Q628" s="122">
        <v>28.792000000000002</v>
      </c>
      <c r="R628" s="122">
        <v>50.39</v>
      </c>
      <c r="S628" s="123" t="s">
        <v>114</v>
      </c>
      <c r="V628" s="17"/>
      <c r="X628" s="12"/>
      <c r="Y628" s="10"/>
    </row>
    <row r="629" spans="2:27" x14ac:dyDescent="0.25">
      <c r="B629" s="12"/>
      <c r="C629" s="10"/>
      <c r="N629" s="120" t="s">
        <v>369</v>
      </c>
      <c r="O629" s="121">
        <v>45132.675960649998</v>
      </c>
      <c r="P629" s="120" t="s">
        <v>379</v>
      </c>
      <c r="Q629" s="122">
        <v>30.834</v>
      </c>
      <c r="R629" s="122">
        <v>53.96</v>
      </c>
      <c r="S629" s="123" t="s">
        <v>114</v>
      </c>
      <c r="V629" s="17"/>
      <c r="X629" s="12"/>
      <c r="Y629" s="10"/>
    </row>
    <row r="630" spans="2:27" x14ac:dyDescent="0.25">
      <c r="B630" s="12"/>
      <c r="C630" s="10"/>
      <c r="N630" s="120" t="s">
        <v>369</v>
      </c>
      <c r="O630" s="121">
        <v>45134.477858799997</v>
      </c>
      <c r="P630" s="120" t="s">
        <v>379</v>
      </c>
      <c r="Q630" s="122">
        <v>34.286999999999999</v>
      </c>
      <c r="R630" s="122">
        <v>60</v>
      </c>
      <c r="S630" s="123" t="s">
        <v>114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 x14ac:dyDescent="0.25">
      <c r="H646" s="221"/>
      <c r="I646" s="221"/>
      <c r="J646" s="221"/>
      <c r="V646" s="17"/>
      <c r="AA646" s="221"/>
      <c r="AB646" s="221"/>
      <c r="AC646" s="22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102</v>
      </c>
      <c r="C650" s="20">
        <f>IF(X605="PAGADO",0,Y610)</f>
        <v>-1520.01</v>
      </c>
      <c r="E650" s="222" t="s">
        <v>443</v>
      </c>
      <c r="F650" s="222"/>
      <c r="G650" s="222"/>
      <c r="H650" s="222"/>
      <c r="V650" s="17"/>
      <c r="X650" s="23" t="s">
        <v>102</v>
      </c>
      <c r="Y650" s="20">
        <f>IF(B650="PAGADO",0,C655)</f>
        <v>0</v>
      </c>
      <c r="AA650" s="222" t="s">
        <v>443</v>
      </c>
      <c r="AB650" s="222"/>
      <c r="AC650" s="222"/>
      <c r="AD650" s="22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1068</v>
      </c>
      <c r="G652" s="3" t="s">
        <v>1069</v>
      </c>
      <c r="H652" s="5">
        <v>160</v>
      </c>
      <c r="N652" s="25">
        <v>45152</v>
      </c>
      <c r="O652" s="3" t="s">
        <v>95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1068</v>
      </c>
      <c r="AC652" s="3" t="s">
        <v>1069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132</v>
      </c>
      <c r="G653" s="3" t="s">
        <v>156</v>
      </c>
      <c r="H653" s="5">
        <v>170</v>
      </c>
      <c r="N653" s="25">
        <v>45155</v>
      </c>
      <c r="O653" s="3" t="s">
        <v>1087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1068</v>
      </c>
      <c r="AC653" s="3" t="s">
        <v>156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132</v>
      </c>
      <c r="G654" s="3" t="s">
        <v>133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418</v>
      </c>
      <c r="AC654" s="3" t="s">
        <v>194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132</v>
      </c>
      <c r="G655" s="3" t="s">
        <v>134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418</v>
      </c>
      <c r="AC655" s="3" t="s">
        <v>194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1071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132</v>
      </c>
      <c r="AC656" s="3" t="s">
        <v>133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3" t="str">
        <f>IF(C655&lt;0,"NO PAGAR","COBRAR'")</f>
        <v>COBRAR'</v>
      </c>
      <c r="C657" s="223"/>
      <c r="E657" s="4">
        <v>45116</v>
      </c>
      <c r="F657" s="3" t="s">
        <v>1071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6" t="s">
        <v>9</v>
      </c>
      <c r="C658" s="217"/>
      <c r="E658" s="4">
        <v>45119</v>
      </c>
      <c r="F658" s="3" t="s">
        <v>1072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1071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1071</v>
      </c>
      <c r="G660" s="3" t="s">
        <v>1073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1071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1071</v>
      </c>
      <c r="G662" s="3" t="s">
        <v>1073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1085</v>
      </c>
      <c r="G663" s="3" t="s">
        <v>156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1085</v>
      </c>
      <c r="G664" s="3" t="s">
        <v>156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1085</v>
      </c>
      <c r="G665" s="3" t="s">
        <v>156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1112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369</v>
      </c>
      <c r="AM669" s="175" t="s">
        <v>379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369</v>
      </c>
      <c r="AM670" s="175" t="s">
        <v>379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369</v>
      </c>
      <c r="AM671" s="175" t="s">
        <v>379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1" t="s">
        <v>28</v>
      </c>
      <c r="I689" s="221"/>
      <c r="J689" s="221"/>
      <c r="V689" s="17"/>
      <c r="AC689" s="224"/>
      <c r="AD689" s="224"/>
      <c r="AE689" s="224"/>
    </row>
    <row r="690" spans="2:41" x14ac:dyDescent="0.25">
      <c r="H690" s="221"/>
      <c r="I690" s="221"/>
      <c r="J690" s="221"/>
      <c r="V690" s="17"/>
      <c r="AC690" s="224"/>
      <c r="AD690" s="224"/>
      <c r="AE690" s="224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22" t="s">
        <v>443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274</v>
      </c>
      <c r="AB692" s="222"/>
      <c r="AC692" s="222"/>
      <c r="AD692" s="222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528</v>
      </c>
      <c r="G694" s="3" t="s">
        <v>1131</v>
      </c>
      <c r="H694" s="5">
        <v>270</v>
      </c>
      <c r="N694" s="4">
        <v>45169</v>
      </c>
      <c r="O694" s="3" t="s">
        <v>1130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395</v>
      </c>
      <c r="AC694" s="3" t="s">
        <v>156</v>
      </c>
      <c r="AD694" s="5">
        <v>75</v>
      </c>
      <c r="AJ694" s="25">
        <v>45175</v>
      </c>
      <c r="AK694" s="3" t="s">
        <v>338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1085</v>
      </c>
      <c r="G695" s="3" t="s">
        <v>991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157</v>
      </c>
      <c r="AC695" s="3" t="s">
        <v>1121</v>
      </c>
      <c r="AD695" s="5">
        <v>580</v>
      </c>
      <c r="AJ695" s="25">
        <v>45182</v>
      </c>
      <c r="AK695" s="3" t="s">
        <v>1201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157</v>
      </c>
      <c r="AC696" s="3" t="s">
        <v>118</v>
      </c>
      <c r="AD696" s="5">
        <v>200</v>
      </c>
      <c r="AJ696" s="25">
        <v>45183</v>
      </c>
      <c r="AK696" s="3" t="s">
        <v>95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1184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1158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369</v>
      </c>
      <c r="O711" s="120" t="s">
        <v>373</v>
      </c>
      <c r="P711" s="121">
        <v>45155.833333330003</v>
      </c>
      <c r="Q711" s="122">
        <v>42.854999999999997</v>
      </c>
      <c r="R711" s="122">
        <v>75</v>
      </c>
      <c r="S711" s="123" t="s">
        <v>653</v>
      </c>
      <c r="V711" s="17"/>
      <c r="X711" s="12"/>
      <c r="Y711" s="10"/>
    </row>
    <row r="712" spans="2:41" x14ac:dyDescent="0.25">
      <c r="B712" s="12"/>
      <c r="C712" s="10"/>
      <c r="N712" s="120" t="s">
        <v>369</v>
      </c>
      <c r="O712" s="120" t="s">
        <v>373</v>
      </c>
      <c r="P712" s="121">
        <v>45156.793287040004</v>
      </c>
      <c r="Q712" s="122">
        <v>38.856000000000002</v>
      </c>
      <c r="R712" s="122">
        <v>68</v>
      </c>
      <c r="S712" s="123" t="s">
        <v>653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369</v>
      </c>
      <c r="O713" s="120" t="s">
        <v>373</v>
      </c>
      <c r="P713" s="121">
        <v>45162.506863429997</v>
      </c>
      <c r="Q713" s="122">
        <v>34.286000000000001</v>
      </c>
      <c r="R713" s="122">
        <v>60</v>
      </c>
      <c r="S713" s="123" t="s">
        <v>114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369</v>
      </c>
      <c r="O714" s="120" t="s">
        <v>373</v>
      </c>
      <c r="P714" s="121">
        <v>45167.549710649997</v>
      </c>
      <c r="Q714" s="122">
        <v>76.75</v>
      </c>
      <c r="R714" s="122">
        <v>134.31</v>
      </c>
      <c r="S714" s="123" t="s">
        <v>114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 x14ac:dyDescent="0.25">
      <c r="H731" s="221"/>
      <c r="I731" s="221"/>
      <c r="J731" s="221"/>
      <c r="V731" s="17"/>
      <c r="AA731" s="221"/>
      <c r="AB731" s="221"/>
      <c r="AC731" s="22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102</v>
      </c>
      <c r="C735" s="20">
        <f>IF(X692="PAGADO",0,C697)</f>
        <v>-566.41000000000008</v>
      </c>
      <c r="E735" s="222" t="s">
        <v>443</v>
      </c>
      <c r="F735" s="222"/>
      <c r="G735" s="222"/>
      <c r="H735" s="222"/>
      <c r="V735" s="17"/>
      <c r="X735" s="23" t="s">
        <v>78</v>
      </c>
      <c r="Y735" s="20">
        <f>IF(B735="PAGADO",0,C740)</f>
        <v>0</v>
      </c>
      <c r="AA735" s="222" t="s">
        <v>1220</v>
      </c>
      <c r="AB735" s="222"/>
      <c r="AC735" s="222"/>
      <c r="AD735" s="222"/>
      <c r="AK735" s="222" t="s">
        <v>146</v>
      </c>
      <c r="AL735" s="222"/>
      <c r="AM735" s="22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112</v>
      </c>
      <c r="G737" s="3" t="s">
        <v>134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1068</v>
      </c>
      <c r="AC737" s="3" t="s">
        <v>1069</v>
      </c>
      <c r="AD737" s="5">
        <v>140</v>
      </c>
      <c r="AJ737" s="25">
        <v>45190</v>
      </c>
      <c r="AK737" s="3" t="s">
        <v>95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1071</v>
      </c>
      <c r="G738" s="3" t="s">
        <v>1077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1068</v>
      </c>
      <c r="AC738" s="3" t="s">
        <v>1069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1071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155</v>
      </c>
      <c r="AC739" s="3" t="s">
        <v>118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1071</v>
      </c>
      <c r="G740" s="3" t="s">
        <v>1077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155</v>
      </c>
      <c r="AC740" s="3" t="s">
        <v>134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1217</v>
      </c>
      <c r="G741" s="3" t="s">
        <v>156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155</v>
      </c>
      <c r="AC741" s="3" t="s">
        <v>133</v>
      </c>
      <c r="AD741" s="5">
        <v>100</v>
      </c>
      <c r="AE741" t="s">
        <v>998</v>
      </c>
      <c r="AJ741" s="3"/>
      <c r="AK741" s="3"/>
      <c r="AL741" s="3"/>
      <c r="AM741" s="3"/>
      <c r="AN741" s="18"/>
      <c r="AO741" s="3"/>
    </row>
    <row r="742" spans="2:41" ht="23.25" x14ac:dyDescent="0.3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1219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369</v>
      </c>
      <c r="O754" s="121">
        <v>45175.084374999999</v>
      </c>
      <c r="P754" s="120" t="s">
        <v>379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369</v>
      </c>
      <c r="O755" s="121">
        <v>45180.468090280003</v>
      </c>
      <c r="P755" s="120" t="s">
        <v>379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1" t="s">
        <v>28</v>
      </c>
      <c r="I773" s="221"/>
      <c r="J773" s="221"/>
      <c r="V773" s="17"/>
      <c r="AC773" s="224"/>
      <c r="AD773" s="224"/>
      <c r="AE773" s="224"/>
    </row>
    <row r="774" spans="2:41" x14ac:dyDescent="0.25">
      <c r="H774" s="221"/>
      <c r="I774" s="221"/>
      <c r="J774" s="221"/>
      <c r="V774" s="17"/>
      <c r="AC774" s="224"/>
      <c r="AD774" s="224"/>
      <c r="AE774" s="224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22" t="s">
        <v>443</v>
      </c>
      <c r="F776" s="222"/>
      <c r="G776" s="222"/>
      <c r="H776" s="222"/>
      <c r="O776" s="234" t="s">
        <v>95</v>
      </c>
      <c r="P776" s="234"/>
      <c r="Q776" s="234"/>
      <c r="V776" s="17"/>
      <c r="X776" s="23" t="s">
        <v>78</v>
      </c>
      <c r="Y776" s="20">
        <f>IF(B776="PAGADO",0,C781)</f>
        <v>-1208.1099999999999</v>
      </c>
      <c r="AA776" s="222" t="s">
        <v>443</v>
      </c>
      <c r="AB776" s="222"/>
      <c r="AC776" s="222"/>
      <c r="AD776" s="22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1248</v>
      </c>
      <c r="G778" s="3" t="s">
        <v>1249</v>
      </c>
      <c r="H778" s="5">
        <v>90</v>
      </c>
      <c r="N778" s="25">
        <v>45204</v>
      </c>
      <c r="O778" s="3" t="s">
        <v>95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257</v>
      </c>
      <c r="AC778" s="3" t="s">
        <v>402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1248</v>
      </c>
      <c r="G779" s="3" t="s">
        <v>1249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1310</v>
      </c>
      <c r="AC779" s="3" t="s">
        <v>1311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1305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257</v>
      </c>
      <c r="AC780" s="3" t="s">
        <v>1315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257</v>
      </c>
      <c r="AC781" s="3" t="s">
        <v>959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257</v>
      </c>
      <c r="AC782" s="3" t="s">
        <v>959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257</v>
      </c>
      <c r="AC783" s="3" t="s">
        <v>959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257</v>
      </c>
      <c r="AC784" s="3" t="s">
        <v>1315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1316</v>
      </c>
      <c r="AC785" s="3" t="s">
        <v>118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1302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1296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369</v>
      </c>
      <c r="O795" s="121">
        <v>45191.009016199998</v>
      </c>
      <c r="P795" s="120" t="s">
        <v>1254</v>
      </c>
      <c r="Q795" s="120" t="s">
        <v>379</v>
      </c>
      <c r="R795" s="122">
        <v>37.146000000000001</v>
      </c>
      <c r="S795" s="122">
        <v>65.010000000000005</v>
      </c>
      <c r="T795" s="123" t="s">
        <v>114</v>
      </c>
      <c r="V795" s="17"/>
      <c r="X795" s="12"/>
      <c r="Y795" s="10"/>
    </row>
    <row r="796" spans="2:41" x14ac:dyDescent="0.25">
      <c r="B796" s="12"/>
      <c r="C796" s="10"/>
      <c r="N796" s="120" t="s">
        <v>369</v>
      </c>
      <c r="O796" s="121">
        <v>45186.723599539997</v>
      </c>
      <c r="P796" s="120" t="s">
        <v>1255</v>
      </c>
      <c r="Q796" s="120" t="s">
        <v>379</v>
      </c>
      <c r="R796" s="122">
        <v>16.018000000000001</v>
      </c>
      <c r="S796" s="122">
        <v>28.03</v>
      </c>
      <c r="T796" s="123" t="s">
        <v>114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369</v>
      </c>
      <c r="O797" s="121">
        <v>45188.804201389998</v>
      </c>
      <c r="P797" s="120" t="s">
        <v>1256</v>
      </c>
      <c r="Q797" s="120" t="s">
        <v>379</v>
      </c>
      <c r="R797" s="122">
        <v>30.292999999999999</v>
      </c>
      <c r="S797" s="122">
        <v>53.01</v>
      </c>
      <c r="T797" s="123" t="s">
        <v>114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369</v>
      </c>
      <c r="O798" s="121">
        <v>45189.760578699999</v>
      </c>
      <c r="P798" s="120" t="s">
        <v>1257</v>
      </c>
      <c r="Q798" s="120" t="s">
        <v>379</v>
      </c>
      <c r="R798" s="122">
        <v>25.141999999999999</v>
      </c>
      <c r="S798" s="122">
        <v>44</v>
      </c>
      <c r="T798" s="123" t="s">
        <v>114</v>
      </c>
      <c r="V798" s="17"/>
      <c r="X798" s="12"/>
      <c r="Y798" s="10"/>
    </row>
    <row r="799" spans="2:41" x14ac:dyDescent="0.25">
      <c r="B799" s="12"/>
      <c r="C799" s="10"/>
      <c r="N799" s="120" t="s">
        <v>369</v>
      </c>
      <c r="O799" s="121">
        <v>45194.749953699997</v>
      </c>
      <c r="P799" s="120" t="s">
        <v>1258</v>
      </c>
      <c r="Q799" s="120" t="s">
        <v>379</v>
      </c>
      <c r="R799" s="122">
        <v>25.431999999999999</v>
      </c>
      <c r="S799" s="122">
        <v>44.51</v>
      </c>
      <c r="T799" s="123" t="s">
        <v>114</v>
      </c>
      <c r="V799" s="17"/>
      <c r="X799" s="12"/>
      <c r="Y799" s="10"/>
    </row>
    <row r="800" spans="2:41" x14ac:dyDescent="0.25">
      <c r="B800" s="12"/>
      <c r="C800" s="10"/>
      <c r="N800" s="120" t="s">
        <v>369</v>
      </c>
      <c r="O800" s="121">
        <v>45198.162592590001</v>
      </c>
      <c r="P800" s="120" t="s">
        <v>1259</v>
      </c>
      <c r="Q800" s="120" t="s">
        <v>379</v>
      </c>
      <c r="R800" s="122">
        <v>34.856000000000002</v>
      </c>
      <c r="S800" s="122">
        <v>61</v>
      </c>
      <c r="T800" s="123" t="s">
        <v>114</v>
      </c>
      <c r="V800" s="17"/>
      <c r="X800" s="12"/>
      <c r="Y800" s="10"/>
    </row>
    <row r="801" spans="1:43" x14ac:dyDescent="0.25">
      <c r="B801" s="12"/>
      <c r="C801" s="10"/>
      <c r="N801" s="120" t="s">
        <v>369</v>
      </c>
      <c r="O801" s="121">
        <v>45199.756840280003</v>
      </c>
      <c r="P801" s="120" t="s">
        <v>1260</v>
      </c>
      <c r="Q801" s="120" t="s">
        <v>379</v>
      </c>
      <c r="R801" s="122">
        <v>36.857999999999997</v>
      </c>
      <c r="S801" s="122">
        <v>64.5</v>
      </c>
      <c r="T801" s="123" t="s">
        <v>114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 x14ac:dyDescent="0.25">
      <c r="H817" s="221"/>
      <c r="I817" s="221"/>
      <c r="J817" s="221"/>
      <c r="V817" s="17"/>
      <c r="AA817" s="221"/>
      <c r="AB817" s="221"/>
      <c r="AC817" s="22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22" t="s">
        <v>443</v>
      </c>
      <c r="F821" s="222"/>
      <c r="G821" s="222"/>
      <c r="H821" s="222"/>
      <c r="V821" s="17"/>
      <c r="X821" s="23" t="s">
        <v>32</v>
      </c>
      <c r="Y821" s="20">
        <f>IF(B1611="PAGADO",0,C826)</f>
        <v>53.357999999999947</v>
      </c>
      <c r="AA821" s="222" t="s">
        <v>443</v>
      </c>
      <c r="AB821" s="222"/>
      <c r="AC821" s="222"/>
      <c r="AD821" s="222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132</v>
      </c>
      <c r="G823" s="3" t="s">
        <v>134</v>
      </c>
      <c r="H823" s="5">
        <v>390</v>
      </c>
      <c r="N823" s="25">
        <v>45211</v>
      </c>
      <c r="O823" s="3" t="s">
        <v>95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155</v>
      </c>
      <c r="AC823" s="3" t="s">
        <v>156</v>
      </c>
      <c r="AD823" s="5">
        <v>170</v>
      </c>
      <c r="AJ823" s="25">
        <v>45222</v>
      </c>
      <c r="AK823" s="3" t="s">
        <v>1201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132</v>
      </c>
      <c r="G824" s="3" t="s">
        <v>134</v>
      </c>
      <c r="H824" s="5">
        <v>390</v>
      </c>
      <c r="N824" s="25">
        <v>45216</v>
      </c>
      <c r="O824" s="3" t="s">
        <v>95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1367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155</v>
      </c>
      <c r="G825" s="3" t="s">
        <v>133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155</v>
      </c>
      <c r="G826" s="3" t="s">
        <v>118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1338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1343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 x14ac:dyDescent="0.25">
      <c r="B840" s="12"/>
      <c r="C840" s="10"/>
      <c r="N840" t="s">
        <v>1339</v>
      </c>
      <c r="O840" s="191">
        <v>44995</v>
      </c>
      <c r="P840" t="s">
        <v>369</v>
      </c>
      <c r="Q840" t="s">
        <v>379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1339</v>
      </c>
      <c r="O841" s="191">
        <v>45026</v>
      </c>
      <c r="P841" t="s">
        <v>369</v>
      </c>
      <c r="Q841" t="s">
        <v>379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1339</v>
      </c>
      <c r="O842" s="191">
        <v>45148</v>
      </c>
      <c r="P842" t="s">
        <v>369</v>
      </c>
      <c r="Q842" t="s">
        <v>379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1339</v>
      </c>
      <c r="O843" s="191">
        <v>45179</v>
      </c>
      <c r="P843" t="s">
        <v>369</v>
      </c>
      <c r="Q843" t="s">
        <v>379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1339</v>
      </c>
      <c r="O844" s="191">
        <v>45270</v>
      </c>
      <c r="P844" t="s">
        <v>369</v>
      </c>
      <c r="Q844" t="s">
        <v>379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1339</v>
      </c>
      <c r="O845" s="191">
        <v>45270</v>
      </c>
      <c r="P845" t="s">
        <v>369</v>
      </c>
      <c r="Q845" t="s">
        <v>379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1" t="s">
        <v>28</v>
      </c>
      <c r="I865" s="221"/>
      <c r="J865" s="221"/>
      <c r="V865" s="17"/>
      <c r="AC865" s="224"/>
      <c r="AD865" s="224"/>
      <c r="AE865" s="224"/>
    </row>
    <row r="866" spans="2:41" x14ac:dyDescent="0.25">
      <c r="H866" s="221"/>
      <c r="I866" s="221"/>
      <c r="J866" s="221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102</v>
      </c>
      <c r="C870" s="20">
        <f>IF(X821="PAGADO",0,Y826)</f>
        <v>53.357999999999947</v>
      </c>
      <c r="E870" s="222" t="s">
        <v>443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274</v>
      </c>
      <c r="AB870" s="222"/>
      <c r="AC870" s="222"/>
      <c r="AD870" s="222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1068</v>
      </c>
      <c r="G872" s="3" t="s">
        <v>89</v>
      </c>
      <c r="H872" s="5">
        <v>430</v>
      </c>
      <c r="N872" s="25">
        <v>45225</v>
      </c>
      <c r="O872" s="3" t="s">
        <v>95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1071</v>
      </c>
      <c r="AC872" s="3" t="s">
        <v>90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418</v>
      </c>
      <c r="G873" s="3" t="s">
        <v>194</v>
      </c>
      <c r="H873" s="5">
        <v>160</v>
      </c>
      <c r="N873" s="25">
        <v>45225</v>
      </c>
      <c r="O873" s="3" t="s">
        <v>95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1071</v>
      </c>
      <c r="AC873" s="3" t="s">
        <v>88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155</v>
      </c>
      <c r="G874" s="3" t="s">
        <v>156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1071</v>
      </c>
      <c r="AC874" s="3" t="s">
        <v>90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155</v>
      </c>
      <c r="G875" s="3" t="s">
        <v>1380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5" t="str">
        <f>IF(C875&lt;0,"NO PAGAR","COBRAR")</f>
        <v>COBRAR</v>
      </c>
      <c r="C876" s="225"/>
      <c r="E876" s="4">
        <v>45211</v>
      </c>
      <c r="F876" s="3" t="s">
        <v>155</v>
      </c>
      <c r="G876" s="3" t="s">
        <v>1380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6" t="s">
        <v>9</v>
      </c>
      <c r="C877" s="217"/>
      <c r="E877" s="4">
        <v>45124</v>
      </c>
      <c r="F877" s="3" t="s">
        <v>112</v>
      </c>
      <c r="G877" s="3" t="s">
        <v>134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112</v>
      </c>
      <c r="G878" s="3" t="s">
        <v>134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112</v>
      </c>
      <c r="G879" s="3" t="s">
        <v>118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1249</v>
      </c>
      <c r="G880" s="3" t="s">
        <v>156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1412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1399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 x14ac:dyDescent="0.25">
      <c r="B889" s="12"/>
      <c r="C889" s="10"/>
      <c r="N889" s="120" t="s">
        <v>369</v>
      </c>
      <c r="O889" s="120" t="s">
        <v>449</v>
      </c>
      <c r="P889" s="121">
        <v>45224.895914350003</v>
      </c>
      <c r="Q889" s="122">
        <v>41.14</v>
      </c>
      <c r="R889" s="122">
        <v>72</v>
      </c>
      <c r="V889" s="17"/>
      <c r="X889" s="12"/>
      <c r="Y889" s="10"/>
    </row>
    <row r="890" spans="2:41" x14ac:dyDescent="0.25">
      <c r="B890" s="12"/>
      <c r="C890" s="10"/>
      <c r="N890" s="120" t="s">
        <v>369</v>
      </c>
      <c r="O890" s="120" t="s">
        <v>370</v>
      </c>
      <c r="P890" s="121">
        <v>45225.775416670003</v>
      </c>
      <c r="Q890" s="122">
        <v>28.001999999999999</v>
      </c>
      <c r="R890" s="122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0" t="s">
        <v>369</v>
      </c>
      <c r="O891" s="120" t="s">
        <v>373</v>
      </c>
      <c r="P891" s="121">
        <v>45217.82603009</v>
      </c>
      <c r="Q891" s="122">
        <v>29.145</v>
      </c>
      <c r="R891" s="122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0" t="s">
        <v>369</v>
      </c>
      <c r="O892" s="120" t="s">
        <v>373</v>
      </c>
      <c r="P892" s="121">
        <v>45223.701643519998</v>
      </c>
      <c r="Q892" s="122">
        <v>38.296999999999997</v>
      </c>
      <c r="R892" s="122">
        <v>67.02</v>
      </c>
      <c r="V892" s="17"/>
      <c r="X892" s="12"/>
      <c r="Y892" s="10"/>
    </row>
    <row r="893" spans="2:41" x14ac:dyDescent="0.25">
      <c r="B893" s="12"/>
      <c r="C893" s="10"/>
      <c r="N893" s="120" t="s">
        <v>369</v>
      </c>
      <c r="O893" s="120" t="s">
        <v>373</v>
      </c>
      <c r="P893" s="121">
        <v>45229.467222220002</v>
      </c>
      <c r="Q893" s="122">
        <v>25.95</v>
      </c>
      <c r="R893" s="122">
        <v>45.41</v>
      </c>
      <c r="V893" s="17"/>
      <c r="X893" s="12"/>
      <c r="Y893" s="10"/>
    </row>
    <row r="894" spans="2:41" x14ac:dyDescent="0.25">
      <c r="B894" s="12"/>
      <c r="C894" s="10"/>
      <c r="N894" s="120" t="s">
        <v>369</v>
      </c>
      <c r="O894" s="120" t="s">
        <v>373</v>
      </c>
      <c r="P894" s="121">
        <v>45215.729895830002</v>
      </c>
      <c r="Q894" s="122">
        <v>39.997999999999998</v>
      </c>
      <c r="R894" s="122">
        <v>70</v>
      </c>
      <c r="V894" s="17"/>
      <c r="X894" s="12"/>
      <c r="Y894" s="10"/>
    </row>
    <row r="895" spans="2:41" x14ac:dyDescent="0.25">
      <c r="B895" s="12"/>
      <c r="C895" s="10"/>
      <c r="R895" s="182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1" t="s">
        <v>30</v>
      </c>
      <c r="G910" s="221"/>
      <c r="H910" s="221"/>
      <c r="I910" s="203"/>
      <c r="J910" s="203"/>
      <c r="V910" s="17"/>
      <c r="AA910" s="221" t="s">
        <v>31</v>
      </c>
      <c r="AB910" s="221"/>
      <c r="AC910" s="221"/>
    </row>
    <row r="911" spans="1:43" ht="15" customHeight="1" x14ac:dyDescent="0.4">
      <c r="F911" s="221"/>
      <c r="G911" s="221"/>
      <c r="H911" s="221"/>
      <c r="I911" s="203"/>
      <c r="J911" s="203"/>
      <c r="V911" s="17"/>
      <c r="AA911" s="221"/>
      <c r="AB911" s="221"/>
      <c r="AC911" s="221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102</v>
      </c>
      <c r="C913" s="20">
        <f>IF(X870="PAGADO",0,Y875)</f>
        <v>777.85</v>
      </c>
      <c r="E913" s="222" t="s">
        <v>274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75</v>
      </c>
      <c r="AB913" s="222"/>
      <c r="AC913" s="222"/>
      <c r="AD913" s="222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1426</v>
      </c>
      <c r="G915" s="3" t="s">
        <v>88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1085</v>
      </c>
      <c r="AC915" s="3" t="s">
        <v>118</v>
      </c>
      <c r="AD915" s="5">
        <v>240</v>
      </c>
      <c r="AJ915" s="25">
        <v>45252</v>
      </c>
      <c r="AK915" s="3" t="s">
        <v>95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1085</v>
      </c>
      <c r="AC916" s="3" t="s">
        <v>156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1044</v>
      </c>
      <c r="AC917" s="3" t="s">
        <v>156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155</v>
      </c>
      <c r="AC918" s="3" t="s">
        <v>159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NO PAGAR</v>
      </c>
      <c r="Y919" s="223"/>
      <c r="AA919" s="4">
        <v>45226</v>
      </c>
      <c r="AB919" s="3" t="s">
        <v>155</v>
      </c>
      <c r="AC919" s="3" t="s">
        <v>118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155</v>
      </c>
      <c r="AC920" s="3" t="s">
        <v>156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1312</v>
      </c>
      <c r="AC921" s="3" t="s">
        <v>1335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1312</v>
      </c>
      <c r="AC922" s="3" t="s">
        <v>1313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449</v>
      </c>
      <c r="AK932" t="s">
        <v>1339</v>
      </c>
      <c r="AL932" s="204">
        <v>45233</v>
      </c>
      <c r="AM932" t="s">
        <v>369</v>
      </c>
      <c r="AN932" s="205">
        <v>66</v>
      </c>
    </row>
    <row r="933" spans="2:41" x14ac:dyDescent="0.25">
      <c r="B933" s="12"/>
      <c r="C933" s="10"/>
      <c r="V933" s="17"/>
      <c r="X933" s="12"/>
      <c r="Y933" s="10"/>
      <c r="AJ933" t="s">
        <v>449</v>
      </c>
      <c r="AK933" t="s">
        <v>1339</v>
      </c>
      <c r="AL933" s="204">
        <v>45238</v>
      </c>
      <c r="AM933" t="s">
        <v>369</v>
      </c>
      <c r="AN933" s="205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1464</v>
      </c>
      <c r="AK934" t="s">
        <v>1339</v>
      </c>
      <c r="AL934" s="204">
        <v>45240</v>
      </c>
      <c r="AM934" t="s">
        <v>369</v>
      </c>
      <c r="AN934" s="205">
        <v>48.03</v>
      </c>
    </row>
    <row r="935" spans="2:41" x14ac:dyDescent="0.25">
      <c r="B935" s="12"/>
      <c r="C935" s="10"/>
      <c r="V935" s="17"/>
      <c r="X935" s="12"/>
      <c r="Y935" s="10"/>
      <c r="AN935" s="111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ht="15" customHeight="1" x14ac:dyDescent="0.4">
      <c r="H952" s="221" t="s">
        <v>28</v>
      </c>
      <c r="I952" s="221"/>
      <c r="J952" s="203"/>
      <c r="V952" s="17"/>
      <c r="AC952" s="224"/>
      <c r="AD952" s="224"/>
      <c r="AE952" s="224"/>
    </row>
    <row r="953" spans="2:41" ht="15" customHeight="1" x14ac:dyDescent="0.4">
      <c r="H953" s="221"/>
      <c r="I953" s="221"/>
      <c r="J953" s="203"/>
      <c r="V953" s="17"/>
      <c r="AC953" s="224"/>
      <c r="AD953" s="224"/>
      <c r="AE953" s="224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2" t="s">
        <v>274</v>
      </c>
      <c r="F955" s="222"/>
      <c r="G955" s="222"/>
      <c r="H955" s="222"/>
      <c r="V955" s="17"/>
      <c r="X955" s="23" t="s">
        <v>32</v>
      </c>
      <c r="Y955" s="20">
        <f>IF(B955="PAGADO",0,C960)</f>
        <v>-1103.2550000000001</v>
      </c>
      <c r="AA955" s="222" t="s">
        <v>443</v>
      </c>
      <c r="AB955" s="222"/>
      <c r="AC955" s="222"/>
      <c r="AD955" s="222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155</v>
      </c>
      <c r="G957" s="3" t="s">
        <v>156</v>
      </c>
      <c r="H957" s="5">
        <v>170</v>
      </c>
      <c r="I957" t="s">
        <v>305</v>
      </c>
      <c r="N957" s="25">
        <v>45266</v>
      </c>
      <c r="O957" s="3" t="s">
        <v>95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1168</v>
      </c>
      <c r="AC957" s="3" t="s">
        <v>1525</v>
      </c>
      <c r="AD957" s="5">
        <v>120</v>
      </c>
      <c r="AJ957" s="25">
        <v>45273</v>
      </c>
      <c r="AK957" s="3" t="s">
        <v>243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155</v>
      </c>
      <c r="G958" s="3" t="s">
        <v>156</v>
      </c>
      <c r="H958" s="5">
        <v>170</v>
      </c>
      <c r="I958" t="s">
        <v>305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1168</v>
      </c>
      <c r="AC958" s="3" t="s">
        <v>1526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155</v>
      </c>
      <c r="G959" s="3" t="s">
        <v>156</v>
      </c>
      <c r="H959" s="5">
        <v>170</v>
      </c>
      <c r="I959" t="s">
        <v>305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1168</v>
      </c>
      <c r="AC959" s="3" t="s">
        <v>156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1517</v>
      </c>
      <c r="G960" s="3" t="s">
        <v>156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418</v>
      </c>
      <c r="AC960" s="3" t="s">
        <v>194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5" t="str">
        <f>IF(C960&lt;0,"NO PAGAR","COBRAR")</f>
        <v>NO PAGAR</v>
      </c>
      <c r="C961" s="225"/>
      <c r="E961" s="4">
        <v>45230</v>
      </c>
      <c r="F961" s="3" t="s">
        <v>1094</v>
      </c>
      <c r="G961" s="3" t="s">
        <v>1069</v>
      </c>
      <c r="H961" s="5">
        <v>140</v>
      </c>
      <c r="N961" s="3"/>
      <c r="O961" s="3"/>
      <c r="P961" s="3"/>
      <c r="Q961" s="3"/>
      <c r="R961" s="18"/>
      <c r="S961" s="3"/>
      <c r="V961" s="17"/>
      <c r="X961" s="225" t="str">
        <f>IF(Y960&lt;0,"NO PAGAR","COBRAR")</f>
        <v>NO PAGAR</v>
      </c>
      <c r="Y961" s="22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6" t="s">
        <v>9</v>
      </c>
      <c r="C962" s="217"/>
      <c r="E962" s="4">
        <v>45231</v>
      </c>
      <c r="F962" s="3" t="s">
        <v>1094</v>
      </c>
      <c r="G962" s="3" t="s">
        <v>1069</v>
      </c>
      <c r="H962" s="5">
        <v>140</v>
      </c>
      <c r="N962" s="3"/>
      <c r="O962" s="3"/>
      <c r="P962" s="3"/>
      <c r="Q962" s="3"/>
      <c r="R962" s="18"/>
      <c r="S962" s="3"/>
      <c r="V962" s="17"/>
      <c r="X962" s="216" t="s">
        <v>9</v>
      </c>
      <c r="Y962" s="21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1517</v>
      </c>
      <c r="G963" s="3" t="s">
        <v>156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1443</v>
      </c>
      <c r="G964" s="3" t="s">
        <v>156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1521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1512</v>
      </c>
      <c r="C971" s="10">
        <f>R980</f>
        <v>296.80499999999995</v>
      </c>
      <c r="E971" s="218" t="s">
        <v>7</v>
      </c>
      <c r="F971" s="219"/>
      <c r="G971" s="220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18" t="s">
        <v>7</v>
      </c>
      <c r="AB971" s="219"/>
      <c r="AC971" s="220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18" t="s">
        <v>7</v>
      </c>
      <c r="O973" s="219"/>
      <c r="P973" s="219"/>
      <c r="Q973" s="220"/>
      <c r="R973" s="18">
        <f>SUM(R957:R972)</f>
        <v>1681.27</v>
      </c>
      <c r="S973" s="3"/>
      <c r="V973" s="17"/>
      <c r="X973" s="12"/>
      <c r="Y973" s="10"/>
      <c r="AJ973" s="218" t="s">
        <v>7</v>
      </c>
      <c r="AK973" s="219"/>
      <c r="AL973" s="219"/>
      <c r="AM973" s="220"/>
      <c r="AN973" s="18">
        <f>SUM(AN957:AN972)</f>
        <v>300</v>
      </c>
      <c r="AO973" s="3"/>
    </row>
    <row r="974" spans="2:41" x14ac:dyDescent="0.25">
      <c r="B974" s="12"/>
      <c r="C974" s="10"/>
      <c r="N974" t="s">
        <v>1339</v>
      </c>
      <c r="O974" t="s">
        <v>1496</v>
      </c>
      <c r="P974" t="s">
        <v>369</v>
      </c>
      <c r="Q974" t="s">
        <v>379</v>
      </c>
      <c r="R974" s="205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1339</v>
      </c>
      <c r="O975" t="s">
        <v>1501</v>
      </c>
      <c r="P975" t="s">
        <v>369</v>
      </c>
      <c r="Q975" t="s">
        <v>379</v>
      </c>
      <c r="R975" s="205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1339</v>
      </c>
      <c r="O976" t="s">
        <v>1501</v>
      </c>
      <c r="P976" t="s">
        <v>369</v>
      </c>
      <c r="Q976" t="s">
        <v>379</v>
      </c>
      <c r="R976" s="205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1339</v>
      </c>
      <c r="O978" t="s">
        <v>1504</v>
      </c>
      <c r="P978" t="s">
        <v>369</v>
      </c>
      <c r="Q978" t="s">
        <v>379</v>
      </c>
      <c r="R978" s="205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1339</v>
      </c>
      <c r="O979" t="s">
        <v>1507</v>
      </c>
      <c r="P979" t="s">
        <v>369</v>
      </c>
      <c r="Q979" t="s">
        <v>379</v>
      </c>
      <c r="R979" s="205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1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1" t="s">
        <v>30</v>
      </c>
      <c r="I995" s="221"/>
      <c r="J995" s="221"/>
      <c r="V995" s="17"/>
      <c r="AA995" s="221" t="s">
        <v>31</v>
      </c>
      <c r="AB995" s="221"/>
      <c r="AC995" s="221"/>
    </row>
    <row r="996" spans="1:43" x14ac:dyDescent="0.25">
      <c r="H996" s="221"/>
      <c r="I996" s="221"/>
      <c r="J996" s="221"/>
      <c r="V996" s="17"/>
      <c r="AA996" s="221"/>
      <c r="AB996" s="221"/>
      <c r="AC996" s="221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2" t="s">
        <v>274</v>
      </c>
      <c r="F998" s="222"/>
      <c r="G998" s="222"/>
      <c r="H998" s="222"/>
      <c r="V998" s="17"/>
      <c r="X998" s="23" t="s">
        <v>32</v>
      </c>
      <c r="Y998" s="20">
        <f>IF(B1798="PAGADO",0,C1003)</f>
        <v>-10.34900000000016</v>
      </c>
      <c r="AA998" s="222" t="s">
        <v>274</v>
      </c>
      <c r="AB998" s="222"/>
      <c r="AC998" s="222"/>
      <c r="AD998" s="222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155</v>
      </c>
      <c r="G1000" s="3" t="s">
        <v>156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1557</v>
      </c>
      <c r="AC1000" s="3" t="s">
        <v>1073</v>
      </c>
      <c r="AD1000" s="5">
        <v>365</v>
      </c>
      <c r="AJ1000" s="25">
        <v>45286</v>
      </c>
      <c r="AK1000" s="3" t="s">
        <v>95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155</v>
      </c>
      <c r="G1001" s="3" t="s">
        <v>159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1312</v>
      </c>
      <c r="AC1001" s="3" t="s">
        <v>1558</v>
      </c>
      <c r="AD1001" s="5">
        <v>235</v>
      </c>
      <c r="AJ1001" s="25">
        <v>45289</v>
      </c>
      <c r="AK1001" s="3" t="s">
        <v>1562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1462</v>
      </c>
      <c r="G1002" s="3" t="s">
        <v>156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1085</v>
      </c>
      <c r="AC1002" s="3" t="s">
        <v>156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1426</v>
      </c>
      <c r="G1003" s="3" t="s">
        <v>1545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3" t="str">
        <f>IF(Y1003&lt;0,"NO PAGAR","COBRAR'")</f>
        <v>NO PAGAR</v>
      </c>
      <c r="Y1004" s="223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3" t="str">
        <f>IF(C1003&lt;0,"NO PAGAR","COBRAR'")</f>
        <v>NO PAGAR</v>
      </c>
      <c r="C1005" s="223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16" t="s">
        <v>9</v>
      </c>
      <c r="C1006" s="21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16" t="s">
        <v>9</v>
      </c>
      <c r="Y1006" s="21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18" t="s">
        <v>7</v>
      </c>
      <c r="F1014" s="219"/>
      <c r="G1014" s="220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18" t="s">
        <v>7</v>
      </c>
      <c r="AB1014" s="219"/>
      <c r="AC1014" s="220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1544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18" t="s">
        <v>7</v>
      </c>
      <c r="O1016" s="219"/>
      <c r="P1016" s="219"/>
      <c r="Q1016" s="220"/>
      <c r="R1016" s="18">
        <f>SUM(R1000:R1015)</f>
        <v>0</v>
      </c>
      <c r="S1016" s="3"/>
      <c r="V1016" s="17"/>
      <c r="X1016" s="12"/>
      <c r="Y1016" s="10"/>
      <c r="AJ1016" s="218" t="s">
        <v>7</v>
      </c>
      <c r="AK1016" s="219"/>
      <c r="AL1016" s="219"/>
      <c r="AM1016" s="220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1339</v>
      </c>
      <c r="O1017" s="191">
        <v>44938</v>
      </c>
      <c r="P1017" t="s">
        <v>369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1339</v>
      </c>
      <c r="O1018" s="191">
        <v>45089</v>
      </c>
      <c r="P1018" t="s">
        <v>369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1339</v>
      </c>
      <c r="O1019" s="191">
        <v>45119</v>
      </c>
      <c r="P1019" t="s">
        <v>369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1339</v>
      </c>
      <c r="O1020" s="191">
        <v>45211</v>
      </c>
      <c r="P1020" t="s">
        <v>369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1339</v>
      </c>
      <c r="O1021" t="s">
        <v>1542</v>
      </c>
      <c r="P1021" t="s">
        <v>369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1339</v>
      </c>
      <c r="O1022" t="s">
        <v>1541</v>
      </c>
      <c r="P1022" t="s">
        <v>369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49" zoomScale="89" zoomScaleNormal="89" workbookViewId="0">
      <selection activeCell="E54" sqref="E54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59</v>
      </c>
      <c r="F8" s="222"/>
      <c r="G8" s="222"/>
      <c r="H8" s="222"/>
      <c r="O8" s="234" t="s">
        <v>146</v>
      </c>
      <c r="P8" s="234"/>
      <c r="Q8" s="234"/>
      <c r="V8" s="17"/>
      <c r="X8" s="23" t="s">
        <v>121</v>
      </c>
      <c r="Y8" s="20">
        <f>IF(B8="PAGADO",0,C13)</f>
        <v>-3501.16</v>
      </c>
      <c r="AA8" s="222" t="s">
        <v>110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3501.16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3501.16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-3501.16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-3501.16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3501.16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3501.16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143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3501.16</v>
      </c>
      <c r="V35" s="17"/>
      <c r="X35" s="15" t="s">
        <v>18</v>
      </c>
      <c r="Y35" s="16">
        <f>SUM(Y16:Y34)</f>
        <v>3501.16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237</v>
      </c>
      <c r="F53" s="222"/>
      <c r="G53" s="222"/>
      <c r="H53" s="222"/>
      <c r="V53" s="17"/>
      <c r="X53" s="23" t="s">
        <v>32</v>
      </c>
      <c r="Y53" s="20">
        <f>IF(B53="PAGADO",0,C58)</f>
        <v>-1446.1599999999999</v>
      </c>
      <c r="AA53" s="222" t="s">
        <v>190</v>
      </c>
      <c r="AB53" s="222"/>
      <c r="AC53" s="222"/>
      <c r="AD53" s="222"/>
    </row>
    <row r="54" spans="2:41" x14ac:dyDescent="0.25">
      <c r="B54" s="1" t="s">
        <v>0</v>
      </c>
      <c r="C54" s="19">
        <f>H69</f>
        <v>2055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45630</v>
      </c>
      <c r="F55" s="3" t="s">
        <v>1094</v>
      </c>
      <c r="G55" s="3" t="s">
        <v>156</v>
      </c>
      <c r="H55" s="5">
        <v>140</v>
      </c>
      <c r="I55" t="s">
        <v>105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2055</v>
      </c>
      <c r="E56" s="4">
        <v>45630</v>
      </c>
      <c r="F56" s="3" t="s">
        <v>1094</v>
      </c>
      <c r="G56" s="3" t="s">
        <v>159</v>
      </c>
      <c r="H56" s="5">
        <v>575</v>
      </c>
      <c r="I56" t="s">
        <v>105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3501.16</v>
      </c>
      <c r="E57" s="4">
        <v>45632</v>
      </c>
      <c r="F57" s="3" t="s">
        <v>1094</v>
      </c>
      <c r="G57" s="3" t="s">
        <v>118</v>
      </c>
      <c r="H57" s="5">
        <v>160</v>
      </c>
      <c r="I57" t="s">
        <v>295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1446.1599999999999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-1446.1599999999999</v>
      </c>
      <c r="E58" s="4">
        <v>45633</v>
      </c>
      <c r="F58" s="3" t="s">
        <v>1094</v>
      </c>
      <c r="G58" s="3" t="s">
        <v>156</v>
      </c>
      <c r="H58" s="5">
        <v>130</v>
      </c>
      <c r="I58" t="s">
        <v>295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-1446.1599999999999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45612</v>
      </c>
      <c r="F59" s="3" t="s">
        <v>1316</v>
      </c>
      <c r="G59" s="3" t="s">
        <v>156</v>
      </c>
      <c r="H59" s="5">
        <v>140</v>
      </c>
      <c r="I59" t="s">
        <v>295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NO PAGAR</v>
      </c>
      <c r="C60" s="223"/>
      <c r="E60" s="4">
        <v>45617</v>
      </c>
      <c r="F60" s="3" t="s">
        <v>1316</v>
      </c>
      <c r="G60" s="3" t="s">
        <v>156</v>
      </c>
      <c r="H60" s="5">
        <v>140</v>
      </c>
      <c r="I60" t="s">
        <v>105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>
        <v>45637</v>
      </c>
      <c r="F61" s="3" t="s">
        <v>325</v>
      </c>
      <c r="G61" s="3" t="s">
        <v>156</v>
      </c>
      <c r="H61" s="5">
        <v>200</v>
      </c>
      <c r="I61" t="s">
        <v>295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3501.16</v>
      </c>
      <c r="E62" s="4">
        <v>45639</v>
      </c>
      <c r="F62" s="3" t="s">
        <v>325</v>
      </c>
      <c r="G62" s="3" t="s">
        <v>156</v>
      </c>
      <c r="H62" s="5">
        <v>200</v>
      </c>
      <c r="I62" t="s">
        <v>295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1446.1599999999999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>
        <v>45639</v>
      </c>
      <c r="F63" s="3" t="s">
        <v>325</v>
      </c>
      <c r="G63" s="3" t="s">
        <v>118</v>
      </c>
      <c r="H63" s="5">
        <v>210</v>
      </c>
      <c r="I63" t="s">
        <v>105</v>
      </c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>
        <v>45640</v>
      </c>
      <c r="F64" s="3" t="s">
        <v>1094</v>
      </c>
      <c r="G64" s="3" t="s">
        <v>118</v>
      </c>
      <c r="H64" s="5">
        <v>160</v>
      </c>
      <c r="I64" t="s">
        <v>105</v>
      </c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169</v>
      </c>
      <c r="C69" s="10"/>
      <c r="E69" s="218" t="s">
        <v>7</v>
      </c>
      <c r="F69" s="219"/>
      <c r="G69" s="220"/>
      <c r="H69" s="5">
        <f>SUM(H55:H68)</f>
        <v>2055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3501.16</v>
      </c>
      <c r="D81" t="s">
        <v>22</v>
      </c>
      <c r="E81" t="s">
        <v>21</v>
      </c>
      <c r="V81" s="17"/>
      <c r="X81" s="15" t="s">
        <v>18</v>
      </c>
      <c r="Y81" s="16">
        <f>SUM(Y62:Y80)</f>
        <v>1446.1599999999999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4" t="s">
        <v>29</v>
      </c>
      <c r="AD99" s="224"/>
      <c r="AE99" s="224"/>
    </row>
    <row r="100" spans="2:41" x14ac:dyDescent="0.25">
      <c r="H100" s="221" t="s">
        <v>28</v>
      </c>
      <c r="I100" s="221"/>
      <c r="J100" s="221"/>
      <c r="V100" s="17"/>
      <c r="AC100" s="224"/>
      <c r="AD100" s="224"/>
      <c r="AE100" s="224"/>
    </row>
    <row r="101" spans="2:41" x14ac:dyDescent="0.25">
      <c r="H101" s="221"/>
      <c r="I101" s="221"/>
      <c r="J101" s="221"/>
      <c r="V101" s="17"/>
      <c r="AC101" s="224"/>
      <c r="AD101" s="224"/>
      <c r="AE101" s="22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102</v>
      </c>
      <c r="C105" s="20">
        <f>IF(X53="PAGADO",0,Y58)</f>
        <v>-1446.1599999999999</v>
      </c>
      <c r="E105" s="222" t="s">
        <v>59</v>
      </c>
      <c r="F105" s="222"/>
      <c r="G105" s="222"/>
      <c r="H105" s="222"/>
      <c r="V105" s="17"/>
      <c r="X105" s="23" t="s">
        <v>72</v>
      </c>
      <c r="Y105" s="20">
        <f>IF(B105="PAGADO",0,C110)</f>
        <v>0</v>
      </c>
      <c r="AA105" s="222" t="s">
        <v>237</v>
      </c>
      <c r="AB105" s="222"/>
      <c r="AC105" s="222"/>
      <c r="AD105" s="22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196</v>
      </c>
      <c r="G107" s="3" t="s">
        <v>81</v>
      </c>
      <c r="H107" s="5">
        <v>120</v>
      </c>
      <c r="I107" t="s">
        <v>105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630</v>
      </c>
      <c r="E108" s="4">
        <v>44932</v>
      </c>
      <c r="F108" s="3" t="s">
        <v>216</v>
      </c>
      <c r="G108" s="3" t="s">
        <v>116</v>
      </c>
      <c r="H108" s="5">
        <v>180</v>
      </c>
      <c r="I108" t="s">
        <v>113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1593.1999999999998</v>
      </c>
      <c r="E109" s="4">
        <v>44937</v>
      </c>
      <c r="F109" s="3" t="s">
        <v>216</v>
      </c>
      <c r="G109" s="3" t="s">
        <v>182</v>
      </c>
      <c r="H109" s="5">
        <v>220</v>
      </c>
      <c r="I109" t="s">
        <v>113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1028.2599999999998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-963.19999999999982</v>
      </c>
      <c r="E110" s="4">
        <v>45264</v>
      </c>
      <c r="F110" s="3" t="s">
        <v>222</v>
      </c>
      <c r="G110" s="3" t="s">
        <v>176</v>
      </c>
      <c r="H110" s="5">
        <v>110</v>
      </c>
      <c r="I110" t="s">
        <v>223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-1028.2599999999998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5" t="str">
        <f>IF(C110&lt;0,"NO PAGAR","COBRAR")</f>
        <v>NO PAGAR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>
        <f>IF(Y58&lt;=0,Y58*-1)</f>
        <v>1446.1599999999999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ADELANTADO</v>
      </c>
      <c r="Y113" s="10">
        <f>IF(C110&lt;=0,C110*-1)</f>
        <v>963.19999999999982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169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1593.1999999999998</v>
      </c>
      <c r="V124" s="17"/>
      <c r="X124" s="15" t="s">
        <v>18</v>
      </c>
      <c r="Y124" s="16">
        <f>SUM(Y113:Y123)</f>
        <v>1028.2599999999998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1" t="s">
        <v>30</v>
      </c>
      <c r="I132" s="221"/>
      <c r="J132" s="221"/>
      <c r="V132" s="17"/>
      <c r="AA132" s="221" t="s">
        <v>31</v>
      </c>
      <c r="AB132" s="221"/>
      <c r="AC132" s="221"/>
    </row>
    <row r="133" spans="1:43" x14ac:dyDescent="0.25">
      <c r="H133" s="221"/>
      <c r="I133" s="221"/>
      <c r="J133" s="221"/>
      <c r="V133" s="17"/>
      <c r="AA133" s="221"/>
      <c r="AB133" s="221"/>
      <c r="AC133" s="22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-1028.2599999999998</v>
      </c>
      <c r="E137" s="222" t="s">
        <v>237</v>
      </c>
      <c r="F137" s="222"/>
      <c r="G137" s="222"/>
      <c r="H137" s="222"/>
      <c r="V137" s="17"/>
      <c r="X137" s="23" t="s">
        <v>78</v>
      </c>
      <c r="Y137" s="20">
        <f>IF(B137="PAGADO",0,C142)</f>
        <v>-488.43999999999983</v>
      </c>
      <c r="AA137" s="222" t="s">
        <v>237</v>
      </c>
      <c r="AB137" s="222"/>
      <c r="AC137" s="222"/>
      <c r="AD137" s="22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132</v>
      </c>
      <c r="G139" s="3" t="s">
        <v>133</v>
      </c>
      <c r="H139" s="5">
        <v>170</v>
      </c>
      <c r="I139" t="s">
        <v>113</v>
      </c>
      <c r="N139" s="25">
        <v>44973</v>
      </c>
      <c r="O139" s="3" t="s">
        <v>266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268</v>
      </c>
      <c r="AC139" s="3"/>
      <c r="AD139" s="5">
        <v>10</v>
      </c>
      <c r="AJ139" s="25">
        <v>44979</v>
      </c>
      <c r="AK139" s="3" t="s">
        <v>297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132</v>
      </c>
      <c r="G140" s="3" t="s">
        <v>133</v>
      </c>
      <c r="H140" s="5">
        <v>170</v>
      </c>
      <c r="I140" t="s">
        <v>113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1655</v>
      </c>
      <c r="AA140" s="4">
        <v>44953</v>
      </c>
      <c r="AB140" s="3" t="s">
        <v>285</v>
      </c>
      <c r="AC140" s="3" t="s">
        <v>286</v>
      </c>
      <c r="AD140" s="5">
        <v>110</v>
      </c>
      <c r="AE140" t="s">
        <v>295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1148.4399999999998</v>
      </c>
      <c r="E141" s="4">
        <v>44924</v>
      </c>
      <c r="F141" s="3" t="s">
        <v>132</v>
      </c>
      <c r="G141" s="3" t="s">
        <v>81</v>
      </c>
      <c r="H141" s="5">
        <v>170</v>
      </c>
      <c r="I141" t="s">
        <v>105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508.43999999999983</v>
      </c>
      <c r="AA141" s="4">
        <v>44951</v>
      </c>
      <c r="AB141" s="3" t="s">
        <v>150</v>
      </c>
      <c r="AC141" s="3" t="s">
        <v>294</v>
      </c>
      <c r="AD141" s="5">
        <v>580</v>
      </c>
      <c r="AE141" t="s">
        <v>295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-488.43999999999983</v>
      </c>
      <c r="E142" s="4">
        <v>44966</v>
      </c>
      <c r="F142" s="3" t="s">
        <v>251</v>
      </c>
      <c r="G142" s="3" t="s">
        <v>81</v>
      </c>
      <c r="H142" s="5">
        <v>150</v>
      </c>
      <c r="I142" t="s">
        <v>223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1146.5600000000002</v>
      </c>
      <c r="AA142" s="4">
        <v>44953</v>
      </c>
      <c r="AB142" s="3" t="s">
        <v>150</v>
      </c>
      <c r="AC142" s="3" t="s">
        <v>84</v>
      </c>
      <c r="AD142" s="5">
        <v>170</v>
      </c>
      <c r="AE142" t="s">
        <v>113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3" t="str">
        <f>IF(Y142&lt;0,"NO PAGAR","COBRAR'")</f>
        <v>COBRAR'</v>
      </c>
      <c r="Y143" s="223"/>
      <c r="AA143" s="4">
        <v>44949</v>
      </c>
      <c r="AB143" s="3" t="s">
        <v>209</v>
      </c>
      <c r="AC143" s="3" t="s">
        <v>84</v>
      </c>
      <c r="AD143" s="5">
        <v>120</v>
      </c>
      <c r="AE143" t="s">
        <v>295</v>
      </c>
      <c r="AJ143" s="3"/>
      <c r="AK143" s="3"/>
      <c r="AL143" s="3"/>
      <c r="AM143" s="3"/>
      <c r="AN143" s="18"/>
      <c r="AO143" s="3"/>
    </row>
    <row r="144" spans="1:43" ht="23.25" x14ac:dyDescent="0.35">
      <c r="B144" s="223" t="str">
        <f>IF(C142&lt;0,"NO PAGAR","COBRAR'")</f>
        <v>NO PAGAR</v>
      </c>
      <c r="C144" s="22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304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1028.2599999999998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ADELANTADO</v>
      </c>
      <c r="Y146" s="10">
        <f>IF(C142&lt;=0,C142*-1)</f>
        <v>488.43999999999983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1148.4399999999998</v>
      </c>
      <c r="D165" t="s">
        <v>22</v>
      </c>
      <c r="E165" t="s">
        <v>21</v>
      </c>
      <c r="V165" s="17"/>
      <c r="X165" s="15" t="s">
        <v>18</v>
      </c>
      <c r="Y165" s="16">
        <f>SUM(Y146:Y164)</f>
        <v>508.43999999999983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4" t="s">
        <v>29</v>
      </c>
      <c r="AD180" s="224"/>
      <c r="AE180" s="224"/>
    </row>
    <row r="181" spans="2:41" x14ac:dyDescent="0.25">
      <c r="H181" s="221" t="s">
        <v>28</v>
      </c>
      <c r="I181" s="221"/>
      <c r="J181" s="221"/>
      <c r="V181" s="17"/>
      <c r="AC181" s="224"/>
      <c r="AD181" s="224"/>
      <c r="AE181" s="224"/>
    </row>
    <row r="182" spans="2:41" x14ac:dyDescent="0.25">
      <c r="H182" s="221"/>
      <c r="I182" s="221"/>
      <c r="J182" s="221"/>
      <c r="V182" s="17"/>
      <c r="AC182" s="224"/>
      <c r="AD182" s="224"/>
      <c r="AE182" s="22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60</v>
      </c>
      <c r="V185" s="17"/>
      <c r="X185" s="22" t="s">
        <v>60</v>
      </c>
    </row>
    <row r="186" spans="2:41" ht="23.25" x14ac:dyDescent="0.35">
      <c r="B186" s="23" t="s">
        <v>32</v>
      </c>
      <c r="C186" s="20">
        <f>IF(X137="PAGADO",0,Y142)</f>
        <v>0</v>
      </c>
      <c r="E186" s="222" t="s">
        <v>190</v>
      </c>
      <c r="F186" s="222"/>
      <c r="G186" s="222"/>
      <c r="H186" s="222"/>
      <c r="V186" s="17"/>
      <c r="X186" s="23" t="s">
        <v>102</v>
      </c>
      <c r="Y186" s="20">
        <f>IF(B186="PAGADO",0,C191)</f>
        <v>1010</v>
      </c>
      <c r="AA186" s="222" t="s">
        <v>237</v>
      </c>
      <c r="AB186" s="222"/>
      <c r="AC186" s="222"/>
      <c r="AD186" s="22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179</v>
      </c>
      <c r="G188" s="3" t="s">
        <v>311</v>
      </c>
      <c r="H188" s="5">
        <v>220</v>
      </c>
      <c r="I188" t="s">
        <v>295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157</v>
      </c>
      <c r="AC188" s="3" t="s">
        <v>147</v>
      </c>
      <c r="AD188" s="5">
        <v>580</v>
      </c>
      <c r="AE188" t="s">
        <v>105</v>
      </c>
      <c r="AJ188" s="25">
        <v>44992</v>
      </c>
      <c r="AK188" s="3" t="s">
        <v>362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179</v>
      </c>
      <c r="G189" s="3" t="s">
        <v>84</v>
      </c>
      <c r="H189" s="5">
        <v>170</v>
      </c>
      <c r="I189" t="s">
        <v>113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157</v>
      </c>
      <c r="AC189" s="3" t="s">
        <v>345</v>
      </c>
      <c r="AD189" s="5">
        <v>220</v>
      </c>
      <c r="AE189" t="s">
        <v>223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179</v>
      </c>
      <c r="G190" s="3" t="s">
        <v>147</v>
      </c>
      <c r="H190" s="5">
        <v>580</v>
      </c>
      <c r="I190" t="s">
        <v>295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115</v>
      </c>
      <c r="AC190" s="3" t="s">
        <v>348</v>
      </c>
      <c r="AD190" s="5">
        <v>170</v>
      </c>
      <c r="AE190" t="s">
        <v>295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332</v>
      </c>
      <c r="G191" s="3" t="s">
        <v>84</v>
      </c>
      <c r="H191" s="5">
        <v>140</v>
      </c>
      <c r="I191" t="s">
        <v>105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115</v>
      </c>
      <c r="AC191" s="3" t="s">
        <v>156</v>
      </c>
      <c r="AD191" s="5">
        <v>170</v>
      </c>
      <c r="AE191" t="s">
        <v>223</v>
      </c>
      <c r="AJ191" s="3"/>
      <c r="AK191" s="3"/>
      <c r="AL191" s="3"/>
      <c r="AM191" s="3"/>
      <c r="AN191" s="18"/>
      <c r="AO191" s="3"/>
    </row>
    <row r="192" spans="2:41" ht="26.25" x14ac:dyDescent="0.4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356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364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351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1" t="s">
        <v>30</v>
      </c>
      <c r="I226" s="221"/>
      <c r="J226" s="221"/>
      <c r="V226" s="17"/>
      <c r="AA226" s="221" t="s">
        <v>31</v>
      </c>
      <c r="AB226" s="221"/>
      <c r="AC226" s="221"/>
    </row>
    <row r="227" spans="2:41" x14ac:dyDescent="0.25">
      <c r="H227" s="221"/>
      <c r="I227" s="221"/>
      <c r="J227" s="221"/>
      <c r="V227" s="17"/>
      <c r="AA227" s="221"/>
      <c r="AB227" s="221"/>
      <c r="AC227" s="22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60</v>
      </c>
      <c r="V230" s="17"/>
      <c r="X230" s="22" t="s">
        <v>60</v>
      </c>
    </row>
    <row r="231" spans="2:41" ht="23.25" x14ac:dyDescent="0.35">
      <c r="B231" s="23" t="s">
        <v>78</v>
      </c>
      <c r="C231" s="20">
        <f>IF(X186="PAGADO",0,Y191)</f>
        <v>0</v>
      </c>
      <c r="E231" s="222" t="s">
        <v>190</v>
      </c>
      <c r="F231" s="222"/>
      <c r="G231" s="222"/>
      <c r="H231" s="222"/>
      <c r="V231" s="17"/>
      <c r="X231" s="23" t="s">
        <v>78</v>
      </c>
      <c r="Y231" s="20">
        <f>IF(B231="PAGADO",0,C236)</f>
        <v>0</v>
      </c>
      <c r="AA231" s="222" t="s">
        <v>190</v>
      </c>
      <c r="AB231" s="222"/>
      <c r="AC231" s="222"/>
      <c r="AD231" s="22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395</v>
      </c>
      <c r="G233" s="3" t="s">
        <v>156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115</v>
      </c>
      <c r="AC233" s="3" t="s">
        <v>84</v>
      </c>
      <c r="AD233" s="5">
        <v>170</v>
      </c>
      <c r="AE233" t="s">
        <v>295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403</v>
      </c>
      <c r="G234" s="3" t="s">
        <v>86</v>
      </c>
      <c r="H234" s="5">
        <v>325</v>
      </c>
      <c r="I234" t="s">
        <v>295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115</v>
      </c>
      <c r="AC234" s="3" t="s">
        <v>120</v>
      </c>
      <c r="AD234" s="5">
        <v>380</v>
      </c>
      <c r="AE234" t="s">
        <v>295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399</v>
      </c>
      <c r="G235" s="3" t="s">
        <v>94</v>
      </c>
      <c r="H235" s="5">
        <v>285</v>
      </c>
      <c r="I235" t="s">
        <v>105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 t="e">
        <f>Y259</f>
        <v>#REF!</v>
      </c>
      <c r="AA235" s="4">
        <v>44945</v>
      </c>
      <c r="AB235" s="3" t="s">
        <v>115</v>
      </c>
      <c r="AC235" s="3" t="s">
        <v>84</v>
      </c>
      <c r="AD235" s="5">
        <v>170</v>
      </c>
      <c r="AE235" t="s">
        <v>113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399</v>
      </c>
      <c r="G236" s="3" t="s">
        <v>404</v>
      </c>
      <c r="H236" s="5">
        <v>330</v>
      </c>
      <c r="I236" t="s">
        <v>295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 t="e">
        <f>Y234-Y235</f>
        <v>#REF!</v>
      </c>
      <c r="AA236" s="4">
        <v>44952</v>
      </c>
      <c r="AB236" s="3" t="s">
        <v>115</v>
      </c>
      <c r="AC236" s="3" t="s">
        <v>84</v>
      </c>
      <c r="AD236" s="5">
        <v>170</v>
      </c>
      <c r="AE236" t="s">
        <v>113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399</v>
      </c>
      <c r="G237" s="3" t="s">
        <v>86</v>
      </c>
      <c r="H237" s="5">
        <v>285</v>
      </c>
      <c r="I237" t="s">
        <v>105</v>
      </c>
      <c r="N237" s="3"/>
      <c r="O237" s="3"/>
      <c r="P237" s="3"/>
      <c r="Q237" s="3"/>
      <c r="R237" s="18"/>
      <c r="S237" s="3"/>
      <c r="V237" s="17"/>
      <c r="X237" s="223" t="e">
        <f>IF(Y236&lt;0,"NO PAGAR","COBRAR'")</f>
        <v>#REF!</v>
      </c>
      <c r="Y237" s="223"/>
      <c r="AA237" s="4">
        <v>44956</v>
      </c>
      <c r="AB237" s="3" t="s">
        <v>115</v>
      </c>
      <c r="AC237" s="3" t="s">
        <v>84</v>
      </c>
      <c r="AD237" s="5">
        <v>170</v>
      </c>
      <c r="AE237" t="s">
        <v>295</v>
      </c>
      <c r="AJ237" s="3"/>
      <c r="AK237" s="3"/>
      <c r="AL237" s="3"/>
      <c r="AM237" s="3"/>
      <c r="AN237" s="18"/>
      <c r="AO237" s="3"/>
    </row>
    <row r="238" spans="2:41" ht="23.25" x14ac:dyDescent="0.35">
      <c r="B238" s="223" t="str">
        <f>IF(C236&lt;0,"NO PAGAR","COBRAR'")</f>
        <v>COBRAR'</v>
      </c>
      <c r="C238" s="223"/>
      <c r="E238" s="4">
        <v>44994</v>
      </c>
      <c r="F238" s="3" t="s">
        <v>411</v>
      </c>
      <c r="G238" s="3" t="s">
        <v>156</v>
      </c>
      <c r="H238" s="5">
        <v>170</v>
      </c>
      <c r="I238" t="s">
        <v>105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115</v>
      </c>
      <c r="AC238" s="3" t="s">
        <v>84</v>
      </c>
      <c r="AD238" s="5">
        <v>170</v>
      </c>
      <c r="AE238" t="s">
        <v>295</v>
      </c>
      <c r="AJ238" s="3"/>
      <c r="AK238" s="3"/>
      <c r="AL238" s="3"/>
      <c r="AM238" s="3"/>
      <c r="AN238" s="18"/>
      <c r="AO238" s="3"/>
    </row>
    <row r="239" spans="2:41" x14ac:dyDescent="0.25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157</v>
      </c>
      <c r="AC239" s="3" t="s">
        <v>109</v>
      </c>
      <c r="AD239" s="5">
        <v>180</v>
      </c>
      <c r="AE239" t="s">
        <v>113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157</v>
      </c>
      <c r="AC240" s="3" t="s">
        <v>147</v>
      </c>
      <c r="AD240" s="5">
        <v>580</v>
      </c>
      <c r="AE240" t="s">
        <v>105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428</v>
      </c>
      <c r="Y248" s="10" t="e">
        <f>#REF!</f>
        <v>#REF!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67" t="s">
        <v>389</v>
      </c>
      <c r="AF256" s="68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 t="e">
        <f>SUM(Y240:Y258)</f>
        <v>#REF!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4" t="s">
        <v>29</v>
      </c>
      <c r="AD272" s="224"/>
      <c r="AE272" s="224"/>
    </row>
    <row r="273" spans="2:41" x14ac:dyDescent="0.25">
      <c r="H273" s="221" t="s">
        <v>28</v>
      </c>
      <c r="I273" s="221"/>
      <c r="J273" s="221"/>
      <c r="V273" s="17"/>
      <c r="AC273" s="224"/>
      <c r="AD273" s="224"/>
      <c r="AE273" s="224"/>
    </row>
    <row r="274" spans="2:41" x14ac:dyDescent="0.25">
      <c r="H274" s="221"/>
      <c r="I274" s="221"/>
      <c r="J274" s="221"/>
      <c r="V274" s="17"/>
      <c r="AC274" s="224"/>
      <c r="AD274" s="224"/>
      <c r="AE274" s="22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62</v>
      </c>
      <c r="V277" s="17"/>
      <c r="X277" s="22" t="s">
        <v>62</v>
      </c>
    </row>
    <row r="278" spans="2:41" ht="23.25" x14ac:dyDescent="0.35">
      <c r="B278" s="23" t="s">
        <v>32</v>
      </c>
      <c r="C278" s="20">
        <f>IF(X231="PAGADO",0,Y236)</f>
        <v>0</v>
      </c>
      <c r="E278" s="222" t="s">
        <v>190</v>
      </c>
      <c r="F278" s="222"/>
      <c r="G278" s="222"/>
      <c r="H278" s="222"/>
      <c r="V278" s="17"/>
      <c r="X278" s="23" t="s">
        <v>32</v>
      </c>
      <c r="Y278" s="20" t="e">
        <f>IF(B278="PAGADO",0,C283)</f>
        <v>#REF!</v>
      </c>
      <c r="AA278" s="222" t="s">
        <v>190</v>
      </c>
      <c r="AB278" s="222"/>
      <c r="AC278" s="222"/>
      <c r="AD278" s="22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115</v>
      </c>
      <c r="AC280" s="3" t="s">
        <v>109</v>
      </c>
      <c r="AD280" s="5">
        <v>170</v>
      </c>
      <c r="AJ280" s="25">
        <v>45028</v>
      </c>
      <c r="AK280" s="3" t="s">
        <v>526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486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 t="e">
        <f>IF(Y278&gt;0,Y278+Y279,Y279)</f>
        <v>#REF!</v>
      </c>
      <c r="AA281" s="4"/>
      <c r="AB281" s="3"/>
      <c r="AC281" s="3"/>
      <c r="AD281" s="5"/>
      <c r="AJ281" s="25">
        <v>45028</v>
      </c>
      <c r="AK281" s="3" t="s">
        <v>527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 t="e">
        <f>C305</f>
        <v>#REF!</v>
      </c>
      <c r="E282" s="4"/>
      <c r="F282" s="3"/>
      <c r="G282" s="3"/>
      <c r="H282" s="5"/>
      <c r="N282" s="25">
        <v>45013</v>
      </c>
      <c r="O282" s="3" t="s">
        <v>499</v>
      </c>
      <c r="P282" s="3"/>
      <c r="Q282" s="3"/>
      <c r="R282" s="18">
        <v>300</v>
      </c>
      <c r="S282" s="3"/>
      <c r="V282" s="17"/>
      <c r="X282" s="1" t="s">
        <v>9</v>
      </c>
      <c r="Y282" s="20" t="e">
        <f>Y305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 t="e">
        <f>C281-C282</f>
        <v>#REF!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 t="e">
        <f>Y281-Y282</f>
        <v>#REF!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5" t="e">
        <f>IF(C283&lt;0,"NO PAGAR","COBRAR")</f>
        <v>#REF!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e">
        <f>IF(Y283&lt;0,"NO PAGAR","COBRAR")</f>
        <v>#REF!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e">
        <f>IF(Y236&lt;=0,Y236*-1)</f>
        <v>#REF!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e">
        <f>IF(C283&lt;0,"SALDO ADELANTADO","SALDO A FAVOR'")</f>
        <v>#REF!</v>
      </c>
      <c r="Y286" s="10" t="e">
        <f>IF(C283&lt;=0,C283*-1)</f>
        <v>#REF!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523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469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506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 t="e">
        <f>SUM(C286:C304)</f>
        <v>#REF!</v>
      </c>
      <c r="V305" s="17"/>
      <c r="X305" s="15" t="s">
        <v>18</v>
      </c>
      <c r="Y305" s="16" t="e">
        <f>SUM(Y286:Y304)</f>
        <v>#REF!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1" t="s">
        <v>30</v>
      </c>
      <c r="I318" s="221"/>
      <c r="J318" s="221"/>
      <c r="V318" s="17"/>
      <c r="AA318" s="221" t="s">
        <v>31</v>
      </c>
      <c r="AB318" s="221"/>
      <c r="AC318" s="221"/>
    </row>
    <row r="319" spans="1:43" x14ac:dyDescent="0.25">
      <c r="H319" s="221"/>
      <c r="I319" s="221"/>
      <c r="J319" s="221"/>
      <c r="V319" s="17"/>
      <c r="AA319" s="221"/>
      <c r="AB319" s="221"/>
      <c r="AC319" s="22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62</v>
      </c>
      <c r="V322" s="17"/>
      <c r="X322" s="22" t="s">
        <v>62</v>
      </c>
    </row>
    <row r="323" spans="2:41" ht="23.25" x14ac:dyDescent="0.35">
      <c r="B323" s="23" t="s">
        <v>32</v>
      </c>
      <c r="C323" s="20" t="e">
        <f>IF(X278="PAGADO",0,Y283)</f>
        <v>#REF!</v>
      </c>
      <c r="E323" s="222" t="s">
        <v>237</v>
      </c>
      <c r="F323" s="222"/>
      <c r="G323" s="222"/>
      <c r="H323" s="222"/>
      <c r="V323" s="17"/>
      <c r="X323" s="23" t="s">
        <v>32</v>
      </c>
      <c r="Y323" s="20" t="e">
        <f>IF(B1045="PAGADO",0,C328)</f>
        <v>#REF!</v>
      </c>
      <c r="AA323" s="222" t="s">
        <v>237</v>
      </c>
      <c r="AB323" s="222"/>
      <c r="AC323" s="222"/>
      <c r="AD323" s="22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131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403</v>
      </c>
      <c r="G325" s="3" t="s">
        <v>94</v>
      </c>
      <c r="H325" s="5">
        <v>320</v>
      </c>
      <c r="I325" t="s">
        <v>295</v>
      </c>
      <c r="N325" s="25">
        <v>45033</v>
      </c>
      <c r="O325" s="3" t="s">
        <v>338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251</v>
      </c>
      <c r="AC325" s="3" t="s">
        <v>571</v>
      </c>
      <c r="AD325" s="3">
        <v>150</v>
      </c>
      <c r="AE325" s="18" t="s">
        <v>572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 t="e">
        <f>IF(C323&gt;0,C323+C324,C324)</f>
        <v>#REF!</v>
      </c>
      <c r="E326" s="4">
        <v>45004</v>
      </c>
      <c r="F326" s="3" t="s">
        <v>399</v>
      </c>
      <c r="G326" s="3" t="s">
        <v>259</v>
      </c>
      <c r="H326" s="5">
        <v>310</v>
      </c>
      <c r="I326" t="s">
        <v>295</v>
      </c>
      <c r="N326" s="25">
        <v>45035</v>
      </c>
      <c r="O326" s="3" t="s">
        <v>338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 t="e">
        <f>IF(Y323&gt;0,Y323+Y324,Y324)</f>
        <v>#REF!</v>
      </c>
      <c r="AA326" s="4">
        <v>44987</v>
      </c>
      <c r="AB326" s="3" t="s">
        <v>115</v>
      </c>
      <c r="AC326" s="3" t="s">
        <v>571</v>
      </c>
      <c r="AD326" s="5">
        <v>170</v>
      </c>
      <c r="AE326" s="3" t="s">
        <v>572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 t="e">
        <f>C351</f>
        <v>#REF!</v>
      </c>
      <c r="E327" s="4">
        <v>45012</v>
      </c>
      <c r="F327" s="3" t="s">
        <v>399</v>
      </c>
      <c r="G327" s="3" t="s">
        <v>543</v>
      </c>
      <c r="H327" s="5">
        <v>340</v>
      </c>
      <c r="I327" t="s">
        <v>295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 t="e">
        <f>Y343</f>
        <v>#REF!</v>
      </c>
      <c r="AA327" s="4">
        <v>44991</v>
      </c>
      <c r="AB327" s="3" t="s">
        <v>115</v>
      </c>
      <c r="AC327" s="3" t="s">
        <v>571</v>
      </c>
      <c r="AD327" s="5">
        <v>170</v>
      </c>
      <c r="AE327" s="3" t="s">
        <v>588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 t="e">
        <f>C326-C327</f>
        <v>#REF!</v>
      </c>
      <c r="E328" s="4">
        <v>45008</v>
      </c>
      <c r="F328" s="3" t="s">
        <v>399</v>
      </c>
      <c r="G328" s="3" t="s">
        <v>86</v>
      </c>
      <c r="H328" s="5">
        <v>285</v>
      </c>
      <c r="I328" t="s">
        <v>105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 t="e">
        <f>Y326-Y327</f>
        <v>#REF!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251</v>
      </c>
      <c r="G329" s="3" t="s">
        <v>84</v>
      </c>
      <c r="H329" s="5">
        <v>150</v>
      </c>
      <c r="I329" t="s">
        <v>295</v>
      </c>
      <c r="N329" s="3"/>
      <c r="O329" s="3"/>
      <c r="P329" s="3"/>
      <c r="Q329" s="3"/>
      <c r="R329" s="18"/>
      <c r="S329" s="3"/>
      <c r="V329" s="17"/>
      <c r="X329" s="223" t="e">
        <f>IF(Y328&lt;0,"NO PAGAR","COBRAR'")</f>
        <v>#REF!</v>
      </c>
      <c r="Y329" s="22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3" t="e">
        <f>IF(C328&lt;0,"NO PAGAR","COBRAR'")</f>
        <v>#REF!</v>
      </c>
      <c r="C330" s="223"/>
      <c r="E330" s="4">
        <v>44973</v>
      </c>
      <c r="F330" s="3" t="s">
        <v>106</v>
      </c>
      <c r="G330" s="3" t="s">
        <v>111</v>
      </c>
      <c r="H330" s="5">
        <v>190</v>
      </c>
      <c r="I330" t="s">
        <v>113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6" t="s">
        <v>9</v>
      </c>
      <c r="C331" s="217"/>
      <c r="E331" s="4">
        <v>44980</v>
      </c>
      <c r="F331" s="3" t="s">
        <v>106</v>
      </c>
      <c r="G331" s="3" t="s">
        <v>118</v>
      </c>
      <c r="H331" s="5">
        <v>190</v>
      </c>
      <c r="I331" t="s">
        <v>295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e">
        <f>IF(Y283&lt;0,"SALDO ADELANTADO","SALDO A FAVOR '")</f>
        <v>#REF!</v>
      </c>
      <c r="C332" s="10" t="e">
        <f>IF(Y283&lt;=0,Y283*-1)</f>
        <v>#REF!</v>
      </c>
      <c r="E332" s="4">
        <v>44984</v>
      </c>
      <c r="F332" s="3" t="s">
        <v>106</v>
      </c>
      <c r="G332" s="3" t="s">
        <v>84</v>
      </c>
      <c r="H332" s="5">
        <v>170</v>
      </c>
      <c r="I332" t="s">
        <v>113</v>
      </c>
      <c r="N332" s="3"/>
      <c r="O332" s="3"/>
      <c r="P332" s="3"/>
      <c r="Q332" s="3"/>
      <c r="R332" s="18"/>
      <c r="S332" s="3"/>
      <c r="V332" s="17"/>
      <c r="X332" s="9" t="e">
        <f>IF(C328&lt;0,"SALDO ADELANTADO","SALDO A FAVOR'")</f>
        <v>#REF!</v>
      </c>
      <c r="Y332" s="10" t="e">
        <f>IF(C328&lt;=0,C328*-1)</f>
        <v>#REF!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106</v>
      </c>
      <c r="G333" s="3" t="s">
        <v>544</v>
      </c>
      <c r="H333" s="5">
        <v>170</v>
      </c>
      <c r="I333" t="s">
        <v>295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545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150</v>
      </c>
      <c r="G335" s="3" t="s">
        <v>296</v>
      </c>
      <c r="H335" s="5">
        <v>220</v>
      </c>
      <c r="I335" t="s">
        <v>113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150</v>
      </c>
      <c r="G336" s="3" t="s">
        <v>147</v>
      </c>
      <c r="H336" s="5">
        <v>580</v>
      </c>
      <c r="I336" t="s">
        <v>295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562</v>
      </c>
      <c r="G337" s="3" t="s">
        <v>84</v>
      </c>
      <c r="H337" s="5">
        <v>140</v>
      </c>
      <c r="I337" t="s">
        <v>113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272</v>
      </c>
      <c r="G338" s="3" t="s">
        <v>109</v>
      </c>
      <c r="H338" s="5">
        <v>150</v>
      </c>
      <c r="I338" t="s">
        <v>295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568</v>
      </c>
      <c r="C339" s="10">
        <v>47.05</v>
      </c>
      <c r="E339" s="4">
        <v>45034</v>
      </c>
      <c r="F339" s="3" t="s">
        <v>272</v>
      </c>
      <c r="G339" s="3" t="s">
        <v>84</v>
      </c>
      <c r="H339" s="5">
        <v>140</v>
      </c>
      <c r="I339" t="s">
        <v>295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592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 t="e">
        <f>SUM(Y332:Y342)</f>
        <v>#REF!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 t="e">
        <f>SUM(C332:C350)</f>
        <v>#REF!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0"/>
      <c r="J366" s="70"/>
      <c r="V366" s="17"/>
    </row>
    <row r="367" spans="5:31" ht="29.25" customHeight="1" x14ac:dyDescent="0.4">
      <c r="H367" s="70" t="s">
        <v>28</v>
      </c>
      <c r="I367" s="70"/>
      <c r="J367" s="70"/>
      <c r="V367" s="17"/>
    </row>
    <row r="368" spans="5:31" ht="26.25" x14ac:dyDescent="0.4">
      <c r="H368" s="70"/>
      <c r="V368" s="17"/>
      <c r="X368" s="237" t="s">
        <v>61</v>
      </c>
      <c r="AC368" s="233" t="s">
        <v>29</v>
      </c>
      <c r="AD368" s="233"/>
      <c r="AE368" s="233"/>
    </row>
    <row r="369" spans="2:41" x14ac:dyDescent="0.25">
      <c r="V369" s="17"/>
      <c r="X369" s="237"/>
      <c r="AC369" s="233"/>
      <c r="AD369" s="233"/>
      <c r="AE369" s="233"/>
    </row>
    <row r="370" spans="2:41" ht="23.25" x14ac:dyDescent="0.35">
      <c r="B370" s="22" t="s">
        <v>61</v>
      </c>
      <c r="V370" s="17"/>
      <c r="X370" s="237"/>
      <c r="AC370" s="233"/>
      <c r="AD370" s="233"/>
      <c r="AE370" s="233"/>
    </row>
    <row r="371" spans="2:41" ht="23.25" x14ac:dyDescent="0.35">
      <c r="B371" s="23" t="s">
        <v>102</v>
      </c>
      <c r="C371" s="20" t="e">
        <f>IF(X323="PAGADO",0,Y328)</f>
        <v>#REF!</v>
      </c>
      <c r="V371" s="17"/>
      <c r="X371" s="23" t="s">
        <v>32</v>
      </c>
      <c r="Y371" s="20">
        <f>IF(B371="PAGADO",0,C376)</f>
        <v>0</v>
      </c>
      <c r="AA371" s="222" t="s">
        <v>237</v>
      </c>
      <c r="AB371" s="222"/>
      <c r="AC371" s="222"/>
      <c r="AD371" s="222"/>
    </row>
    <row r="372" spans="2:41" ht="23.25" x14ac:dyDescent="0.35">
      <c r="B372" s="1" t="s">
        <v>0</v>
      </c>
      <c r="C372" s="19">
        <f>H388</f>
        <v>590</v>
      </c>
      <c r="E372" s="222" t="s">
        <v>237</v>
      </c>
      <c r="F372" s="222"/>
      <c r="G372" s="222"/>
      <c r="H372" s="22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4" t="s">
        <v>131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115</v>
      </c>
      <c r="AC373" s="3" t="s">
        <v>84</v>
      </c>
      <c r="AD373" s="5">
        <v>170</v>
      </c>
      <c r="AE373" s="3" t="s">
        <v>113</v>
      </c>
      <c r="AJ373" s="25">
        <v>45050</v>
      </c>
      <c r="AK373" s="3" t="s">
        <v>413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 t="e">
        <f>IF(C371&gt;0,C371+C372,C372)</f>
        <v>#REF!</v>
      </c>
      <c r="E374" s="4">
        <v>45020</v>
      </c>
      <c r="F374" s="3" t="s">
        <v>605</v>
      </c>
      <c r="G374" s="3" t="s">
        <v>606</v>
      </c>
      <c r="H374" s="5">
        <v>135</v>
      </c>
      <c r="I374" t="s">
        <v>113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115</v>
      </c>
      <c r="AC374" s="3" t="s">
        <v>120</v>
      </c>
      <c r="AD374" s="5">
        <v>380</v>
      </c>
      <c r="AE374" s="3" t="s">
        <v>105</v>
      </c>
      <c r="AJ374" s="25">
        <v>45056</v>
      </c>
      <c r="AK374" s="3" t="s">
        <v>651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 t="e">
        <f>C392</f>
        <v>#REF!</v>
      </c>
      <c r="E375" s="4">
        <v>45019</v>
      </c>
      <c r="F375" s="3" t="s">
        <v>605</v>
      </c>
      <c r="G375" s="3" t="s">
        <v>606</v>
      </c>
      <c r="H375" s="5">
        <v>90</v>
      </c>
      <c r="I375" t="s">
        <v>295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 t="e">
        <f>Y392</f>
        <v>#REF!</v>
      </c>
      <c r="AA375" s="4">
        <v>44994</v>
      </c>
      <c r="AB375" s="3" t="s">
        <v>115</v>
      </c>
      <c r="AC375" s="3" t="s">
        <v>84</v>
      </c>
      <c r="AD375" s="5">
        <v>170</v>
      </c>
      <c r="AE375" s="3" t="s">
        <v>295</v>
      </c>
      <c r="AJ375" s="25">
        <v>45056</v>
      </c>
      <c r="AK375" s="3" t="s">
        <v>662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 t="e">
        <f>C374-C375</f>
        <v>#REF!</v>
      </c>
      <c r="E376" s="4">
        <v>44973</v>
      </c>
      <c r="F376" s="3" t="s">
        <v>607</v>
      </c>
      <c r="G376" s="3" t="s">
        <v>84</v>
      </c>
      <c r="H376" s="5">
        <v>230</v>
      </c>
      <c r="I376" t="s">
        <v>105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 t="e">
        <f>Y374-Y375</f>
        <v>#REF!</v>
      </c>
      <c r="AA376" s="4">
        <v>44995</v>
      </c>
      <c r="AB376" s="3" t="s">
        <v>115</v>
      </c>
      <c r="AC376" s="3" t="s">
        <v>111</v>
      </c>
      <c r="AD376" s="5">
        <v>190</v>
      </c>
      <c r="AE376" s="3" t="s">
        <v>295</v>
      </c>
      <c r="AJ376" s="25">
        <v>45056</v>
      </c>
      <c r="AK376" s="3" t="s">
        <v>663</v>
      </c>
      <c r="AL376" s="3"/>
      <c r="AM376" s="3"/>
      <c r="AN376" s="18">
        <v>58.92</v>
      </c>
      <c r="AO376" s="3"/>
    </row>
    <row r="377" spans="2:41" ht="26.25" x14ac:dyDescent="0.4">
      <c r="B377" s="225" t="e">
        <f>IF(C376&lt;0,"NO PAGAR","COBRAR")</f>
        <v>#REF!</v>
      </c>
      <c r="C377" s="225"/>
      <c r="E377" s="4">
        <v>44981</v>
      </c>
      <c r="F377" s="3" t="s">
        <v>608</v>
      </c>
      <c r="G377" s="3" t="s">
        <v>84</v>
      </c>
      <c r="H377" s="5">
        <v>135</v>
      </c>
      <c r="I377" t="s">
        <v>105</v>
      </c>
      <c r="N377" s="3"/>
      <c r="O377" s="3"/>
      <c r="P377" s="3"/>
      <c r="Q377" s="3"/>
      <c r="R377" s="18"/>
      <c r="S377" s="3"/>
      <c r="V377" s="17"/>
      <c r="X377" s="225" t="e">
        <f>IF(Y376&lt;0,"NO PAGAR","COBRAR")</f>
        <v>#REF!</v>
      </c>
      <c r="Y377" s="225"/>
      <c r="AA377" s="4">
        <v>45028</v>
      </c>
      <c r="AB377" s="3" t="s">
        <v>624</v>
      </c>
      <c r="AC377" s="3" t="s">
        <v>87</v>
      </c>
      <c r="AD377" s="5">
        <v>110</v>
      </c>
      <c r="AE377" s="3" t="s">
        <v>105</v>
      </c>
      <c r="AJ377" s="3"/>
      <c r="AK377" s="3"/>
      <c r="AL377" s="3"/>
      <c r="AM377" s="3"/>
      <c r="AN377" s="18"/>
      <c r="AO377" s="3"/>
    </row>
    <row r="378" spans="2:41" x14ac:dyDescent="0.25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626</v>
      </c>
      <c r="AC378" s="3" t="s">
        <v>627</v>
      </c>
      <c r="AD378" s="5">
        <v>190</v>
      </c>
      <c r="AE378" s="3" t="s">
        <v>295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 t="e">
        <f>IF(Y328&lt;=0,Y328*-1)</f>
        <v>#REF!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e">
        <f>IF(C376&lt;0,"SALDO ADELANTADO","SALDO A FAVOR'")</f>
        <v>#REF!</v>
      </c>
      <c r="Y379" s="10" t="e">
        <f>IF(C376&lt;=0,C376*-1)</f>
        <v>#REF!</v>
      </c>
      <c r="AA379" s="4">
        <v>45029</v>
      </c>
      <c r="AB379" s="3" t="s">
        <v>157</v>
      </c>
      <c r="AC379" s="3" t="s">
        <v>120</v>
      </c>
      <c r="AD379" s="5">
        <v>330</v>
      </c>
      <c r="AE379" s="3" t="s">
        <v>295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652</v>
      </c>
      <c r="AC380" s="3" t="s">
        <v>84</v>
      </c>
      <c r="AD380" s="5">
        <v>120</v>
      </c>
      <c r="AE380" s="3" t="s">
        <v>113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652</v>
      </c>
      <c r="AC381" s="3" t="s">
        <v>84</v>
      </c>
      <c r="AD381" s="5">
        <v>120</v>
      </c>
      <c r="AE381" s="3" t="s">
        <v>113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652</v>
      </c>
      <c r="AC382" s="3" t="s">
        <v>84</v>
      </c>
      <c r="AD382" s="5">
        <v>170</v>
      </c>
      <c r="AE382" s="3" t="s">
        <v>113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659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637</v>
      </c>
      <c r="Y386" s="10">
        <v>18.02</v>
      </c>
      <c r="AA386" s="4"/>
      <c r="AB386" s="3"/>
      <c r="AC386" s="3"/>
      <c r="AD386" s="5"/>
      <c r="AE386" s="3"/>
      <c r="AH386" s="60" t="s">
        <v>373</v>
      </c>
      <c r="AI386" s="95">
        <v>24363</v>
      </c>
      <c r="AJ386" s="62" t="s">
        <v>572</v>
      </c>
      <c r="AK386" s="63">
        <v>45035</v>
      </c>
      <c r="AL386" s="60">
        <v>1724600125</v>
      </c>
      <c r="AM386" s="60" t="s">
        <v>59</v>
      </c>
      <c r="AN386" s="102" t="s">
        <v>379</v>
      </c>
      <c r="AO386" s="60">
        <v>9999</v>
      </c>
      <c r="AP386" s="64">
        <v>57.143000000000001</v>
      </c>
      <c r="AQ386" s="64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55" t="s">
        <v>373</v>
      </c>
      <c r="AI387" s="94">
        <v>24591</v>
      </c>
      <c r="AJ387" s="57" t="s">
        <v>572</v>
      </c>
      <c r="AK387" s="58">
        <v>45042</v>
      </c>
      <c r="AL387" s="55">
        <v>1753640125</v>
      </c>
      <c r="AM387" s="55" t="s">
        <v>647</v>
      </c>
      <c r="AN387" s="101" t="s">
        <v>379</v>
      </c>
      <c r="AO387" s="55">
        <v>9999</v>
      </c>
      <c r="AP387" s="59">
        <v>51.426000000000002</v>
      </c>
      <c r="AQ387" s="59">
        <v>90</v>
      </c>
    </row>
    <row r="388" spans="2:44" ht="17.25" customHeight="1" x14ac:dyDescent="0.25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0" t="s">
        <v>373</v>
      </c>
      <c r="AI388" s="95">
        <v>24362</v>
      </c>
      <c r="AJ388" s="62" t="s">
        <v>648</v>
      </c>
      <c r="AK388" s="63">
        <v>45035</v>
      </c>
      <c r="AL388" s="60">
        <v>1724600125</v>
      </c>
      <c r="AM388" s="60" t="s">
        <v>59</v>
      </c>
      <c r="AN388" s="102" t="s">
        <v>379</v>
      </c>
      <c r="AO388" s="60">
        <v>9999</v>
      </c>
      <c r="AP388" s="64">
        <v>94.284000000000006</v>
      </c>
      <c r="AQ388" s="64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55" t="s">
        <v>373</v>
      </c>
      <c r="AI389" s="94">
        <v>24593</v>
      </c>
      <c r="AJ389" s="57" t="s">
        <v>648</v>
      </c>
      <c r="AK389" s="58">
        <v>45042</v>
      </c>
      <c r="AL389" s="55">
        <v>1724600125</v>
      </c>
      <c r="AM389" s="55" t="s">
        <v>59</v>
      </c>
      <c r="AN389" s="101" t="s">
        <v>379</v>
      </c>
      <c r="AO389" s="55">
        <v>9999</v>
      </c>
      <c r="AP389" s="59">
        <v>94.287000000000006</v>
      </c>
      <c r="AQ389" s="59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0" t="s">
        <v>373</v>
      </c>
      <c r="AI390" s="95">
        <v>24371</v>
      </c>
      <c r="AJ390" s="62" t="s">
        <v>588</v>
      </c>
      <c r="AK390" s="63">
        <v>45035</v>
      </c>
      <c r="AL390" s="60">
        <v>924011786</v>
      </c>
      <c r="AM390" s="60" t="s">
        <v>649</v>
      </c>
      <c r="AN390" s="102" t="s">
        <v>379</v>
      </c>
      <c r="AO390" s="60">
        <v>12345</v>
      </c>
      <c r="AP390" s="64">
        <v>81.319000000000003</v>
      </c>
      <c r="AQ390" s="64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55" t="s">
        <v>373</v>
      </c>
      <c r="AI391" s="94">
        <v>24524</v>
      </c>
      <c r="AJ391" s="57" t="s">
        <v>588</v>
      </c>
      <c r="AK391" s="58">
        <v>45040</v>
      </c>
      <c r="AL391" s="55">
        <v>924011786</v>
      </c>
      <c r="AM391" s="55" t="s">
        <v>649</v>
      </c>
      <c r="AN391" s="101" t="s">
        <v>379</v>
      </c>
      <c r="AO391" s="55">
        <v>12345</v>
      </c>
      <c r="AP391" s="59">
        <v>57.143000000000001</v>
      </c>
      <c r="AQ391" s="59">
        <v>100</v>
      </c>
      <c r="AR391" s="96"/>
    </row>
    <row r="392" spans="2:44" ht="15.75" customHeight="1" x14ac:dyDescent="0.25">
      <c r="B392" s="15" t="s">
        <v>18</v>
      </c>
      <c r="C392" s="16" t="e">
        <f>SUM(C379:C391)</f>
        <v>#REF!</v>
      </c>
      <c r="V392" s="17"/>
      <c r="X392" s="15" t="s">
        <v>18</v>
      </c>
      <c r="Y392" s="16" t="e">
        <f>SUM(Y379:Y391)</f>
        <v>#REF!</v>
      </c>
      <c r="AB392" s="1" t="s">
        <v>19</v>
      </c>
      <c r="AH392" s="60" t="s">
        <v>373</v>
      </c>
      <c r="AI392" s="95">
        <v>24597</v>
      </c>
      <c r="AJ392" s="62" t="s">
        <v>588</v>
      </c>
      <c r="AK392" s="63">
        <v>45042</v>
      </c>
      <c r="AL392" s="60">
        <v>924011786</v>
      </c>
      <c r="AM392" s="60" t="s">
        <v>650</v>
      </c>
      <c r="AN392" s="102" t="s">
        <v>379</v>
      </c>
      <c r="AO392" s="60">
        <v>9999</v>
      </c>
      <c r="AP392" s="64">
        <v>50.348999999999997</v>
      </c>
      <c r="AQ392" s="64">
        <v>88.11</v>
      </c>
      <c r="AR392" s="96"/>
    </row>
    <row r="393" spans="2:44" ht="15.75" customHeight="1" x14ac:dyDescent="0.25">
      <c r="D393" t="s">
        <v>22</v>
      </c>
      <c r="E393" t="s">
        <v>21</v>
      </c>
      <c r="V393" s="17"/>
      <c r="AH393" s="55" t="s">
        <v>373</v>
      </c>
      <c r="AI393" s="94">
        <v>24598</v>
      </c>
      <c r="AJ393" s="57" t="s">
        <v>588</v>
      </c>
      <c r="AK393" s="58">
        <v>45042</v>
      </c>
      <c r="AL393" s="55">
        <v>924011786</v>
      </c>
      <c r="AM393" s="55" t="s">
        <v>650</v>
      </c>
      <c r="AN393" s="101" t="s">
        <v>379</v>
      </c>
      <c r="AO393" s="55">
        <v>999</v>
      </c>
      <c r="AP393" s="59">
        <v>7.1420000000000003</v>
      </c>
      <c r="AQ393" s="59">
        <v>12.5</v>
      </c>
      <c r="AR393" s="96"/>
    </row>
    <row r="394" spans="2:44" x14ac:dyDescent="0.25">
      <c r="E394" s="1" t="s">
        <v>19</v>
      </c>
      <c r="V394" s="17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>
        <f>SUM(AQ386:AQ393)</f>
        <v>862.92</v>
      </c>
      <c r="AR394" s="96"/>
    </row>
    <row r="395" spans="2:44" x14ac:dyDescent="0.25">
      <c r="V395" s="17"/>
      <c r="AR395" s="96"/>
    </row>
    <row r="396" spans="2:44" x14ac:dyDescent="0.25">
      <c r="V396" s="17"/>
      <c r="AR396" s="96"/>
    </row>
    <row r="397" spans="2:44" x14ac:dyDescent="0.25">
      <c r="V397" s="17"/>
      <c r="AR397" s="96"/>
    </row>
    <row r="398" spans="2:44" x14ac:dyDescent="0.25">
      <c r="V398" s="17"/>
      <c r="AR398" s="9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0" t="s">
        <v>30</v>
      </c>
      <c r="I405" s="70"/>
      <c r="J405" s="70"/>
      <c r="V405" s="17"/>
      <c r="AA405" s="221" t="s">
        <v>31</v>
      </c>
      <c r="AB405" s="221"/>
      <c r="AC405" s="221"/>
    </row>
    <row r="406" spans="1:43" ht="15" customHeight="1" x14ac:dyDescent="0.4">
      <c r="H406" s="70"/>
      <c r="I406" s="70"/>
      <c r="J406" s="70"/>
      <c r="V406" s="17"/>
      <c r="AA406" s="221"/>
      <c r="AB406" s="221"/>
      <c r="AC406" s="22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61</v>
      </c>
      <c r="V409" s="17"/>
      <c r="X409" s="22" t="s">
        <v>61</v>
      </c>
    </row>
    <row r="410" spans="1:43" ht="23.25" x14ac:dyDescent="0.35">
      <c r="B410" s="23" t="s">
        <v>121</v>
      </c>
      <c r="C410" s="20" t="e">
        <f>IF(X371="PAGADO",0,Y376)</f>
        <v>#REF!</v>
      </c>
      <c r="E410" s="222" t="s">
        <v>59</v>
      </c>
      <c r="F410" s="222"/>
      <c r="G410" s="222"/>
      <c r="H410" s="222"/>
      <c r="V410" s="17"/>
      <c r="X410" s="23" t="s">
        <v>78</v>
      </c>
      <c r="Y410" s="20">
        <f>IF(B410="PAGADO",0,C415)</f>
        <v>0</v>
      </c>
      <c r="AA410" s="222" t="s">
        <v>110</v>
      </c>
      <c r="AB410" s="222"/>
      <c r="AC410" s="222"/>
      <c r="AD410" s="22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106</v>
      </c>
      <c r="G412" s="3" t="s">
        <v>120</v>
      </c>
      <c r="H412" s="5">
        <v>380</v>
      </c>
      <c r="I412" t="s">
        <v>105</v>
      </c>
      <c r="N412" s="25">
        <v>45062</v>
      </c>
      <c r="O412" s="3" t="s">
        <v>413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106</v>
      </c>
      <c r="AC412" s="3" t="s">
        <v>742</v>
      </c>
      <c r="AD412" s="5">
        <v>170</v>
      </c>
      <c r="AE412" t="s">
        <v>105</v>
      </c>
      <c r="AJ412" s="25">
        <v>45069</v>
      </c>
      <c r="AK412" s="3" t="s">
        <v>754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 t="e">
        <f>IF(C410&gt;0,C410+C411,C411)</f>
        <v>#REF!</v>
      </c>
      <c r="E413" s="4">
        <v>45005</v>
      </c>
      <c r="F413" s="3" t="s">
        <v>106</v>
      </c>
      <c r="G413" s="3" t="s">
        <v>84</v>
      </c>
      <c r="H413" s="5">
        <v>170</v>
      </c>
      <c r="I413" t="s">
        <v>295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106</v>
      </c>
      <c r="AC413" s="3" t="s">
        <v>111</v>
      </c>
      <c r="AD413" s="5">
        <v>190</v>
      </c>
      <c r="AE413" t="s">
        <v>295</v>
      </c>
      <c r="AJ413" s="25">
        <v>45070</v>
      </c>
      <c r="AK413" s="3" t="s">
        <v>601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 t="e">
        <f>C431</f>
        <v>#REF!</v>
      </c>
      <c r="E414" s="4">
        <v>45006</v>
      </c>
      <c r="F414" s="3" t="s">
        <v>106</v>
      </c>
      <c r="G414" s="3" t="s">
        <v>111</v>
      </c>
      <c r="H414" s="5">
        <v>190</v>
      </c>
      <c r="I414" t="s">
        <v>113</v>
      </c>
      <c r="N414" s="25">
        <v>45063</v>
      </c>
      <c r="O414" s="3" t="s">
        <v>697</v>
      </c>
      <c r="P414" s="3"/>
      <c r="Q414" s="3"/>
      <c r="R414" s="18">
        <v>78.400000000000006</v>
      </c>
      <c r="S414" s="3"/>
      <c r="V414" s="17"/>
      <c r="X414" s="1" t="s">
        <v>9</v>
      </c>
      <c r="Y414" s="20" t="e">
        <f>Y431</f>
        <v>#REF!</v>
      </c>
      <c r="AA414" s="4">
        <v>45023</v>
      </c>
      <c r="AB414" s="3" t="s">
        <v>106</v>
      </c>
      <c r="AC414" s="3" t="s">
        <v>111</v>
      </c>
      <c r="AD414" s="5">
        <v>190</v>
      </c>
      <c r="AE414" t="s">
        <v>113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 t="e">
        <f>C413-C414</f>
        <v>#REF!</v>
      </c>
      <c r="E415" s="4">
        <v>45008</v>
      </c>
      <c r="F415" s="3" t="s">
        <v>106</v>
      </c>
      <c r="G415" s="3" t="s">
        <v>120</v>
      </c>
      <c r="H415" s="5">
        <v>380</v>
      </c>
      <c r="I415" t="s">
        <v>295</v>
      </c>
      <c r="N415" s="25">
        <v>45063</v>
      </c>
      <c r="O415" s="3" t="s">
        <v>698</v>
      </c>
      <c r="P415" s="3"/>
      <c r="Q415" s="3"/>
      <c r="R415" s="18">
        <v>78.400000000000006</v>
      </c>
      <c r="S415" s="3"/>
      <c r="V415" s="17"/>
      <c r="X415" s="6" t="s">
        <v>27</v>
      </c>
      <c r="Y415" s="21" t="e">
        <f>Y413-Y414</f>
        <v>#REF!</v>
      </c>
      <c r="AA415" s="4">
        <v>45029</v>
      </c>
      <c r="AB415" s="3" t="s">
        <v>106</v>
      </c>
      <c r="AC415" s="3" t="s">
        <v>84</v>
      </c>
      <c r="AD415" s="5">
        <v>170</v>
      </c>
      <c r="AE415" t="s">
        <v>113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106</v>
      </c>
      <c r="G416" s="3" t="s">
        <v>118</v>
      </c>
      <c r="H416" s="5">
        <v>190</v>
      </c>
      <c r="I416" t="s">
        <v>113</v>
      </c>
      <c r="N416" s="25">
        <v>45063</v>
      </c>
      <c r="O416" s="3" t="s">
        <v>699</v>
      </c>
      <c r="P416" s="3"/>
      <c r="Q416" s="3"/>
      <c r="R416" s="18">
        <v>78.400000000000006</v>
      </c>
      <c r="S416" s="3"/>
      <c r="V416" s="17"/>
      <c r="X416" s="223" t="e">
        <f>IF(Y415&lt;0,"NO PAGAR","COBRAR'")</f>
        <v>#REF!</v>
      </c>
      <c r="Y416" s="223"/>
      <c r="AA416" s="4">
        <v>45035</v>
      </c>
      <c r="AB416" s="3" t="s">
        <v>150</v>
      </c>
      <c r="AC416" s="3" t="s">
        <v>147</v>
      </c>
      <c r="AD416" s="5">
        <v>580</v>
      </c>
      <c r="AE416" t="s">
        <v>295</v>
      </c>
      <c r="AJ416" s="3"/>
      <c r="AK416" s="3"/>
      <c r="AL416" s="3"/>
      <c r="AM416" s="3"/>
      <c r="AN416" s="18"/>
      <c r="AO416" s="3"/>
    </row>
    <row r="417" spans="2:41" ht="23.25" x14ac:dyDescent="0.35">
      <c r="B417" s="223" t="e">
        <f>IF(C415&lt;0,"NO PAGAR","COBRAR'")</f>
        <v>#REF!</v>
      </c>
      <c r="C417" s="223"/>
      <c r="E417" s="4">
        <v>45014</v>
      </c>
      <c r="F417" s="3" t="s">
        <v>106</v>
      </c>
      <c r="G417" s="3" t="s">
        <v>109</v>
      </c>
      <c r="H417" s="5">
        <v>170</v>
      </c>
      <c r="I417" t="s">
        <v>113</v>
      </c>
      <c r="N417" s="3"/>
      <c r="O417" s="3" t="s">
        <v>704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150</v>
      </c>
      <c r="AC417" s="3" t="s">
        <v>147</v>
      </c>
      <c r="AD417" s="5">
        <v>580</v>
      </c>
      <c r="AE417" t="s">
        <v>295</v>
      </c>
      <c r="AJ417" s="3"/>
      <c r="AK417" s="3"/>
      <c r="AL417" s="3"/>
      <c r="AM417" s="3"/>
      <c r="AN417" s="18"/>
      <c r="AO417" s="3"/>
    </row>
    <row r="418" spans="2:41" x14ac:dyDescent="0.25">
      <c r="B418" s="216" t="s">
        <v>9</v>
      </c>
      <c r="C418" s="217"/>
      <c r="E418" s="4">
        <v>45015</v>
      </c>
      <c r="F418" s="3" t="s">
        <v>106</v>
      </c>
      <c r="G418" s="3" t="s">
        <v>84</v>
      </c>
      <c r="H418" s="5">
        <v>170</v>
      </c>
      <c r="I418" t="s">
        <v>113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e">
        <f>IF(Y376&lt;0,"SALDO ADELANTADO","SALDO A FAVOR '")</f>
        <v>#REF!</v>
      </c>
      <c r="C419" s="10" t="e">
        <f>IF(Y376&lt;=0,Y376*-1)</f>
        <v>#REF!</v>
      </c>
      <c r="E419" s="4">
        <v>45015</v>
      </c>
      <c r="F419" s="3" t="s">
        <v>106</v>
      </c>
      <c r="G419" s="3" t="s">
        <v>120</v>
      </c>
      <c r="H419" s="5">
        <v>380</v>
      </c>
      <c r="I419" t="s">
        <v>105</v>
      </c>
      <c r="N419" s="3"/>
      <c r="O419" s="3"/>
      <c r="P419" s="3"/>
      <c r="Q419" s="3"/>
      <c r="R419" s="18"/>
      <c r="S419" s="3"/>
      <c r="V419" s="17"/>
      <c r="X419" s="9" t="e">
        <f>IF(C415&lt;0,"SALDO ADELANTADO","SALDO A FAVOR'")</f>
        <v>#REF!</v>
      </c>
      <c r="Y419" s="10" t="e">
        <f>IF(C415&lt;=0,C415*-1)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257</v>
      </c>
      <c r="G420" s="3" t="s">
        <v>259</v>
      </c>
      <c r="H420" s="5">
        <v>315</v>
      </c>
      <c r="I420" t="s">
        <v>295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257</v>
      </c>
      <c r="G421" s="3" t="s">
        <v>94</v>
      </c>
      <c r="H421" s="5">
        <v>285</v>
      </c>
      <c r="I421" t="s">
        <v>295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257</v>
      </c>
      <c r="G422" s="3" t="s">
        <v>94</v>
      </c>
      <c r="H422" s="5">
        <v>285</v>
      </c>
      <c r="I422" t="s">
        <v>295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214</v>
      </c>
      <c r="G423" s="3" t="s">
        <v>259</v>
      </c>
      <c r="H423" s="5">
        <v>560</v>
      </c>
      <c r="I423" t="s">
        <v>105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685</v>
      </c>
      <c r="G424" s="3" t="s">
        <v>686</v>
      </c>
      <c r="H424" s="5">
        <v>360</v>
      </c>
      <c r="I424" t="s">
        <v>687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15" t="s">
        <v>734</v>
      </c>
      <c r="AK424" s="115" t="s">
        <v>588</v>
      </c>
      <c r="AL424" s="115" t="s">
        <v>379</v>
      </c>
      <c r="AM424" s="116">
        <v>180.24</v>
      </c>
      <c r="AN424" s="117">
        <v>102.99299999999999</v>
      </c>
      <c r="AO424" s="117">
        <v>999</v>
      </c>
    </row>
    <row r="425" spans="2:41" x14ac:dyDescent="0.25">
      <c r="B425" s="11" t="s">
        <v>15</v>
      </c>
      <c r="C425" s="10"/>
      <c r="E425" s="4"/>
      <c r="F425" s="3" t="s">
        <v>396</v>
      </c>
      <c r="G425" s="3" t="s">
        <v>708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15" t="s">
        <v>723</v>
      </c>
      <c r="AK425" s="115" t="s">
        <v>572</v>
      </c>
      <c r="AL425" s="115" t="s">
        <v>379</v>
      </c>
      <c r="AM425" s="116">
        <v>90.01</v>
      </c>
      <c r="AN425" s="117">
        <v>51.432000000000002</v>
      </c>
      <c r="AO425" s="117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139</v>
      </c>
      <c r="G426" s="3" t="s">
        <v>84</v>
      </c>
      <c r="H426" s="5">
        <v>210</v>
      </c>
      <c r="I426" t="s">
        <v>105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15" t="s">
        <v>725</v>
      </c>
      <c r="AK426" s="115" t="s">
        <v>648</v>
      </c>
      <c r="AL426" s="115" t="s">
        <v>379</v>
      </c>
      <c r="AM426" s="116">
        <v>180</v>
      </c>
      <c r="AN426" s="117">
        <v>102.858</v>
      </c>
      <c r="AO426" s="117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709</v>
      </c>
      <c r="G427" s="3" t="s">
        <v>111</v>
      </c>
      <c r="H427" s="5">
        <v>140</v>
      </c>
      <c r="I427" t="s">
        <v>105</v>
      </c>
      <c r="N427" s="3"/>
      <c r="O427" s="3"/>
      <c r="P427" s="3"/>
      <c r="Q427" s="3"/>
      <c r="R427" s="18"/>
      <c r="S427" s="3"/>
      <c r="V427" s="17"/>
      <c r="X427" s="11" t="s">
        <v>735</v>
      </c>
      <c r="Y427" s="10">
        <v>1078.26</v>
      </c>
      <c r="AA427" s="13"/>
      <c r="AB427" s="13"/>
      <c r="AC427" s="13"/>
      <c r="AJ427" s="115" t="s">
        <v>725</v>
      </c>
      <c r="AK427" s="115" t="s">
        <v>588</v>
      </c>
      <c r="AL427" s="115" t="s">
        <v>379</v>
      </c>
      <c r="AM427" s="116">
        <v>82</v>
      </c>
      <c r="AN427" s="117">
        <v>46.859000000000002</v>
      </c>
      <c r="AO427" s="117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15" t="s">
        <v>731</v>
      </c>
      <c r="AK428" s="115" t="s">
        <v>588</v>
      </c>
      <c r="AL428" s="115" t="s">
        <v>379</v>
      </c>
      <c r="AM428" s="116">
        <v>83.01</v>
      </c>
      <c r="AN428" s="117">
        <v>47.436</v>
      </c>
      <c r="AO428" s="117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15" t="s">
        <v>726</v>
      </c>
      <c r="AK429" s="115" t="s">
        <v>588</v>
      </c>
      <c r="AL429" s="115" t="s">
        <v>379</v>
      </c>
      <c r="AM429" s="116">
        <v>178</v>
      </c>
      <c r="AN429" s="117">
        <v>101.714</v>
      </c>
      <c r="AO429" s="117">
        <v>8596</v>
      </c>
    </row>
    <row r="430" spans="2:41" x14ac:dyDescent="0.25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15" t="s">
        <v>729</v>
      </c>
      <c r="AK430" s="115" t="s">
        <v>572</v>
      </c>
      <c r="AL430" s="115" t="s">
        <v>379</v>
      </c>
      <c r="AM430" s="116">
        <v>85</v>
      </c>
      <c r="AN430" s="117">
        <v>48.573999999999998</v>
      </c>
      <c r="AO430" s="117">
        <v>78598</v>
      </c>
    </row>
    <row r="431" spans="2:41" x14ac:dyDescent="0.25">
      <c r="B431" s="15" t="s">
        <v>18</v>
      </c>
      <c r="C431" s="16" t="e">
        <f>SUM(C419:C430)</f>
        <v>#REF!</v>
      </c>
      <c r="D431" t="s">
        <v>22</v>
      </c>
      <c r="V431" s="17"/>
      <c r="X431" s="15" t="s">
        <v>18</v>
      </c>
      <c r="Y431" s="16" t="e">
        <f>SUM(Y419:Y430)</f>
        <v>#REF!</v>
      </c>
      <c r="Z431" t="s">
        <v>22</v>
      </c>
      <c r="AA431" t="s">
        <v>21</v>
      </c>
      <c r="AJ431" s="115" t="s">
        <v>726</v>
      </c>
      <c r="AK431" s="115" t="s">
        <v>648</v>
      </c>
      <c r="AL431" s="115" t="s">
        <v>379</v>
      </c>
      <c r="AM431" s="116">
        <v>200</v>
      </c>
      <c r="AN431" s="117">
        <v>114.286</v>
      </c>
      <c r="AO431" s="117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4" t="s">
        <v>29</v>
      </c>
      <c r="AD441" s="224"/>
      <c r="AE441" s="224"/>
    </row>
    <row r="442" spans="2:41" ht="35.25" customHeight="1" x14ac:dyDescent="0.4">
      <c r="H442" s="70" t="s">
        <v>28</v>
      </c>
      <c r="I442" s="70"/>
      <c r="J442" s="70"/>
      <c r="V442" s="17"/>
      <c r="AC442" s="224"/>
      <c r="AD442" s="224"/>
      <c r="AE442" s="224"/>
    </row>
    <row r="443" spans="2:41" ht="15" customHeight="1" x14ac:dyDescent="0.4">
      <c r="H443" s="70"/>
      <c r="I443" s="70"/>
      <c r="J443" s="70"/>
      <c r="V443" s="17"/>
      <c r="AC443" s="224"/>
      <c r="AD443" s="224"/>
      <c r="AE443" s="22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63</v>
      </c>
      <c r="V446" s="17"/>
      <c r="X446" s="22" t="s">
        <v>63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2" t="s">
        <v>237</v>
      </c>
      <c r="F447" s="222"/>
      <c r="G447" s="222"/>
      <c r="H447" s="222"/>
      <c r="V447" s="17"/>
      <c r="X447" s="23" t="s">
        <v>32</v>
      </c>
      <c r="Y447" s="20" t="e">
        <f>IF(B447="PAGADO",0,C452)</f>
        <v>#REF!</v>
      </c>
      <c r="AA447" s="222" t="s">
        <v>190</v>
      </c>
      <c r="AB447" s="222"/>
      <c r="AC447" s="222"/>
      <c r="AD447" s="222"/>
      <c r="AJ447" s="25">
        <v>45084</v>
      </c>
      <c r="AK447" s="3" t="s">
        <v>663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784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767</v>
      </c>
      <c r="G449" s="3" t="s">
        <v>138</v>
      </c>
      <c r="H449" s="5">
        <v>280</v>
      </c>
      <c r="I449" t="s">
        <v>105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777</v>
      </c>
      <c r="AC449" s="3" t="s">
        <v>176</v>
      </c>
      <c r="AD449" s="5">
        <v>370</v>
      </c>
      <c r="AE449" t="s">
        <v>105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210</v>
      </c>
      <c r="G450" s="3" t="s">
        <v>84</v>
      </c>
      <c r="H450" s="5">
        <v>120</v>
      </c>
      <c r="I450" t="s">
        <v>223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 t="e">
        <f>IF(Y447&gt;0,Y447+Y448,Y448)</f>
        <v>#REF!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 t="e">
        <f>C467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 t="e">
        <f>Y467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 t="e">
        <f>C450-C451</f>
        <v>#REF!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 t="e">
        <f>Y450-Y451</f>
        <v>#REF!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5" t="e">
        <f>IF(C452&lt;0,"NO PAGAR","COBRAR")</f>
        <v>#REF!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e">
        <f>IF(Y452&lt;0,"NO PAGAR","COBRAR")</f>
        <v>#REF!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e">
        <f>IF(Y415&lt;=0,Y415*-1)</f>
        <v>#REF!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e">
        <f>IF(C452&lt;0,"SALDO ADELANTADO","SALDO A FAVOR'")</f>
        <v>#REF!</v>
      </c>
      <c r="Y455" s="10" t="e">
        <f>IF(C452&lt;=0,C452*-1)</f>
        <v>#REF!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780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762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809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4" t="s">
        <v>788</v>
      </c>
      <c r="AK464" s="124" t="s">
        <v>789</v>
      </c>
      <c r="AL464" s="124" t="s">
        <v>790</v>
      </c>
      <c r="AM464" s="124" t="s">
        <v>791</v>
      </c>
      <c r="AN464" s="124" t="s">
        <v>792</v>
      </c>
      <c r="AO464" s="124" t="s">
        <v>793</v>
      </c>
      <c r="AP464" s="124" t="s">
        <v>794</v>
      </c>
    </row>
    <row r="465" spans="1:43" x14ac:dyDescent="0.25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0" t="s">
        <v>588</v>
      </c>
      <c r="AK465" s="121">
        <v>45063.76393519</v>
      </c>
      <c r="AL465" s="120" t="s">
        <v>379</v>
      </c>
      <c r="AM465" s="122">
        <v>45.713999999999999</v>
      </c>
      <c r="AN465" s="122">
        <v>80</v>
      </c>
      <c r="AO465" s="122">
        <v>12345</v>
      </c>
      <c r="AP465" s="123" t="s">
        <v>650</v>
      </c>
    </row>
    <row r="466" spans="1:43" x14ac:dyDescent="0.25">
      <c r="B466" s="11"/>
      <c r="C466" s="10"/>
      <c r="V466" s="17"/>
      <c r="X466" s="11"/>
      <c r="Y466" s="10"/>
      <c r="AJ466" s="120" t="s">
        <v>588</v>
      </c>
      <c r="AK466" s="121">
        <v>45069.814444440002</v>
      </c>
      <c r="AL466" s="120" t="s">
        <v>379</v>
      </c>
      <c r="AM466" s="122">
        <v>74.284000000000006</v>
      </c>
      <c r="AN466" s="122">
        <v>130</v>
      </c>
      <c r="AO466" s="122">
        <v>9999</v>
      </c>
      <c r="AP466" s="123" t="s">
        <v>650</v>
      </c>
    </row>
    <row r="467" spans="1:43" x14ac:dyDescent="0.25">
      <c r="B467" s="15" t="s">
        <v>18</v>
      </c>
      <c r="C467" s="16" t="e">
        <f>SUM(C455:C466)</f>
        <v>#REF!</v>
      </c>
      <c r="V467" s="17"/>
      <c r="X467" s="15" t="s">
        <v>18</v>
      </c>
      <c r="Y467" s="16" t="e">
        <f>SUM(Y455:Y466)</f>
        <v>#REF!</v>
      </c>
      <c r="AJ467" s="120" t="s">
        <v>588</v>
      </c>
      <c r="AK467" s="121">
        <v>45072.803958329998</v>
      </c>
      <c r="AL467" s="120" t="s">
        <v>379</v>
      </c>
      <c r="AM467" s="122">
        <v>57.145000000000003</v>
      </c>
      <c r="AN467" s="122">
        <v>100</v>
      </c>
      <c r="AO467" s="122">
        <v>0</v>
      </c>
      <c r="AP467" s="123" t="s">
        <v>650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0" t="s">
        <v>588</v>
      </c>
      <c r="AK468" s="121">
        <v>45077.508032409998</v>
      </c>
      <c r="AL468" s="120" t="s">
        <v>379</v>
      </c>
      <c r="AM468" s="122">
        <v>57.143000000000001</v>
      </c>
      <c r="AN468" s="122">
        <v>100</v>
      </c>
      <c r="AO468" s="122">
        <v>6565</v>
      </c>
      <c r="AP468" s="123" t="s">
        <v>649</v>
      </c>
    </row>
    <row r="469" spans="1:43" x14ac:dyDescent="0.25">
      <c r="E469" s="1" t="s">
        <v>19</v>
      </c>
      <c r="V469" s="17"/>
      <c r="AA469" s="1" t="s">
        <v>19</v>
      </c>
      <c r="AJ469" s="120" t="s">
        <v>572</v>
      </c>
      <c r="AK469" s="121">
        <v>45064.906631940001</v>
      </c>
      <c r="AL469" s="120" t="s">
        <v>379</v>
      </c>
      <c r="AM469" s="122">
        <v>40</v>
      </c>
      <c r="AN469" s="122">
        <v>70</v>
      </c>
      <c r="AO469" s="122">
        <v>999</v>
      </c>
      <c r="AP469" s="123" t="s">
        <v>804</v>
      </c>
    </row>
    <row r="470" spans="1:43" x14ac:dyDescent="0.25">
      <c r="V470" s="17"/>
      <c r="AJ470" s="120" t="s">
        <v>648</v>
      </c>
      <c r="AK470" s="121">
        <v>45070.353136569996</v>
      </c>
      <c r="AL470" s="120" t="s">
        <v>379</v>
      </c>
      <c r="AM470" s="122">
        <v>102.861</v>
      </c>
      <c r="AN470" s="122">
        <v>180.01</v>
      </c>
      <c r="AO470" s="122">
        <v>5555</v>
      </c>
      <c r="AP470" s="123" t="s">
        <v>805</v>
      </c>
    </row>
    <row r="471" spans="1:43" x14ac:dyDescent="0.25">
      <c r="V471" s="17"/>
      <c r="AJ471" s="120" t="s">
        <v>648</v>
      </c>
      <c r="AK471" s="121">
        <v>45072.675520830002</v>
      </c>
      <c r="AL471" s="120" t="s">
        <v>379</v>
      </c>
      <c r="AM471" s="122">
        <v>108.571</v>
      </c>
      <c r="AN471" s="122">
        <v>190</v>
      </c>
      <c r="AO471" s="122">
        <v>0</v>
      </c>
      <c r="AP471" s="123" t="s">
        <v>59</v>
      </c>
    </row>
    <row r="472" spans="1:43" x14ac:dyDescent="0.25">
      <c r="V472" s="17"/>
      <c r="AJ472" s="120" t="s">
        <v>572</v>
      </c>
      <c r="AK472" s="121">
        <v>45075.512268519997</v>
      </c>
      <c r="AL472" s="120" t="s">
        <v>379</v>
      </c>
      <c r="AM472" s="122">
        <v>57.142000000000003</v>
      </c>
      <c r="AN472" s="122">
        <v>100</v>
      </c>
      <c r="AO472" s="122">
        <v>5555</v>
      </c>
      <c r="AP472" s="123" t="s">
        <v>806</v>
      </c>
    </row>
    <row r="473" spans="1:43" x14ac:dyDescent="0.25">
      <c r="V473" s="17"/>
      <c r="AN473" s="126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0"/>
      <c r="I480" s="70"/>
      <c r="J480" s="70"/>
      <c r="V480" s="17"/>
      <c r="AA480" s="221" t="s">
        <v>31</v>
      </c>
      <c r="AB480" s="221"/>
      <c r="AC480" s="221"/>
    </row>
    <row r="481" spans="2:41" ht="15" customHeight="1" x14ac:dyDescent="0.4">
      <c r="H481" s="70"/>
      <c r="I481" s="70"/>
      <c r="J481" s="70"/>
      <c r="V481" s="17"/>
      <c r="AA481" s="221"/>
      <c r="AB481" s="221"/>
      <c r="AC481" s="221"/>
    </row>
    <row r="482" spans="2:41" ht="23.25" x14ac:dyDescent="0.35">
      <c r="B482" s="24" t="s">
        <v>63</v>
      </c>
      <c r="V482" s="17"/>
      <c r="X482" s="22" t="s">
        <v>63</v>
      </c>
    </row>
    <row r="483" spans="2:41" ht="23.25" x14ac:dyDescent="0.35">
      <c r="B483" s="23" t="s">
        <v>32</v>
      </c>
      <c r="C483" s="20" t="e">
        <f>IF(X447="PAGADO",0,Y452)</f>
        <v>#REF!</v>
      </c>
      <c r="E483" s="222" t="s">
        <v>59</v>
      </c>
      <c r="F483" s="222"/>
      <c r="G483" s="222"/>
      <c r="H483" s="222"/>
      <c r="V483" s="17"/>
      <c r="X483" s="23" t="s">
        <v>32</v>
      </c>
      <c r="Y483" s="20" t="e">
        <f>IF(B1235="PAGADO",0,C488)</f>
        <v>#REF!</v>
      </c>
      <c r="AA483" s="222" t="s">
        <v>190</v>
      </c>
      <c r="AB483" s="222"/>
      <c r="AC483" s="222"/>
      <c r="AD483" s="22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150</v>
      </c>
      <c r="G485" s="3" t="s">
        <v>815</v>
      </c>
      <c r="H485" s="5">
        <v>580</v>
      </c>
      <c r="I485" t="s">
        <v>295</v>
      </c>
      <c r="N485" s="25">
        <v>45086</v>
      </c>
      <c r="O485" s="3" t="s">
        <v>813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867</v>
      </c>
      <c r="AC485" s="3" t="s">
        <v>868</v>
      </c>
      <c r="AD485" s="5">
        <v>160</v>
      </c>
      <c r="AE485" t="s">
        <v>105</v>
      </c>
      <c r="AJ485" s="25">
        <v>45098</v>
      </c>
      <c r="AK485" s="3" t="s">
        <v>243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 t="e">
        <f>IF(C483&gt;0,C483+C484,C484)</f>
        <v>#REF!</v>
      </c>
      <c r="E486" s="4">
        <v>45056</v>
      </c>
      <c r="F486" s="3" t="s">
        <v>821</v>
      </c>
      <c r="G486" s="3"/>
      <c r="H486" s="5">
        <v>75</v>
      </c>
      <c r="N486" s="25">
        <v>45089</v>
      </c>
      <c r="O486" s="3" t="s">
        <v>826</v>
      </c>
      <c r="P486" s="3"/>
      <c r="Q486" s="3"/>
      <c r="R486" s="18">
        <v>241.01</v>
      </c>
      <c r="S486" s="3"/>
      <c r="V486" s="17"/>
      <c r="X486" s="1" t="s">
        <v>24</v>
      </c>
      <c r="Y486" s="19" t="e">
        <f>IF(Y483&gt;0,Y483+Y484,Y484)</f>
        <v>#REF!</v>
      </c>
      <c r="AA486" s="4">
        <v>45057</v>
      </c>
      <c r="AB486" s="3" t="s">
        <v>175</v>
      </c>
      <c r="AC486" s="3" t="s">
        <v>881</v>
      </c>
      <c r="AD486" s="5">
        <v>110</v>
      </c>
      <c r="AE486" t="s">
        <v>295</v>
      </c>
      <c r="AJ486" s="25">
        <v>45106</v>
      </c>
      <c r="AK486" s="3" t="s">
        <v>243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 t="e">
        <f>C507</f>
        <v>#REF!</v>
      </c>
      <c r="E487" s="4"/>
      <c r="F487" s="3"/>
      <c r="G487" s="3"/>
      <c r="H487" s="5">
        <v>225</v>
      </c>
      <c r="N487" s="25">
        <v>45089</v>
      </c>
      <c r="O487" s="3" t="s">
        <v>830</v>
      </c>
      <c r="P487" s="3"/>
      <c r="Q487" s="3"/>
      <c r="R487" s="18">
        <v>25</v>
      </c>
      <c r="S487" s="3"/>
      <c r="V487" s="17"/>
      <c r="X487" s="1" t="s">
        <v>9</v>
      </c>
      <c r="Y487" s="20" t="e">
        <f>Y507</f>
        <v>#REF!</v>
      </c>
      <c r="AA487" s="4">
        <v>45040</v>
      </c>
      <c r="AB487" s="3" t="s">
        <v>115</v>
      </c>
      <c r="AC487" s="3" t="s">
        <v>109</v>
      </c>
      <c r="AD487" s="5">
        <v>170</v>
      </c>
      <c r="AE487" t="s">
        <v>113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 t="e">
        <f>C486-C487</f>
        <v>#REF!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835</v>
      </c>
      <c r="P488" s="3"/>
      <c r="Q488" s="3"/>
      <c r="R488" s="18">
        <v>40</v>
      </c>
      <c r="S488" s="3"/>
      <c r="V488" s="17"/>
      <c r="X488" s="6" t="s">
        <v>27</v>
      </c>
      <c r="Y488" s="21" t="e">
        <f>Y486-Y487</f>
        <v>#REF!</v>
      </c>
      <c r="AA488" s="4" t="s">
        <v>890</v>
      </c>
      <c r="AB488" s="3" t="s">
        <v>115</v>
      </c>
      <c r="AC488" s="3" t="s">
        <v>109</v>
      </c>
      <c r="AD488" s="5">
        <v>170</v>
      </c>
      <c r="AE488" t="s">
        <v>113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106</v>
      </c>
      <c r="G489" s="3" t="s">
        <v>84</v>
      </c>
      <c r="H489" s="5">
        <v>170</v>
      </c>
      <c r="I489" t="s">
        <v>113</v>
      </c>
      <c r="N489" s="25">
        <v>45091</v>
      </c>
      <c r="O489" s="3" t="s">
        <v>338</v>
      </c>
      <c r="P489" s="3"/>
      <c r="Q489" s="3"/>
      <c r="R489" s="18">
        <v>3000</v>
      </c>
      <c r="S489" s="3"/>
      <c r="V489" s="17"/>
      <c r="X489" s="223" t="e">
        <f>IF(Y488&lt;0,"NO PAGAR","COBRAR'")</f>
        <v>#REF!</v>
      </c>
      <c r="Y489" s="223"/>
      <c r="AA489" s="4">
        <v>45042</v>
      </c>
      <c r="AB489" s="3" t="s">
        <v>115</v>
      </c>
      <c r="AC489" s="3" t="s">
        <v>109</v>
      </c>
      <c r="AD489" s="5">
        <v>170</v>
      </c>
      <c r="AE489" t="s">
        <v>113</v>
      </c>
      <c r="AJ489" s="3"/>
      <c r="AK489" s="3"/>
      <c r="AL489" s="3"/>
      <c r="AM489" s="3"/>
      <c r="AN489" s="18"/>
      <c r="AO489" s="3"/>
    </row>
    <row r="490" spans="2:41" ht="23.25" x14ac:dyDescent="0.35">
      <c r="B490" s="223" t="e">
        <f>IF(C488&lt;0,"NO PAGAR","COBRAR'")</f>
        <v>#REF!</v>
      </c>
      <c r="C490" s="223"/>
      <c r="E490" s="4">
        <v>45001</v>
      </c>
      <c r="F490" s="3" t="s">
        <v>106</v>
      </c>
      <c r="G490" s="3" t="s">
        <v>84</v>
      </c>
      <c r="H490" s="5">
        <v>170</v>
      </c>
      <c r="I490" t="s">
        <v>113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115</v>
      </c>
      <c r="AC490" s="3" t="s">
        <v>109</v>
      </c>
      <c r="AD490" s="5">
        <v>170</v>
      </c>
      <c r="AE490" t="s">
        <v>113</v>
      </c>
      <c r="AJ490" s="3"/>
      <c r="AK490" s="3"/>
      <c r="AL490" s="3"/>
      <c r="AM490" s="3"/>
      <c r="AN490" s="18"/>
      <c r="AO490" s="3"/>
    </row>
    <row r="491" spans="2:41" x14ac:dyDescent="0.25">
      <c r="B491" s="216" t="s">
        <v>9</v>
      </c>
      <c r="C491" s="217"/>
      <c r="E491" s="4">
        <v>45037</v>
      </c>
      <c r="F491" s="3" t="s">
        <v>106</v>
      </c>
      <c r="G491" s="3" t="s">
        <v>118</v>
      </c>
      <c r="H491" s="5">
        <v>190</v>
      </c>
      <c r="I491" t="s">
        <v>295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115</v>
      </c>
      <c r="AC491" s="3" t="s">
        <v>81</v>
      </c>
      <c r="AD491" s="5">
        <v>170</v>
      </c>
      <c r="AE491" t="s">
        <v>295</v>
      </c>
      <c r="AJ491" s="3"/>
      <c r="AK491" s="3"/>
      <c r="AL491" s="3"/>
      <c r="AM491" s="3"/>
      <c r="AN491" s="18"/>
      <c r="AO491" s="3"/>
    </row>
    <row r="492" spans="2:41" x14ac:dyDescent="0.25">
      <c r="B492" s="9" t="e">
        <f>IF(Y452&lt;0,"SALDO ADELANTADO","SALDO A FAVOR '")</f>
        <v>#REF!</v>
      </c>
      <c r="C492" s="10" t="e">
        <f>IF(Y452&lt;=0,Y452*-1)</f>
        <v>#REF!</v>
      </c>
      <c r="E492" s="4">
        <v>45030</v>
      </c>
      <c r="F492" s="3" t="s">
        <v>106</v>
      </c>
      <c r="G492" s="3" t="s">
        <v>109</v>
      </c>
      <c r="H492" s="5">
        <v>170</v>
      </c>
      <c r="I492" t="s">
        <v>113</v>
      </c>
      <c r="N492" s="3"/>
      <c r="O492" s="3"/>
      <c r="P492" s="3"/>
      <c r="Q492" s="3"/>
      <c r="R492" s="18"/>
      <c r="S492" s="3"/>
      <c r="V492" s="17"/>
      <c r="X492" s="9" t="e">
        <f>IF(C488&lt;0,"SALDO ADELANTADO","SALDO A FAVOR'")</f>
        <v>#REF!</v>
      </c>
      <c r="Y492" s="10" t="e">
        <f>IF(C488&lt;=0,C488*-1)</f>
        <v>#REF!</v>
      </c>
      <c r="AA492" s="4">
        <v>45069</v>
      </c>
      <c r="AB492" s="3" t="s">
        <v>157</v>
      </c>
      <c r="AC492" s="3" t="s">
        <v>868</v>
      </c>
      <c r="AD492" s="5">
        <v>200</v>
      </c>
      <c r="AE492" t="s">
        <v>295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106</v>
      </c>
      <c r="G493" s="3" t="s">
        <v>84</v>
      </c>
      <c r="H493" s="5">
        <v>170</v>
      </c>
      <c r="I493" t="s">
        <v>113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157</v>
      </c>
      <c r="AC493" s="3" t="s">
        <v>868</v>
      </c>
      <c r="AD493" s="5">
        <v>200</v>
      </c>
      <c r="AE493" t="s">
        <v>113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218</v>
      </c>
      <c r="G494" s="3" t="s">
        <v>494</v>
      </c>
      <c r="H494" s="5">
        <v>160</v>
      </c>
      <c r="I494" t="s">
        <v>113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157</v>
      </c>
      <c r="AC494" s="3" t="s">
        <v>815</v>
      </c>
      <c r="AD494" s="5">
        <v>580</v>
      </c>
      <c r="AE494" t="s">
        <v>295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257</v>
      </c>
      <c r="G495" s="3" t="s">
        <v>405</v>
      </c>
      <c r="H495" s="5">
        <v>330</v>
      </c>
      <c r="I495" t="s">
        <v>295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157</v>
      </c>
      <c r="AC495" s="3" t="s">
        <v>109</v>
      </c>
      <c r="AD495" s="5">
        <v>180</v>
      </c>
      <c r="AE495" t="s">
        <v>113</v>
      </c>
      <c r="AF495" s="65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257</v>
      </c>
      <c r="G496" s="3" t="s">
        <v>94</v>
      </c>
      <c r="H496" s="5">
        <v>285</v>
      </c>
      <c r="I496" t="s">
        <v>295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157</v>
      </c>
      <c r="AC496" s="3" t="s">
        <v>109</v>
      </c>
      <c r="AD496" s="5">
        <v>180</v>
      </c>
      <c r="AE496" t="s">
        <v>113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845</v>
      </c>
      <c r="G497" s="3" t="s">
        <v>94</v>
      </c>
      <c r="H497" s="5">
        <v>325</v>
      </c>
      <c r="I497" t="s">
        <v>295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157</v>
      </c>
      <c r="AC497" s="3" t="s">
        <v>81</v>
      </c>
      <c r="AD497" s="5">
        <v>170</v>
      </c>
      <c r="AE497" t="s">
        <v>295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257</v>
      </c>
      <c r="G498" s="3" t="s">
        <v>259</v>
      </c>
      <c r="H498" s="5">
        <v>315</v>
      </c>
      <c r="I498" t="s">
        <v>295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157</v>
      </c>
      <c r="AC498" s="3" t="s">
        <v>81</v>
      </c>
      <c r="AD498" s="5">
        <v>170</v>
      </c>
      <c r="AE498" t="s">
        <v>295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822</v>
      </c>
      <c r="C499" s="10">
        <v>18.2</v>
      </c>
      <c r="E499" s="25">
        <v>45074</v>
      </c>
      <c r="F499" s="3" t="s">
        <v>257</v>
      </c>
      <c r="G499" s="3" t="s">
        <v>849</v>
      </c>
      <c r="H499" s="5">
        <v>285</v>
      </c>
      <c r="I499" t="s">
        <v>105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157</v>
      </c>
      <c r="AC499" s="3" t="s">
        <v>109</v>
      </c>
      <c r="AD499" s="5">
        <v>180</v>
      </c>
      <c r="AE499" t="s">
        <v>113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4">
        <v>45075</v>
      </c>
      <c r="F500" s="143" t="s">
        <v>257</v>
      </c>
      <c r="G500" s="143" t="s">
        <v>405</v>
      </c>
      <c r="H500" s="18">
        <v>330</v>
      </c>
      <c r="I500" t="s">
        <v>295</v>
      </c>
      <c r="N500" s="3"/>
      <c r="O500" s="3"/>
      <c r="P500" s="3"/>
      <c r="Q500" s="3"/>
      <c r="R500" s="18"/>
      <c r="S500" s="3"/>
      <c r="V500" s="17"/>
      <c r="X500" s="11" t="s">
        <v>874</v>
      </c>
      <c r="Y500" s="10">
        <v>742.01</v>
      </c>
      <c r="AA500" s="144">
        <v>45084</v>
      </c>
      <c r="AB500" s="143" t="s">
        <v>157</v>
      </c>
      <c r="AC500" s="143" t="s">
        <v>81</v>
      </c>
      <c r="AD500" s="18">
        <v>170</v>
      </c>
      <c r="AE500" t="s">
        <v>113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855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899</v>
      </c>
      <c r="AC501" s="3"/>
      <c r="AD501" s="18">
        <v>69</v>
      </c>
      <c r="AE501" t="s">
        <v>105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175</v>
      </c>
      <c r="AC502" s="3" t="s">
        <v>176</v>
      </c>
      <c r="AD502" s="18">
        <v>110</v>
      </c>
      <c r="AE502" t="s">
        <v>105</v>
      </c>
      <c r="AJ502" s="146">
        <v>20230604</v>
      </c>
      <c r="AK502" s="146" t="s">
        <v>572</v>
      </c>
      <c r="AL502" s="146" t="s">
        <v>870</v>
      </c>
      <c r="AM502" s="146" t="s">
        <v>379</v>
      </c>
      <c r="AN502" s="148">
        <v>87</v>
      </c>
      <c r="AO502" s="147">
        <v>49712</v>
      </c>
      <c r="AP502" s="146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175</v>
      </c>
      <c r="AC503" s="3" t="s">
        <v>176</v>
      </c>
      <c r="AD503" s="18">
        <v>110</v>
      </c>
      <c r="AE503" t="s">
        <v>295</v>
      </c>
      <c r="AJ503" s="146">
        <v>20230608</v>
      </c>
      <c r="AK503" s="146" t="s">
        <v>572</v>
      </c>
      <c r="AL503" s="146" t="s">
        <v>870</v>
      </c>
      <c r="AM503" s="146" t="s">
        <v>379</v>
      </c>
      <c r="AN503" s="148">
        <v>75</v>
      </c>
      <c r="AO503" s="147">
        <v>42856</v>
      </c>
      <c r="AP503" s="146">
        <v>55555</v>
      </c>
    </row>
    <row r="504" spans="2:42" ht="18" customHeight="1" thickBot="1" x14ac:dyDescent="0.3">
      <c r="B504" s="12"/>
      <c r="C504" s="10"/>
      <c r="E504" s="49"/>
      <c r="F504" s="3"/>
      <c r="G504" s="3"/>
      <c r="H504" s="3"/>
      <c r="V504" s="17"/>
      <c r="X504" s="12"/>
      <c r="Y504" s="10"/>
      <c r="AA504" s="49"/>
      <c r="AB504" s="218" t="s">
        <v>7</v>
      </c>
      <c r="AC504" s="220"/>
      <c r="AD504" s="145">
        <f>SUM(AD485:AD503)</f>
        <v>3439</v>
      </c>
      <c r="AJ504" s="146">
        <v>20230608</v>
      </c>
      <c r="AK504" s="146" t="s">
        <v>588</v>
      </c>
      <c r="AL504" s="146" t="s">
        <v>870</v>
      </c>
      <c r="AM504" s="146" t="s">
        <v>379</v>
      </c>
      <c r="AN504" s="148">
        <v>200</v>
      </c>
      <c r="AO504" s="147">
        <v>114283</v>
      </c>
      <c r="AP504" s="146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46">
        <v>20230609</v>
      </c>
      <c r="AK505" s="146" t="s">
        <v>648</v>
      </c>
      <c r="AL505" s="146" t="s">
        <v>870</v>
      </c>
      <c r="AM505" s="146" t="s">
        <v>379</v>
      </c>
      <c r="AN505" s="148">
        <v>150.001</v>
      </c>
      <c r="AO505" s="147">
        <v>85715</v>
      </c>
      <c r="AP505" s="146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46">
        <v>20230614</v>
      </c>
      <c r="AK506" s="146" t="s">
        <v>572</v>
      </c>
      <c r="AL506" s="146" t="s">
        <v>870</v>
      </c>
      <c r="AM506" s="146" t="s">
        <v>379</v>
      </c>
      <c r="AN506" s="148">
        <v>80</v>
      </c>
      <c r="AO506" s="147">
        <v>45712</v>
      </c>
      <c r="AP506" s="146">
        <v>0</v>
      </c>
    </row>
    <row r="507" spans="2:42" ht="18" customHeight="1" thickBot="1" x14ac:dyDescent="0.3">
      <c r="B507" s="15" t="s">
        <v>18</v>
      </c>
      <c r="C507" s="16" t="e">
        <f>SUM(C492:C506)</f>
        <v>#REF!</v>
      </c>
      <c r="D507" t="s">
        <v>22</v>
      </c>
      <c r="E507" t="s">
        <v>21</v>
      </c>
      <c r="V507" s="17"/>
      <c r="X507" s="15" t="s">
        <v>18</v>
      </c>
      <c r="Y507" s="16" t="e">
        <f>SUM(Y492:Y506)</f>
        <v>#REF!</v>
      </c>
      <c r="Z507" t="s">
        <v>22</v>
      </c>
      <c r="AA507" t="s">
        <v>21</v>
      </c>
      <c r="AJ507" s="146">
        <v>20230615</v>
      </c>
      <c r="AK507" s="146" t="s">
        <v>588</v>
      </c>
      <c r="AL507" s="146" t="s">
        <v>870</v>
      </c>
      <c r="AM507" s="146" t="s">
        <v>379</v>
      </c>
      <c r="AN507" s="148">
        <v>150.01</v>
      </c>
      <c r="AO507" s="147">
        <v>85721</v>
      </c>
      <c r="AP507" s="146">
        <v>0</v>
      </c>
    </row>
    <row r="508" spans="2:42" x14ac:dyDescent="0.25">
      <c r="E508" s="1" t="s">
        <v>19</v>
      </c>
      <c r="V508" s="17"/>
      <c r="AA508" s="1" t="s">
        <v>19</v>
      </c>
      <c r="AN508" s="149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4" t="s">
        <v>29</v>
      </c>
      <c r="AD522" s="224"/>
      <c r="AE522" s="224"/>
    </row>
    <row r="523" spans="2:41" ht="30" customHeight="1" x14ac:dyDescent="0.4">
      <c r="H523" s="70" t="s">
        <v>28</v>
      </c>
      <c r="I523" s="70"/>
      <c r="J523" s="70"/>
      <c r="V523" s="17"/>
      <c r="AC523" s="224"/>
      <c r="AD523" s="224"/>
      <c r="AE523" s="224"/>
    </row>
    <row r="524" spans="2:41" ht="23.25" x14ac:dyDescent="0.35">
      <c r="B524" s="22" t="s">
        <v>64</v>
      </c>
      <c r="V524" s="17"/>
      <c r="X524" s="22" t="s">
        <v>64</v>
      </c>
    </row>
    <row r="525" spans="2:41" ht="18" customHeight="1" x14ac:dyDescent="0.35">
      <c r="B525" s="23" t="s">
        <v>32</v>
      </c>
      <c r="C525" s="20" t="e">
        <f>IF(X483="PAGADO",0,Y488)</f>
        <v>#REF!</v>
      </c>
      <c r="E525" s="222" t="s">
        <v>190</v>
      </c>
      <c r="F525" s="222"/>
      <c r="G525" s="222"/>
      <c r="H525" s="222"/>
      <c r="V525" s="17"/>
      <c r="X525" s="23" t="s">
        <v>32</v>
      </c>
      <c r="Y525" s="20" t="e">
        <f>IF(B525="PAGADO",0,C530)</f>
        <v>#REF!</v>
      </c>
      <c r="AA525" s="222" t="s">
        <v>947</v>
      </c>
      <c r="AB525" s="222"/>
      <c r="AC525" s="222"/>
      <c r="AD525" s="22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927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157</v>
      </c>
      <c r="AC527" s="3" t="s">
        <v>84</v>
      </c>
      <c r="AD527" s="5">
        <v>170</v>
      </c>
      <c r="AE527" t="s">
        <v>295</v>
      </c>
      <c r="AJ527" s="25">
        <v>45118</v>
      </c>
      <c r="AK527" s="3" t="s">
        <v>413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 t="e">
        <f>IF(C525&gt;0,C525+C526,C526)</f>
        <v>#REF!</v>
      </c>
      <c r="E528" s="4"/>
      <c r="F528" s="3"/>
      <c r="G528" s="3"/>
      <c r="H528" s="5"/>
      <c r="N528" s="25">
        <v>45111</v>
      </c>
      <c r="O528" s="3" t="s">
        <v>928</v>
      </c>
      <c r="P528" s="3"/>
      <c r="Q528" s="3"/>
      <c r="R528" s="18">
        <v>59.14</v>
      </c>
      <c r="S528" s="3"/>
      <c r="V528" s="17"/>
      <c r="X528" s="1" t="s">
        <v>24</v>
      </c>
      <c r="Y528" s="19" t="e">
        <f>IF(Y525&gt;0,Y525+Y526,Y526)</f>
        <v>#REF!</v>
      </c>
      <c r="AA528" s="4">
        <v>45092</v>
      </c>
      <c r="AB528" s="3" t="s">
        <v>157</v>
      </c>
      <c r="AC528" s="3" t="s">
        <v>120</v>
      </c>
      <c r="AD528" s="5">
        <v>330</v>
      </c>
      <c r="AE528" t="s">
        <v>113</v>
      </c>
      <c r="AJ528" s="25">
        <v>45119</v>
      </c>
      <c r="AK528" s="3" t="s">
        <v>190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 t="e">
        <f>C552</f>
        <v>#REF!</v>
      </c>
      <c r="E529" s="4"/>
      <c r="F529" s="3"/>
      <c r="G529" s="3"/>
      <c r="H529" s="5"/>
      <c r="N529" s="25">
        <v>45112</v>
      </c>
      <c r="O529" s="3" t="s">
        <v>941</v>
      </c>
      <c r="P529" s="3"/>
      <c r="Q529" s="3"/>
      <c r="R529" s="18">
        <v>19</v>
      </c>
      <c r="S529" s="3"/>
      <c r="V529" s="17"/>
      <c r="X529" s="1" t="s">
        <v>9</v>
      </c>
      <c r="Y529" s="20" t="e">
        <f>Y552</f>
        <v>#REF!</v>
      </c>
      <c r="AA529" s="4">
        <v>45084</v>
      </c>
      <c r="AB529" s="3" t="s">
        <v>395</v>
      </c>
      <c r="AC529" s="3" t="s">
        <v>84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 t="e">
        <f>C528-C529</f>
        <v>#REF!</v>
      </c>
      <c r="E530" s="4"/>
      <c r="F530" s="3"/>
      <c r="G530" s="3"/>
      <c r="H530" s="5"/>
      <c r="N530" s="25">
        <v>45112</v>
      </c>
      <c r="O530" s="3" t="s">
        <v>942</v>
      </c>
      <c r="P530" s="3"/>
      <c r="Q530" s="3"/>
      <c r="R530" s="18">
        <v>88.5</v>
      </c>
      <c r="S530" s="3"/>
      <c r="V530" s="17"/>
      <c r="X530" s="6" t="s">
        <v>8</v>
      </c>
      <c r="Y530" s="21" t="e">
        <f>Y528-Y529</f>
        <v>#REF!</v>
      </c>
      <c r="AA530" s="4">
        <v>45058</v>
      </c>
      <c r="AB530" s="3" t="s">
        <v>488</v>
      </c>
      <c r="AC530" s="3" t="s">
        <v>84</v>
      </c>
      <c r="AD530" s="5">
        <v>120</v>
      </c>
      <c r="AE530" t="s">
        <v>113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5" t="e">
        <f>IF(C530&lt;0,"NO PAGAR","COBRAR")</f>
        <v>#REF!</v>
      </c>
      <c r="C531" s="225"/>
      <c r="E531" s="4"/>
      <c r="F531" s="3"/>
      <c r="G531" s="3"/>
      <c r="H531" s="5"/>
      <c r="N531" s="25">
        <v>45112</v>
      </c>
      <c r="O531" s="3" t="s">
        <v>943</v>
      </c>
      <c r="P531" s="3"/>
      <c r="Q531" s="3"/>
      <c r="R531" s="18">
        <v>64.5</v>
      </c>
      <c r="S531" s="3"/>
      <c r="V531" s="17"/>
      <c r="X531" s="225" t="e">
        <f>IF(Y530&lt;0,"NO PAGAR","COBRAR")</f>
        <v>#REF!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 t="e">
        <f>IF(Y488&lt;=0,Y488*-1)</f>
        <v>#REF!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e">
        <f>IF(C530&lt;0,"SALDO ADELANTADO","SALDO A FAVOR'")</f>
        <v>#REF!</v>
      </c>
      <c r="Y533" s="10" t="e">
        <f>IF(C530&lt;=0,C530*-1)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922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921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46">
        <v>20230619</v>
      </c>
      <c r="O544" s="146" t="s">
        <v>588</v>
      </c>
      <c r="P544" s="146" t="s">
        <v>379</v>
      </c>
      <c r="Q544" s="148">
        <v>70.010000000000005</v>
      </c>
      <c r="R544" s="146">
        <v>40.003999999999998</v>
      </c>
      <c r="S544" s="146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46">
        <v>20230622</v>
      </c>
      <c r="O545" s="146" t="s">
        <v>588</v>
      </c>
      <c r="P545" s="146" t="s">
        <v>379</v>
      </c>
      <c r="Q545" s="148">
        <v>70</v>
      </c>
      <c r="R545" s="146">
        <v>39.999000000000002</v>
      </c>
      <c r="S545" s="146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46">
        <v>20230626</v>
      </c>
      <c r="O546" s="146" t="s">
        <v>588</v>
      </c>
      <c r="P546" s="146" t="s">
        <v>379</v>
      </c>
      <c r="Q546" s="148">
        <v>80</v>
      </c>
      <c r="R546" s="146">
        <v>45.716999999999999</v>
      </c>
      <c r="S546" s="146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46">
        <v>20230629</v>
      </c>
      <c r="O547" s="146" t="s">
        <v>588</v>
      </c>
      <c r="P547" s="146" t="s">
        <v>379</v>
      </c>
      <c r="Q547" s="148">
        <v>90.01</v>
      </c>
      <c r="R547" s="146">
        <v>51.435000000000002</v>
      </c>
      <c r="S547" s="146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46">
        <v>20230620</v>
      </c>
      <c r="O548" s="146" t="s">
        <v>572</v>
      </c>
      <c r="P548" s="146" t="s">
        <v>379</v>
      </c>
      <c r="Q548" s="148">
        <v>75</v>
      </c>
      <c r="R548" s="146">
        <v>42.854999999999997</v>
      </c>
      <c r="S548" s="146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46">
        <v>20230623</v>
      </c>
      <c r="O549" s="146" t="s">
        <v>572</v>
      </c>
      <c r="P549" s="146" t="s">
        <v>379</v>
      </c>
      <c r="Q549" s="148">
        <v>83</v>
      </c>
      <c r="R549" s="146">
        <v>47.43</v>
      </c>
      <c r="S549" s="146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46">
        <v>20230621</v>
      </c>
      <c r="O550" s="146" t="s">
        <v>648</v>
      </c>
      <c r="P550" s="146" t="s">
        <v>379</v>
      </c>
      <c r="Q550" s="148">
        <v>165.01</v>
      </c>
      <c r="R550" s="146">
        <v>94.29</v>
      </c>
      <c r="S550" s="146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46">
        <v>20230630</v>
      </c>
      <c r="O551" s="146" t="s">
        <v>572</v>
      </c>
      <c r="P551" s="146" t="s">
        <v>379</v>
      </c>
      <c r="Q551" s="148">
        <v>67.25</v>
      </c>
      <c r="R551" s="146">
        <v>38.429000000000002</v>
      </c>
      <c r="S551" s="146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 t="e">
        <f>SUM(C533:C551)</f>
        <v>#REF!</v>
      </c>
      <c r="Q552" s="161">
        <f>SUM(Q544:Q551)</f>
        <v>700.28</v>
      </c>
      <c r="V552" s="17"/>
      <c r="X552" s="15" t="s">
        <v>18</v>
      </c>
      <c r="Y552" s="16" t="e">
        <f>SUM(Y533:Y551)</f>
        <v>#REF!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0" t="s">
        <v>30</v>
      </c>
      <c r="I565" s="70"/>
      <c r="J565" s="70"/>
      <c r="V565" s="17"/>
      <c r="AA565" s="221" t="s">
        <v>31</v>
      </c>
      <c r="AB565" s="221"/>
      <c r="AC565" s="221"/>
    </row>
    <row r="566" spans="1:43" ht="23.25" x14ac:dyDescent="0.35">
      <c r="B566" s="24" t="s">
        <v>64</v>
      </c>
      <c r="V566" s="17"/>
      <c r="X566" s="22" t="s">
        <v>64</v>
      </c>
    </row>
    <row r="567" spans="1:43" ht="23.25" x14ac:dyDescent="0.35">
      <c r="B567" s="23" t="s">
        <v>32</v>
      </c>
      <c r="C567" s="20" t="e">
        <f>IF(X525="PAGADO",0,Y530)</f>
        <v>#REF!</v>
      </c>
      <c r="E567" s="222" t="s">
        <v>237</v>
      </c>
      <c r="F567" s="222"/>
      <c r="G567" s="222"/>
      <c r="H567" s="222"/>
      <c r="V567" s="17"/>
      <c r="X567" s="23" t="s">
        <v>32</v>
      </c>
      <c r="Y567" s="20" t="e">
        <f>IF(B1334="PAGADO",0,C572)</f>
        <v>#REF!</v>
      </c>
      <c r="AA567" s="222" t="s">
        <v>237</v>
      </c>
      <c r="AB567" s="222"/>
      <c r="AC567" s="222"/>
      <c r="AD567" s="22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257</v>
      </c>
      <c r="G569" s="3" t="s">
        <v>86</v>
      </c>
      <c r="H569" s="5">
        <v>285</v>
      </c>
      <c r="I569" t="s">
        <v>113</v>
      </c>
      <c r="N569" s="25">
        <v>45124</v>
      </c>
      <c r="O569" s="3" t="s">
        <v>95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157</v>
      </c>
      <c r="AC569" s="3" t="s">
        <v>109</v>
      </c>
      <c r="AD569" s="5">
        <v>180</v>
      </c>
      <c r="AE569" t="s">
        <v>295</v>
      </c>
      <c r="AJ569" s="25">
        <v>45131</v>
      </c>
      <c r="AK569" s="3" t="s">
        <v>978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 t="e">
        <f>IF(C567&gt;0,C567+C568,C568)</f>
        <v>#REF!</v>
      </c>
      <c r="E570" s="4">
        <v>45096</v>
      </c>
      <c r="F570" s="3" t="s">
        <v>257</v>
      </c>
      <c r="G570" s="3" t="s">
        <v>86</v>
      </c>
      <c r="H570" s="5">
        <v>285</v>
      </c>
      <c r="I570" t="s">
        <v>295</v>
      </c>
      <c r="N570" s="25">
        <v>45125</v>
      </c>
      <c r="O570" s="3" t="s">
        <v>95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 t="e">
        <f>IF(Y567&gt;0,Y567+Y568,Y568)</f>
        <v>#REF!</v>
      </c>
      <c r="AA570" s="4">
        <v>45076</v>
      </c>
      <c r="AB570" s="3" t="s">
        <v>991</v>
      </c>
      <c r="AC570" s="3" t="s">
        <v>992</v>
      </c>
      <c r="AD570" s="5">
        <v>140</v>
      </c>
      <c r="AE570" t="s">
        <v>113</v>
      </c>
      <c r="AJ570" s="25">
        <v>45134</v>
      </c>
      <c r="AK570" s="3" t="s">
        <v>993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 t="e">
        <f>C594</f>
        <v>#REF!</v>
      </c>
      <c r="E571" s="4">
        <v>45099</v>
      </c>
      <c r="F571" s="3" t="s">
        <v>257</v>
      </c>
      <c r="G571" s="3" t="s">
        <v>86</v>
      </c>
      <c r="H571" s="5">
        <v>285</v>
      </c>
      <c r="I571" t="s">
        <v>295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 t="e">
        <f>Y594</f>
        <v>#REF!</v>
      </c>
      <c r="AA571" s="4"/>
      <c r="AB571" s="3"/>
      <c r="AC571" s="3"/>
      <c r="AD571" s="5"/>
      <c r="AJ571" s="25">
        <v>45134</v>
      </c>
      <c r="AK571" s="3" t="s">
        <v>95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 t="e">
        <f>C570-C571</f>
        <v>#REF!</v>
      </c>
      <c r="E572" s="4">
        <v>45103</v>
      </c>
      <c r="F572" s="3" t="s">
        <v>257</v>
      </c>
      <c r="G572" s="3" t="s">
        <v>86</v>
      </c>
      <c r="H572" s="5">
        <v>285</v>
      </c>
      <c r="I572" t="s">
        <v>295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 t="e">
        <f>Y570-Y571</f>
        <v>#REF!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106</v>
      </c>
      <c r="G573" s="3" t="s">
        <v>84</v>
      </c>
      <c r="H573" s="5">
        <v>170</v>
      </c>
      <c r="I573" t="s">
        <v>113</v>
      </c>
      <c r="N573" s="3"/>
      <c r="O573" s="3"/>
      <c r="P573" s="3"/>
      <c r="Q573" s="3"/>
      <c r="R573" s="18"/>
      <c r="S573" s="3"/>
      <c r="V573" s="17"/>
      <c r="X573" s="223" t="e">
        <f>IF(Y572&lt;0,"NO PAGAR","COBRAR'")</f>
        <v>#REF!</v>
      </c>
      <c r="Y573" s="22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3" t="e">
        <f>IF(C572&lt;0,"NO PAGAR","COBRAR'")</f>
        <v>#REF!</v>
      </c>
      <c r="C574" s="223"/>
      <c r="E574" s="4">
        <v>45052</v>
      </c>
      <c r="F574" s="3" t="s">
        <v>106</v>
      </c>
      <c r="G574" s="3" t="s">
        <v>109</v>
      </c>
      <c r="H574" s="5">
        <v>170</v>
      </c>
      <c r="I574" t="s">
        <v>113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6" t="s">
        <v>9</v>
      </c>
      <c r="C575" s="217"/>
      <c r="E575" s="4">
        <v>45057</v>
      </c>
      <c r="F575" s="3" t="s">
        <v>106</v>
      </c>
      <c r="G575" s="3" t="s">
        <v>84</v>
      </c>
      <c r="H575" s="5">
        <v>170</v>
      </c>
      <c r="I575" t="s">
        <v>113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e">
        <f>IF(Y530&lt;0,"SALDO ADELANTADO","SALDO A FAVOR '")</f>
        <v>#REF!</v>
      </c>
      <c r="C576" s="10" t="e">
        <f>IF(Y530&lt;=0,Y530*-1)</f>
        <v>#REF!</v>
      </c>
      <c r="E576" s="4">
        <v>45061</v>
      </c>
      <c r="F576" s="3" t="s">
        <v>106</v>
      </c>
      <c r="G576" s="3" t="s">
        <v>84</v>
      </c>
      <c r="H576" s="5">
        <v>170</v>
      </c>
      <c r="I576" t="s">
        <v>113</v>
      </c>
      <c r="N576" s="3"/>
      <c r="O576" s="3"/>
      <c r="P576" s="3"/>
      <c r="Q576" s="3"/>
      <c r="R576" s="18"/>
      <c r="S576" s="3"/>
      <c r="V576" s="17"/>
      <c r="X576" s="9" t="e">
        <f>IF(C572&lt;0,"SALDO ADELANTADO","SALDO A FAVOR'")</f>
        <v>#REF!</v>
      </c>
      <c r="Y576" s="10" t="e">
        <f>IF(C572&lt;=0,C572*-1)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106</v>
      </c>
      <c r="G577" s="3" t="s">
        <v>84</v>
      </c>
      <c r="H577" s="5">
        <v>170</v>
      </c>
      <c r="I577" t="s">
        <v>113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106</v>
      </c>
      <c r="G578" s="3" t="s">
        <v>111</v>
      </c>
      <c r="H578" s="5">
        <v>190</v>
      </c>
      <c r="I578" t="s">
        <v>295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106</v>
      </c>
      <c r="G579" s="3" t="s">
        <v>111</v>
      </c>
      <c r="H579" s="5">
        <v>190</v>
      </c>
      <c r="I579" t="s">
        <v>113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106</v>
      </c>
      <c r="G580" s="3" t="s">
        <v>84</v>
      </c>
      <c r="H580" s="5">
        <v>170</v>
      </c>
      <c r="I580" t="s">
        <v>295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106</v>
      </c>
      <c r="G581" s="3" t="s">
        <v>84</v>
      </c>
      <c r="H581" s="5">
        <v>170</v>
      </c>
      <c r="I581" t="s">
        <v>113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163</v>
      </c>
      <c r="G582" s="3" t="s">
        <v>555</v>
      </c>
      <c r="H582" s="5">
        <v>160</v>
      </c>
      <c r="I582" t="s">
        <v>295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163</v>
      </c>
      <c r="G583" s="3" t="s">
        <v>555</v>
      </c>
      <c r="H583" s="5">
        <v>160</v>
      </c>
      <c r="I583" t="s">
        <v>105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970</v>
      </c>
      <c r="C584" s="10">
        <f>T593</f>
        <v>530.02499999999998</v>
      </c>
      <c r="E584" s="144">
        <v>45041</v>
      </c>
      <c r="F584" s="143" t="s">
        <v>163</v>
      </c>
      <c r="G584" s="143" t="s">
        <v>555</v>
      </c>
      <c r="H584" s="163">
        <v>160</v>
      </c>
      <c r="I584" t="s">
        <v>105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965</v>
      </c>
      <c r="G585" s="3" t="s">
        <v>966</v>
      </c>
      <c r="H585" s="162">
        <v>140</v>
      </c>
      <c r="I585" t="s">
        <v>295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82</v>
      </c>
      <c r="G586" s="3" t="s">
        <v>84</v>
      </c>
      <c r="H586" s="162">
        <v>200</v>
      </c>
      <c r="I586" t="s">
        <v>295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82</v>
      </c>
      <c r="G587" s="3" t="s">
        <v>84</v>
      </c>
      <c r="H587" s="18">
        <v>200</v>
      </c>
      <c r="I587" t="s">
        <v>295</v>
      </c>
      <c r="N587" t="s">
        <v>969</v>
      </c>
      <c r="O587" s="164">
        <v>0.80341435185185184</v>
      </c>
      <c r="P587">
        <v>20230704</v>
      </c>
      <c r="Q587" t="s">
        <v>588</v>
      </c>
      <c r="R587" t="s">
        <v>870</v>
      </c>
      <c r="S587" t="s">
        <v>379</v>
      </c>
      <c r="T587" s="160">
        <v>70</v>
      </c>
      <c r="U587" s="160">
        <v>39.999000000000002</v>
      </c>
      <c r="V587" s="17"/>
      <c r="X587" s="12"/>
      <c r="Y587" s="10"/>
    </row>
    <row r="588" spans="2:41" x14ac:dyDescent="0.25">
      <c r="B588" s="12"/>
      <c r="C588" s="10"/>
      <c r="E588" s="49"/>
      <c r="F588" s="3"/>
      <c r="G588" s="3"/>
      <c r="H588" s="3"/>
      <c r="N588" t="s">
        <v>969</v>
      </c>
      <c r="O588" s="164">
        <v>0.80839120370370365</v>
      </c>
      <c r="P588">
        <v>20230705</v>
      </c>
      <c r="Q588" s="149" t="s">
        <v>648</v>
      </c>
      <c r="R588" t="s">
        <v>870</v>
      </c>
      <c r="S588" t="s">
        <v>379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969</v>
      </c>
      <c r="O589" s="164">
        <v>0.47710648148148144</v>
      </c>
      <c r="P589">
        <v>20230705</v>
      </c>
      <c r="Q589" s="149" t="s">
        <v>572</v>
      </c>
      <c r="R589" t="s">
        <v>870</v>
      </c>
      <c r="S589" t="s">
        <v>379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969</v>
      </c>
      <c r="O590" s="164">
        <v>0.88400462962962967</v>
      </c>
      <c r="P590">
        <v>20230707</v>
      </c>
      <c r="Q590" s="149" t="s">
        <v>588</v>
      </c>
      <c r="R590" t="s">
        <v>870</v>
      </c>
      <c r="S590" t="s">
        <v>379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969</v>
      </c>
      <c r="O591" s="164">
        <v>0.96965277777777781</v>
      </c>
      <c r="P591">
        <v>20230707</v>
      </c>
      <c r="Q591" s="149" t="s">
        <v>648</v>
      </c>
      <c r="R591" t="s">
        <v>870</v>
      </c>
      <c r="S591" t="s">
        <v>379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969</v>
      </c>
      <c r="O592" s="164">
        <v>0.82321759259259253</v>
      </c>
      <c r="P592">
        <v>20230714</v>
      </c>
      <c r="Q592" t="s">
        <v>572</v>
      </c>
      <c r="R592" t="s">
        <v>870</v>
      </c>
      <c r="S592" t="s">
        <v>379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0"/>
      <c r="O593" s="160"/>
      <c r="P593" s="160"/>
      <c r="Q593" s="160"/>
      <c r="R593" s="160"/>
      <c r="S593" s="160"/>
      <c r="T593" s="166">
        <f>SUM(T587:T592)</f>
        <v>530.02499999999998</v>
      </c>
      <c r="U593" s="160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 t="e">
        <f>SUM(C576:C593)</f>
        <v>#REF!</v>
      </c>
      <c r="G594" s="1" t="s">
        <v>19</v>
      </c>
      <c r="V594" s="17"/>
      <c r="X594" s="15" t="s">
        <v>18</v>
      </c>
      <c r="Y594" s="16" t="e">
        <f>SUM(Y576:Y593)</f>
        <v>#REF!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4" t="s">
        <v>29</v>
      </c>
      <c r="AD608" s="224"/>
      <c r="AE608" s="224"/>
    </row>
    <row r="609" spans="2:41" ht="23.25" customHeight="1" x14ac:dyDescent="0.4">
      <c r="H609" s="70" t="s">
        <v>28</v>
      </c>
      <c r="I609" s="70"/>
      <c r="J609" s="70"/>
      <c r="V609" s="17"/>
      <c r="AC609" s="224"/>
      <c r="AD609" s="224"/>
      <c r="AE609" s="224"/>
    </row>
    <row r="610" spans="2:41" ht="15" customHeight="1" x14ac:dyDescent="0.4">
      <c r="H610" s="70"/>
      <c r="I610" s="70"/>
      <c r="J610" s="70"/>
      <c r="V610" s="17"/>
      <c r="AC610" s="224"/>
      <c r="AD610" s="224"/>
      <c r="AE610" s="22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65</v>
      </c>
      <c r="V613" s="17"/>
      <c r="X613" s="22" t="s">
        <v>65</v>
      </c>
    </row>
    <row r="614" spans="2:41" ht="23.25" x14ac:dyDescent="0.35">
      <c r="B614" s="23" t="s">
        <v>32</v>
      </c>
      <c r="C614" s="20" t="e">
        <f>IF(X567="PAGADO",0,Y572)</f>
        <v>#REF!</v>
      </c>
      <c r="E614" s="222" t="s">
        <v>237</v>
      </c>
      <c r="F614" s="222"/>
      <c r="G614" s="222"/>
      <c r="H614" s="222"/>
      <c r="V614" s="17"/>
      <c r="X614" s="23" t="s">
        <v>32</v>
      </c>
      <c r="Y614" s="20" t="e">
        <f>IF(B614="PAGADO",0,C619)</f>
        <v>#REF!</v>
      </c>
      <c r="AA614" s="222" t="s">
        <v>237</v>
      </c>
      <c r="AB614" s="222"/>
      <c r="AC614" s="222"/>
      <c r="AD614" s="22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996</v>
      </c>
      <c r="G616" s="3" t="s">
        <v>84</v>
      </c>
      <c r="H616" s="5">
        <v>125</v>
      </c>
      <c r="I616" t="s">
        <v>113</v>
      </c>
      <c r="N616" s="25">
        <v>45140</v>
      </c>
      <c r="O616" s="3" t="s">
        <v>1013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949</v>
      </c>
      <c r="AC616" s="3" t="s">
        <v>84</v>
      </c>
      <c r="AD616" s="5">
        <v>525</v>
      </c>
      <c r="AJ616" s="25">
        <v>45142</v>
      </c>
      <c r="AK616" s="3" t="s">
        <v>95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 t="e">
        <f>IF(C614&gt;0,C614+C615,C615)</f>
        <v>#REF!</v>
      </c>
      <c r="E617" s="4">
        <v>45106</v>
      </c>
      <c r="F617" s="3" t="s">
        <v>157</v>
      </c>
      <c r="G617" s="3" t="s">
        <v>109</v>
      </c>
      <c r="H617" s="5">
        <v>180</v>
      </c>
      <c r="I617" t="s">
        <v>113</v>
      </c>
      <c r="N617" s="25">
        <v>45140</v>
      </c>
      <c r="O617" s="3" t="s">
        <v>1024</v>
      </c>
      <c r="P617" s="3"/>
      <c r="Q617" s="3"/>
      <c r="R617" s="18">
        <v>46</v>
      </c>
      <c r="S617" s="3"/>
      <c r="V617" s="17"/>
      <c r="X617" s="1" t="s">
        <v>24</v>
      </c>
      <c r="Y617" s="19" t="e">
        <f>IF(Y614&gt;0,Y614+Y615,Y615)</f>
        <v>#REF!</v>
      </c>
      <c r="AA617" s="4">
        <v>45120</v>
      </c>
      <c r="AB617" s="3" t="s">
        <v>157</v>
      </c>
      <c r="AC617" s="3" t="s">
        <v>118</v>
      </c>
      <c r="AD617" s="5">
        <v>200</v>
      </c>
      <c r="AJ617" s="25">
        <v>45142</v>
      </c>
      <c r="AK617" s="3" t="s">
        <v>1050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 t="e">
        <f>C636</f>
        <v>#REF!</v>
      </c>
      <c r="E618" s="4">
        <v>45114</v>
      </c>
      <c r="F618" s="3" t="s">
        <v>157</v>
      </c>
      <c r="G618" s="3" t="s">
        <v>84</v>
      </c>
      <c r="H618" s="5">
        <v>170</v>
      </c>
      <c r="I618" t="s">
        <v>295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 t="e">
        <f>Y636</f>
        <v>#REF!</v>
      </c>
      <c r="AA618" s="4">
        <v>45121</v>
      </c>
      <c r="AB618" s="3" t="s">
        <v>157</v>
      </c>
      <c r="AC618" s="3" t="s">
        <v>109</v>
      </c>
      <c r="AD618" s="5">
        <v>170</v>
      </c>
      <c r="AJ618" s="25">
        <v>45146</v>
      </c>
      <c r="AK618" s="3" t="s">
        <v>526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 t="e">
        <f>C617-C618</f>
        <v>#REF!</v>
      </c>
      <c r="E619" s="4">
        <v>45114</v>
      </c>
      <c r="F619" s="3" t="s">
        <v>346</v>
      </c>
      <c r="G619" s="3" t="s">
        <v>85</v>
      </c>
      <c r="H619" s="5">
        <v>180</v>
      </c>
      <c r="I619" t="s">
        <v>295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 t="e">
        <f>Y617-Y618</f>
        <v>#REF!</v>
      </c>
      <c r="AA619" s="4"/>
      <c r="AB619" s="3"/>
      <c r="AC619" s="3"/>
      <c r="AD619" s="5"/>
      <c r="AJ619" s="25">
        <v>45146</v>
      </c>
      <c r="AK619" s="3" t="s">
        <v>1057</v>
      </c>
      <c r="AL619" s="3"/>
      <c r="AM619" s="3"/>
      <c r="AN619" s="18">
        <v>59.09</v>
      </c>
      <c r="AO619" s="3"/>
    </row>
    <row r="620" spans="2:41" ht="26.25" x14ac:dyDescent="0.4">
      <c r="B620" s="225" t="e">
        <f>IF(C619&lt;0,"NO PAGAR","COBRAR")</f>
        <v>#REF!</v>
      </c>
      <c r="C620" s="225"/>
      <c r="E620" s="4">
        <v>45118</v>
      </c>
      <c r="F620" s="3" t="s">
        <v>82</v>
      </c>
      <c r="G620" s="3" t="s">
        <v>109</v>
      </c>
      <c r="H620" s="5">
        <v>190</v>
      </c>
      <c r="I620" t="s">
        <v>295</v>
      </c>
      <c r="N620" s="3"/>
      <c r="O620" s="3"/>
      <c r="P620" s="3"/>
      <c r="Q620" s="3"/>
      <c r="R620" s="18"/>
      <c r="S620" s="3"/>
      <c r="V620" s="17"/>
      <c r="X620" s="225" t="e">
        <f>IF(Y619&lt;0,"NO PAGAR","COBRAR")</f>
        <v>#REF!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6" t="s">
        <v>9</v>
      </c>
      <c r="C621" s="217"/>
      <c r="E621" s="4">
        <v>45119</v>
      </c>
      <c r="F621" s="3" t="s">
        <v>82</v>
      </c>
      <c r="G621" s="3" t="s">
        <v>84</v>
      </c>
      <c r="H621" s="5">
        <v>200</v>
      </c>
      <c r="I621" t="s">
        <v>295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 t="e">
        <f>IF(Y572&lt;=0,Y572*-1)</f>
        <v>#REF!</v>
      </c>
      <c r="E622" s="4">
        <v>45078</v>
      </c>
      <c r="F622" s="3" t="s">
        <v>115</v>
      </c>
      <c r="G622" s="3" t="s">
        <v>84</v>
      </c>
      <c r="H622" s="5">
        <v>170</v>
      </c>
      <c r="I622" t="s">
        <v>295</v>
      </c>
      <c r="N622" s="3"/>
      <c r="O622" s="3"/>
      <c r="P622" s="3"/>
      <c r="Q622" s="3"/>
      <c r="R622" s="18"/>
      <c r="S622" s="3"/>
      <c r="V622" s="17"/>
      <c r="X622" s="9" t="e">
        <f>IF(C619&lt;0,"SALDO ADELANTADO","SALDO A FAVOR'")</f>
        <v>#REF!</v>
      </c>
      <c r="Y622" s="10" t="e">
        <f>IF(C619&lt;=0,C619*-1)</f>
        <v>#REF!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115</v>
      </c>
      <c r="G623" s="3" t="s">
        <v>84</v>
      </c>
      <c r="H623" s="5">
        <v>170</v>
      </c>
      <c r="I623" t="s">
        <v>113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1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115</v>
      </c>
      <c r="G624" s="3" t="s">
        <v>120</v>
      </c>
      <c r="H624" s="5">
        <v>380</v>
      </c>
      <c r="I624" t="s">
        <v>295</v>
      </c>
      <c r="N624" s="3"/>
      <c r="O624" s="3"/>
      <c r="P624" s="3"/>
      <c r="Q624" s="3"/>
      <c r="R624" s="18"/>
      <c r="S624" s="3"/>
      <c r="V624" s="17"/>
      <c r="X624" s="150" t="s">
        <v>11</v>
      </c>
      <c r="Y624" s="10">
        <v>30</v>
      </c>
      <c r="Z624" s="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955</v>
      </c>
      <c r="G625" s="3" t="s">
        <v>84</v>
      </c>
      <c r="H625" s="5">
        <v>115</v>
      </c>
      <c r="I625" t="s">
        <v>105</v>
      </c>
      <c r="N625" s="3"/>
      <c r="O625" s="3"/>
      <c r="P625" s="3"/>
      <c r="Q625" s="3"/>
      <c r="R625" s="18"/>
      <c r="S625" s="3"/>
      <c r="V625" s="17"/>
      <c r="X625" s="150" t="s">
        <v>12</v>
      </c>
      <c r="Y625" s="10">
        <v>60</v>
      </c>
      <c r="Z625" s="74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955</v>
      </c>
      <c r="G626" s="3" t="s">
        <v>84</v>
      </c>
      <c r="H626" s="5">
        <v>120</v>
      </c>
      <c r="I626" t="s">
        <v>113</v>
      </c>
      <c r="N626" s="3"/>
      <c r="O626" s="3"/>
      <c r="P626" s="3"/>
      <c r="Q626" s="3"/>
      <c r="R626" s="18"/>
      <c r="S626" s="3"/>
      <c r="V626" s="17"/>
      <c r="X626" s="150" t="s">
        <v>13</v>
      </c>
      <c r="Y626" s="10"/>
      <c r="Z626" s="7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955</v>
      </c>
      <c r="G627" s="3" t="s">
        <v>1010</v>
      </c>
      <c r="H627" s="5">
        <v>120</v>
      </c>
      <c r="I627" t="s">
        <v>295</v>
      </c>
      <c r="N627" s="3"/>
      <c r="O627" s="3"/>
      <c r="P627" s="3"/>
      <c r="Q627" s="3"/>
      <c r="R627" s="18"/>
      <c r="S627" s="3"/>
      <c r="V627" s="17"/>
      <c r="X627" s="150" t="s">
        <v>1051</v>
      </c>
      <c r="Y627" s="10">
        <v>98.79</v>
      </c>
      <c r="Z627" s="74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1011</v>
      </c>
      <c r="G628" s="3" t="s">
        <v>206</v>
      </c>
      <c r="H628" s="5">
        <v>120</v>
      </c>
      <c r="I628" t="s">
        <v>113</v>
      </c>
      <c r="N628" s="3"/>
      <c r="O628" s="3"/>
      <c r="P628" s="3"/>
      <c r="Q628" s="3"/>
      <c r="R628" s="18"/>
      <c r="S628" s="3"/>
      <c r="V628" s="17"/>
      <c r="X628" s="150" t="s">
        <v>15</v>
      </c>
      <c r="Y628" s="10"/>
      <c r="Z628" s="74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0" t="s">
        <v>1062</v>
      </c>
      <c r="Y629" s="10">
        <v>18.02</v>
      </c>
      <c r="Z629" s="74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2"/>
      <c r="AA630" s="218" t="s">
        <v>7</v>
      </c>
      <c r="AB630" s="219"/>
      <c r="AC630" s="220"/>
      <c r="AD630" s="5">
        <f>SUM(AD616:AD629)</f>
        <v>895</v>
      </c>
      <c r="AE630" s="172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 x14ac:dyDescent="0.25">
      <c r="B633" s="12"/>
      <c r="C633" s="10"/>
      <c r="N633" s="120" t="s">
        <v>648</v>
      </c>
      <c r="O633" s="121">
        <v>45126.212858799998</v>
      </c>
      <c r="P633" s="120" t="s">
        <v>379</v>
      </c>
      <c r="Q633" s="122">
        <v>118.455</v>
      </c>
      <c r="R633" s="122">
        <v>207.29599999999999</v>
      </c>
      <c r="S633" s="123" t="s">
        <v>59</v>
      </c>
      <c r="V633" s="17"/>
      <c r="X633" s="12"/>
      <c r="Y633" s="10"/>
    </row>
    <row r="634" spans="2:41" x14ac:dyDescent="0.25">
      <c r="B634" s="12"/>
      <c r="C634" s="10"/>
      <c r="N634" s="120" t="s">
        <v>588</v>
      </c>
      <c r="O634" s="121">
        <v>45126.630833329997</v>
      </c>
      <c r="P634" s="120" t="s">
        <v>379</v>
      </c>
      <c r="Q634" s="122">
        <v>49.536000000000001</v>
      </c>
      <c r="R634" s="122">
        <v>86.69</v>
      </c>
      <c r="S634" s="123" t="s">
        <v>650</v>
      </c>
      <c r="V634" s="17"/>
      <c r="X634" s="12"/>
      <c r="Y634" s="10"/>
    </row>
    <row r="635" spans="2:41" x14ac:dyDescent="0.25">
      <c r="B635" s="12"/>
      <c r="C635" s="10"/>
      <c r="E635" s="14"/>
      <c r="N635" s="120" t="s">
        <v>572</v>
      </c>
      <c r="O635" s="121">
        <v>45126.716516200002</v>
      </c>
      <c r="P635" s="120" t="s">
        <v>379</v>
      </c>
      <c r="Q635" s="122">
        <v>48.57</v>
      </c>
      <c r="R635" s="122">
        <v>85</v>
      </c>
      <c r="S635" s="123" t="s">
        <v>804</v>
      </c>
      <c r="V635" s="17"/>
      <c r="X635" s="12"/>
      <c r="Y635" s="10"/>
      <c r="AA635" s="14"/>
    </row>
    <row r="636" spans="2:41" x14ac:dyDescent="0.25">
      <c r="B636" s="15" t="s">
        <v>18</v>
      </c>
      <c r="C636" s="16" t="e">
        <f>SUM(C622:C635)</f>
        <v>#REF!</v>
      </c>
      <c r="R636" s="170">
        <f>SUM(R633:R635)</f>
        <v>378.98599999999999</v>
      </c>
      <c r="V636" s="17"/>
      <c r="X636" s="15" t="s">
        <v>18</v>
      </c>
      <c r="Y636" s="16" t="e">
        <f>SUM(Y622:Y635)</f>
        <v>#REF!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0" t="s">
        <v>30</v>
      </c>
      <c r="I649" s="70"/>
      <c r="J649" s="70"/>
      <c r="V649" s="17"/>
      <c r="AA649" s="221" t="s">
        <v>31</v>
      </c>
      <c r="AB649" s="221"/>
      <c r="AC649" s="221"/>
    </row>
    <row r="650" spans="1:43" ht="15" customHeight="1" x14ac:dyDescent="0.4">
      <c r="H650" s="70"/>
      <c r="I650" s="70"/>
      <c r="J650" s="70"/>
      <c r="V650" s="17"/>
      <c r="AA650" s="221"/>
      <c r="AB650" s="221"/>
      <c r="AC650" s="221"/>
    </row>
    <row r="651" spans="1:43" ht="23.25" x14ac:dyDescent="0.35">
      <c r="B651" s="24" t="s">
        <v>65</v>
      </c>
      <c r="V651" s="17"/>
      <c r="X651" s="22" t="s">
        <v>65</v>
      </c>
    </row>
    <row r="652" spans="1:43" ht="23.25" x14ac:dyDescent="0.35">
      <c r="B652" s="23" t="s">
        <v>32</v>
      </c>
      <c r="C652" s="20" t="e">
        <f>IF(X614="PAGADO",0,Y619)</f>
        <v>#REF!</v>
      </c>
      <c r="E652" s="222" t="s">
        <v>237</v>
      </c>
      <c r="F652" s="222"/>
      <c r="G652" s="222"/>
      <c r="H652" s="222"/>
      <c r="V652" s="17"/>
      <c r="X652" s="23" t="s">
        <v>32</v>
      </c>
      <c r="Y652" s="20" t="e">
        <f>IF(B1427="PAGADO",0,C657)</f>
        <v>#REF!</v>
      </c>
      <c r="AA652" s="222" t="s">
        <v>237</v>
      </c>
      <c r="AB652" s="222"/>
      <c r="AC652" s="222"/>
      <c r="AD652" s="22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132</v>
      </c>
      <c r="G654" s="3" t="s">
        <v>133</v>
      </c>
      <c r="H654" s="5">
        <v>170</v>
      </c>
      <c r="I654" t="s">
        <v>223</v>
      </c>
      <c r="N654" s="25">
        <v>45154</v>
      </c>
      <c r="O654" s="3" t="s">
        <v>95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1090</v>
      </c>
      <c r="AC654" s="3" t="s">
        <v>87</v>
      </c>
      <c r="AD654" s="5">
        <v>110</v>
      </c>
      <c r="AE654" t="s">
        <v>105</v>
      </c>
      <c r="AJ654" s="25">
        <v>45156</v>
      </c>
      <c r="AK654" s="3" t="s">
        <v>95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 t="e">
        <f>IF(C652&gt;0,C652+C653,C653)</f>
        <v>#REF!</v>
      </c>
      <c r="E655" s="4">
        <v>45086</v>
      </c>
      <c r="F655" s="3" t="s">
        <v>132</v>
      </c>
      <c r="G655" s="3" t="s">
        <v>133</v>
      </c>
      <c r="H655" s="5">
        <v>170</v>
      </c>
      <c r="I655" t="s">
        <v>295</v>
      </c>
      <c r="N655" s="25">
        <v>45156</v>
      </c>
      <c r="O655" s="3" t="s">
        <v>95</v>
      </c>
      <c r="P655" s="3"/>
      <c r="Q655" s="3"/>
      <c r="R655" s="18"/>
      <c r="S655" s="3"/>
      <c r="V655" s="17"/>
      <c r="X655" s="1" t="s">
        <v>24</v>
      </c>
      <c r="Y655" s="19" t="e">
        <f>IF(Y652&gt;0,Y652+Y653,Y653)</f>
        <v>#REF!</v>
      </c>
      <c r="AA655" s="4">
        <v>45139</v>
      </c>
      <c r="AB655" s="3" t="s">
        <v>1094</v>
      </c>
      <c r="AC655" s="3" t="s">
        <v>1069</v>
      </c>
      <c r="AD655" s="5">
        <v>140</v>
      </c>
      <c r="AE655" t="s">
        <v>113</v>
      </c>
      <c r="AJ655" s="25">
        <v>45161</v>
      </c>
      <c r="AK655" s="3" t="s">
        <v>1102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 t="e">
        <f>C680</f>
        <v>#REF!</v>
      </c>
      <c r="E656" s="4">
        <v>45092</v>
      </c>
      <c r="F656" s="3" t="s">
        <v>132</v>
      </c>
      <c r="G656" s="3" t="s">
        <v>134</v>
      </c>
      <c r="H656" s="5">
        <v>380</v>
      </c>
      <c r="I656" t="s">
        <v>295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 t="e">
        <f>Y676</f>
        <v>#REF!</v>
      </c>
      <c r="AA656" s="4">
        <v>45145</v>
      </c>
      <c r="AB656" s="3" t="s">
        <v>221</v>
      </c>
      <c r="AC656" s="3" t="s">
        <v>156</v>
      </c>
      <c r="AD656" s="5">
        <v>150</v>
      </c>
      <c r="AE656" t="s">
        <v>295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 t="e">
        <f>C655-C656</f>
        <v>#REF!</v>
      </c>
      <c r="E657" s="4">
        <v>45111</v>
      </c>
      <c r="F657" s="3" t="s">
        <v>1071</v>
      </c>
      <c r="G657" s="3" t="s">
        <v>1074</v>
      </c>
      <c r="H657" s="5">
        <v>285</v>
      </c>
      <c r="I657" t="s">
        <v>295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 t="e">
        <f>Y655-Y656</f>
        <v>#REF!</v>
      </c>
      <c r="AA657" s="4">
        <v>45147</v>
      </c>
      <c r="AB657" s="3" t="s">
        <v>221</v>
      </c>
      <c r="AC657" s="3" t="s">
        <v>156</v>
      </c>
      <c r="AD657" s="5">
        <v>200</v>
      </c>
      <c r="AE657" t="s">
        <v>295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1071</v>
      </c>
      <c r="G658" s="3" t="s">
        <v>1074</v>
      </c>
      <c r="H658" s="5">
        <v>285</v>
      </c>
      <c r="I658" t="s">
        <v>295</v>
      </c>
      <c r="N658" s="3"/>
      <c r="O658" s="3"/>
      <c r="P658" s="3"/>
      <c r="Q658" s="3"/>
      <c r="R658" s="18"/>
      <c r="S658" s="3"/>
      <c r="V658" s="17"/>
      <c r="X658" s="223" t="e">
        <f>IF(Y657&lt;0,"NO PAGAR","COBRAR'")</f>
        <v>#REF!</v>
      </c>
      <c r="Y658" s="223"/>
      <c r="AA658" s="4">
        <v>45097</v>
      </c>
      <c r="AB658" s="3" t="s">
        <v>112</v>
      </c>
      <c r="AC658" s="3" t="s">
        <v>118</v>
      </c>
      <c r="AD658" s="5">
        <v>190</v>
      </c>
      <c r="AE658" t="s">
        <v>113</v>
      </c>
      <c r="AJ658" s="3"/>
      <c r="AK658" s="3"/>
      <c r="AL658" s="3"/>
      <c r="AM658" s="3"/>
      <c r="AN658" s="18"/>
      <c r="AO658" s="3"/>
    </row>
    <row r="659" spans="2:42" ht="23.25" x14ac:dyDescent="0.35">
      <c r="B659" s="223" t="e">
        <f>IF(C657&lt;0,"NO PAGAR","COBRAR'")</f>
        <v>#REF!</v>
      </c>
      <c r="C659" s="223"/>
      <c r="E659" s="4">
        <v>45124</v>
      </c>
      <c r="F659" s="3" t="s">
        <v>1071</v>
      </c>
      <c r="G659" s="3" t="s">
        <v>88</v>
      </c>
      <c r="H659" s="5">
        <v>285</v>
      </c>
      <c r="I659" t="s">
        <v>223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112</v>
      </c>
      <c r="AC659" s="3" t="s">
        <v>156</v>
      </c>
      <c r="AD659" s="5">
        <v>170</v>
      </c>
      <c r="AE659" t="s">
        <v>113</v>
      </c>
      <c r="AJ659" s="3"/>
      <c r="AK659" s="3"/>
      <c r="AL659" s="3"/>
      <c r="AM659" s="3"/>
      <c r="AN659" s="18"/>
      <c r="AO659" s="3"/>
    </row>
    <row r="660" spans="2:42" x14ac:dyDescent="0.25">
      <c r="B660" s="216" t="s">
        <v>9</v>
      </c>
      <c r="C660" s="217"/>
      <c r="E660" s="4">
        <v>45126</v>
      </c>
      <c r="F660" s="3" t="s">
        <v>1071</v>
      </c>
      <c r="G660" s="3" t="s">
        <v>1074</v>
      </c>
      <c r="H660" s="5">
        <v>285</v>
      </c>
      <c r="I660" t="s">
        <v>223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112</v>
      </c>
      <c r="AC660" s="3" t="s">
        <v>156</v>
      </c>
      <c r="AD660" s="5">
        <v>170</v>
      </c>
      <c r="AE660" t="s">
        <v>113</v>
      </c>
      <c r="AJ660" s="3"/>
      <c r="AK660" s="3"/>
      <c r="AL660" s="3"/>
      <c r="AM660" s="3"/>
      <c r="AN660" s="18"/>
      <c r="AO660" s="3"/>
    </row>
    <row r="661" spans="2:42" x14ac:dyDescent="0.25">
      <c r="B661" s="9" t="e">
        <f>IF(Y619&lt;0,"SALDO ADELANTADO","SALDO A FAVOR '")</f>
        <v>#REF!</v>
      </c>
      <c r="C661" s="10" t="e">
        <f>IF(Y619&lt;=0,Y619*-1)</f>
        <v>#REF!</v>
      </c>
      <c r="E661" s="4">
        <v>45126</v>
      </c>
      <c r="F661" s="3" t="s">
        <v>1071</v>
      </c>
      <c r="G661" s="3" t="s">
        <v>1074</v>
      </c>
      <c r="H661" s="5">
        <v>285</v>
      </c>
      <c r="I661" t="s">
        <v>295</v>
      </c>
      <c r="N661" s="3"/>
      <c r="O661" s="3"/>
      <c r="P661" s="3"/>
      <c r="Q661" s="3"/>
      <c r="R661" s="18"/>
      <c r="S661" s="3"/>
      <c r="V661" s="17"/>
      <c r="X661" s="9" t="e">
        <f>IF(C657&lt;0,"SALDO ADELANTADO","SALDO A FAVOR'")</f>
        <v>#REF!</v>
      </c>
      <c r="Y661" s="10" t="e">
        <f>IF(C657&lt;=0,C657*-1)</f>
        <v>#REF!</v>
      </c>
      <c r="AA661" s="4">
        <v>45105</v>
      </c>
      <c r="AB661" s="3" t="s">
        <v>112</v>
      </c>
      <c r="AC661" s="3" t="s">
        <v>119</v>
      </c>
      <c r="AD661" s="5">
        <v>170</v>
      </c>
      <c r="AE661" t="s">
        <v>295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1071</v>
      </c>
      <c r="G662" s="3" t="s">
        <v>88</v>
      </c>
      <c r="H662" s="5">
        <v>285</v>
      </c>
      <c r="I662" t="s">
        <v>295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112</v>
      </c>
      <c r="AC662" s="3" t="s">
        <v>118</v>
      </c>
      <c r="AD662" s="5">
        <v>190</v>
      </c>
      <c r="AE662" t="s">
        <v>295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1071</v>
      </c>
      <c r="G663" s="3" t="s">
        <v>88</v>
      </c>
      <c r="H663" s="5">
        <v>285</v>
      </c>
      <c r="I663" t="s">
        <v>223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1071</v>
      </c>
      <c r="G664" s="3" t="s">
        <v>1075</v>
      </c>
      <c r="H664" s="5">
        <v>330</v>
      </c>
      <c r="I664" t="s">
        <v>295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221</v>
      </c>
      <c r="G665" s="3" t="s">
        <v>156</v>
      </c>
      <c r="H665" s="5">
        <v>200</v>
      </c>
      <c r="I665" t="s">
        <v>295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1084</v>
      </c>
      <c r="G666" s="3" t="s">
        <v>156</v>
      </c>
      <c r="H666" s="5">
        <v>130</v>
      </c>
      <c r="I666" t="s">
        <v>105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1085</v>
      </c>
      <c r="G667" s="3" t="s">
        <v>156</v>
      </c>
      <c r="H667" s="5">
        <v>210</v>
      </c>
      <c r="I667" t="s">
        <v>295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1112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77">
        <v>0.71946759259259263</v>
      </c>
      <c r="AK671" s="175">
        <v>20230801</v>
      </c>
      <c r="AL671" s="175" t="s">
        <v>588</v>
      </c>
      <c r="AM671" s="175" t="s">
        <v>379</v>
      </c>
      <c r="AN671" s="175">
        <v>120</v>
      </c>
      <c r="AO671" s="175" t="s">
        <v>1106</v>
      </c>
      <c r="AP671" s="175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77">
        <v>0.41115740740740742</v>
      </c>
      <c r="AK672" s="175">
        <v>20230802</v>
      </c>
      <c r="AL672" s="175" t="s">
        <v>648</v>
      </c>
      <c r="AM672" s="175" t="s">
        <v>379</v>
      </c>
      <c r="AN672" s="175">
        <v>180</v>
      </c>
      <c r="AO672" s="176">
        <v>102855</v>
      </c>
      <c r="AP672" s="175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77">
        <v>0.54481481481481475</v>
      </c>
      <c r="AK673" s="175">
        <v>20230803</v>
      </c>
      <c r="AL673" s="175" t="s">
        <v>572</v>
      </c>
      <c r="AM673" s="175" t="s">
        <v>379</v>
      </c>
      <c r="AN673" s="175">
        <v>65.64</v>
      </c>
      <c r="AO673" s="175" t="s">
        <v>1105</v>
      </c>
      <c r="AP673" s="175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77">
        <v>0.54655092592592591</v>
      </c>
      <c r="AK674" s="175">
        <v>20230803</v>
      </c>
      <c r="AL674" s="175" t="s">
        <v>572</v>
      </c>
      <c r="AM674" s="175" t="s">
        <v>379</v>
      </c>
      <c r="AN674" s="175">
        <v>25</v>
      </c>
      <c r="AO674" s="176">
        <v>14285</v>
      </c>
      <c r="AP674" s="175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77">
        <v>0.595636574074074</v>
      </c>
      <c r="AK675" s="175">
        <v>20230810</v>
      </c>
      <c r="AL675" s="175" t="s">
        <v>572</v>
      </c>
      <c r="AM675" s="175" t="s">
        <v>379</v>
      </c>
      <c r="AN675" s="175">
        <v>87.01</v>
      </c>
      <c r="AO675" s="176">
        <v>49718</v>
      </c>
      <c r="AP675" s="175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 t="e">
        <f>SUM(Y661:Y675)</f>
        <v>#REF!</v>
      </c>
      <c r="Z676" t="s">
        <v>22</v>
      </c>
      <c r="AA676" t="s">
        <v>21</v>
      </c>
      <c r="AJ676" s="177">
        <v>0.55717592592592591</v>
      </c>
      <c r="AK676" s="175">
        <v>20230814</v>
      </c>
      <c r="AL676" s="175" t="s">
        <v>572</v>
      </c>
      <c r="AM676" s="175" t="s">
        <v>379</v>
      </c>
      <c r="AN676" s="175">
        <v>80</v>
      </c>
      <c r="AO676" s="176">
        <v>45713</v>
      </c>
      <c r="AP676" s="175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77">
        <v>0.58956018518518516</v>
      </c>
      <c r="AK677" s="175">
        <v>20230814</v>
      </c>
      <c r="AL677" s="175" t="s">
        <v>648</v>
      </c>
      <c r="AM677" s="175" t="s">
        <v>379</v>
      </c>
      <c r="AN677" s="175">
        <v>70</v>
      </c>
      <c r="AO677" s="176">
        <v>39999</v>
      </c>
      <c r="AP677" s="175">
        <v>5555</v>
      </c>
    </row>
    <row r="678" spans="2:42" ht="15.75" thickBot="1" x14ac:dyDescent="0.3">
      <c r="B678" s="12"/>
      <c r="C678" s="10"/>
      <c r="V678" s="17"/>
      <c r="AJ678" s="177">
        <v>0.59313657407407405</v>
      </c>
      <c r="AK678" s="175">
        <v>20230811</v>
      </c>
      <c r="AL678" s="175" t="s">
        <v>588</v>
      </c>
      <c r="AM678" s="175" t="s">
        <v>379</v>
      </c>
      <c r="AN678" s="175">
        <v>110</v>
      </c>
      <c r="AO678" s="176">
        <v>62856</v>
      </c>
      <c r="AP678" s="175">
        <v>12345</v>
      </c>
    </row>
    <row r="679" spans="2:42" ht="15.75" thickBot="1" x14ac:dyDescent="0.3">
      <c r="B679" s="11"/>
      <c r="C679" s="10"/>
      <c r="V679" s="17"/>
      <c r="AJ679" s="177">
        <v>0.88462962962962965</v>
      </c>
      <c r="AK679" s="175">
        <v>20230810</v>
      </c>
      <c r="AL679" s="175" t="s">
        <v>648</v>
      </c>
      <c r="AM679" s="175" t="s">
        <v>379</v>
      </c>
      <c r="AN679" s="175">
        <v>140.02000000000001</v>
      </c>
      <c r="AO679" s="176">
        <v>80001</v>
      </c>
      <c r="AP679" s="175">
        <v>0</v>
      </c>
    </row>
    <row r="680" spans="2:42" x14ac:dyDescent="0.25">
      <c r="B680" s="15" t="s">
        <v>18</v>
      </c>
      <c r="C680" s="16" t="e">
        <f>SUM(C661:C679)</f>
        <v>#REF!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9" t="s">
        <v>95</v>
      </c>
      <c r="AL689" s="229"/>
      <c r="AM689" s="229"/>
    </row>
    <row r="690" spans="2:41" ht="23.25" x14ac:dyDescent="0.35">
      <c r="V690" s="17"/>
      <c r="AC690" s="179" t="s">
        <v>29</v>
      </c>
      <c r="AD690" s="179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0" t="s">
        <v>28</v>
      </c>
      <c r="I691" s="70"/>
      <c r="J691" s="70"/>
      <c r="V691" s="17"/>
      <c r="X691" s="22" t="s">
        <v>66</v>
      </c>
      <c r="AE691" s="179"/>
      <c r="AJ691" s="25">
        <v>45181</v>
      </c>
      <c r="AK691" s="3" t="s">
        <v>338</v>
      </c>
      <c r="AL691" s="3"/>
      <c r="AM691" s="3"/>
      <c r="AN691" s="18">
        <v>500</v>
      </c>
      <c r="AO691" s="3"/>
    </row>
    <row r="692" spans="2:41" ht="21.75" customHeight="1" x14ac:dyDescent="0.4">
      <c r="H692" s="70"/>
      <c r="I692" s="70"/>
      <c r="J692" s="70"/>
      <c r="V692" s="17"/>
      <c r="X692" s="23" t="s">
        <v>32</v>
      </c>
      <c r="Y692" s="20" t="e">
        <f>IF(B696="PAGADO",0,C701)</f>
        <v>#REF!</v>
      </c>
      <c r="AA692" s="222" t="s">
        <v>59</v>
      </c>
      <c r="AB692" s="222"/>
      <c r="AC692" s="222"/>
      <c r="AD692" s="222"/>
      <c r="AE692" s="179"/>
      <c r="AJ692" s="25">
        <v>45181</v>
      </c>
      <c r="AK692" s="3" t="s">
        <v>338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1181</v>
      </c>
      <c r="AC694" s="3" t="s">
        <v>1182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66</v>
      </c>
      <c r="V695" s="17"/>
      <c r="X695" s="1" t="s">
        <v>24</v>
      </c>
      <c r="Y695" s="19" t="e">
        <f>IF(Y692&gt;0,Y692+Y693,Y693)</f>
        <v>#REF!</v>
      </c>
      <c r="AA695" s="4">
        <v>45120</v>
      </c>
      <c r="AB695" s="3" t="s">
        <v>1068</v>
      </c>
      <c r="AC695" s="3" t="s">
        <v>118</v>
      </c>
      <c r="AD695" s="5">
        <v>180</v>
      </c>
      <c r="AE695" t="s">
        <v>113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 t="e">
        <f>IF(X652="PAGADO",0,Y657)</f>
        <v>#REF!</v>
      </c>
      <c r="E696" s="222" t="s">
        <v>237</v>
      </c>
      <c r="F696" s="222"/>
      <c r="G696" s="222"/>
      <c r="H696" s="222"/>
      <c r="V696" s="17"/>
      <c r="X696" s="1" t="s">
        <v>9</v>
      </c>
      <c r="Y696" s="20" t="e">
        <f>Y717</f>
        <v>#REF!</v>
      </c>
      <c r="AA696" s="4">
        <v>45141</v>
      </c>
      <c r="AB696" s="3" t="s">
        <v>155</v>
      </c>
      <c r="AC696" s="3" t="s">
        <v>133</v>
      </c>
      <c r="AD696" s="5">
        <v>180</v>
      </c>
      <c r="AE696" t="s">
        <v>113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 t="e">
        <f>Y695-Y696</f>
        <v>#REF!</v>
      </c>
      <c r="AA697" s="4">
        <v>45142</v>
      </c>
      <c r="AB697" s="3" t="s">
        <v>155</v>
      </c>
      <c r="AC697" s="3" t="s">
        <v>133</v>
      </c>
      <c r="AD697" s="5">
        <v>180</v>
      </c>
      <c r="AE697" t="s">
        <v>295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155</v>
      </c>
      <c r="G698" s="3" t="s">
        <v>134</v>
      </c>
      <c r="H698" s="5">
        <v>330</v>
      </c>
      <c r="I698" t="s">
        <v>113</v>
      </c>
      <c r="N698" s="25">
        <v>45163</v>
      </c>
      <c r="O698" s="3" t="s">
        <v>95</v>
      </c>
      <c r="P698" s="3"/>
      <c r="Q698" s="3"/>
      <c r="R698" s="18">
        <v>500</v>
      </c>
      <c r="S698" s="3"/>
      <c r="V698" s="17"/>
      <c r="X698" s="225" t="e">
        <f>IF(Y697&lt;0,"NO PAGAR","COBRAR")</f>
        <v>#REF!</v>
      </c>
      <c r="Y698" s="225"/>
      <c r="AA698" s="4">
        <v>45160</v>
      </c>
      <c r="AB698" s="3" t="s">
        <v>221</v>
      </c>
      <c r="AC698" s="3" t="s">
        <v>134</v>
      </c>
      <c r="AD698" s="5">
        <v>600</v>
      </c>
      <c r="AE698" t="s">
        <v>295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 t="e">
        <f>IF(C696&gt;0,C696+C697,C697)</f>
        <v>#REF!</v>
      </c>
      <c r="E699" s="4">
        <v>45132</v>
      </c>
      <c r="F699" s="3" t="s">
        <v>325</v>
      </c>
      <c r="G699" s="3" t="s">
        <v>133</v>
      </c>
      <c r="H699" s="5">
        <v>150</v>
      </c>
      <c r="I699" t="s">
        <v>295</v>
      </c>
      <c r="N699" s="25">
        <v>45166</v>
      </c>
      <c r="O699" s="3" t="s">
        <v>993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221</v>
      </c>
      <c r="AC699" s="3" t="s">
        <v>156</v>
      </c>
      <c r="AD699" s="5">
        <v>200</v>
      </c>
      <c r="AE699" t="s">
        <v>295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 t="e">
        <f>C723</f>
        <v>#REF!</v>
      </c>
      <c r="E700" s="4">
        <v>45133</v>
      </c>
      <c r="F700" s="3" t="s">
        <v>325</v>
      </c>
      <c r="G700" s="3" t="s">
        <v>1127</v>
      </c>
      <c r="H700" s="5">
        <v>300</v>
      </c>
      <c r="I700" t="s">
        <v>295</v>
      </c>
      <c r="N700" s="25">
        <v>45139</v>
      </c>
      <c r="O700" s="3" t="s">
        <v>95</v>
      </c>
      <c r="P700" s="3"/>
      <c r="Q700" s="3"/>
      <c r="R700" s="18">
        <v>1000</v>
      </c>
      <c r="S700" s="3"/>
      <c r="V700" s="17"/>
      <c r="X700" s="9" t="e">
        <f>IF(C701&lt;0,"SALDO ADELANTADO","SALDO A FAVOR'")</f>
        <v>#REF!</v>
      </c>
      <c r="Y700" s="10" t="e">
        <f>IF(C701&lt;=0,C701*-1)</f>
        <v>#REF!</v>
      </c>
      <c r="AA700" s="4">
        <v>45163</v>
      </c>
      <c r="AB700" s="3" t="s">
        <v>221</v>
      </c>
      <c r="AC700" s="3" t="s">
        <v>1195</v>
      </c>
      <c r="AD700" s="5">
        <v>445</v>
      </c>
      <c r="AE700" t="s">
        <v>295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 t="e">
        <f>C699-C700</f>
        <v>#REF!</v>
      </c>
      <c r="E701" s="4">
        <v>45138</v>
      </c>
      <c r="F701" s="3" t="s">
        <v>325</v>
      </c>
      <c r="G701" s="3" t="s">
        <v>156</v>
      </c>
      <c r="H701" s="5">
        <v>200</v>
      </c>
      <c r="I701" t="s">
        <v>295</v>
      </c>
      <c r="N701" s="25">
        <v>45175</v>
      </c>
      <c r="O701" s="3" t="s">
        <v>95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221</v>
      </c>
      <c r="AC701" s="3" t="s">
        <v>156</v>
      </c>
      <c r="AD701" s="5">
        <v>200</v>
      </c>
      <c r="AE701" t="s">
        <v>295</v>
      </c>
      <c r="AJ701" s="3"/>
      <c r="AK701" s="3"/>
      <c r="AL701" s="3"/>
      <c r="AM701" s="3"/>
      <c r="AN701" s="18"/>
      <c r="AO701" s="3"/>
    </row>
    <row r="702" spans="2:41" ht="26.25" x14ac:dyDescent="0.4">
      <c r="B702" s="225" t="e">
        <f>IF(C701&lt;0,"NO PAGAR","COBRAR")</f>
        <v>#REF!</v>
      </c>
      <c r="C702" s="225"/>
      <c r="E702" s="4">
        <v>45154</v>
      </c>
      <c r="F702" s="3" t="s">
        <v>325</v>
      </c>
      <c r="G702" s="3" t="s">
        <v>156</v>
      </c>
      <c r="H702" s="5">
        <v>200</v>
      </c>
      <c r="I702" t="s">
        <v>295</v>
      </c>
      <c r="N702" s="25">
        <v>45175</v>
      </c>
      <c r="O702" s="3" t="s">
        <v>1174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221</v>
      </c>
      <c r="AC702" s="3" t="s">
        <v>156</v>
      </c>
      <c r="AD702" s="5">
        <v>200</v>
      </c>
      <c r="AE702" t="s">
        <v>295</v>
      </c>
      <c r="AJ702" s="3"/>
      <c r="AK702" s="3"/>
      <c r="AL702" s="3"/>
      <c r="AM702" s="3"/>
      <c r="AN702" s="18"/>
      <c r="AO702" s="3"/>
    </row>
    <row r="703" spans="2:41" x14ac:dyDescent="0.25">
      <c r="B703" s="216" t="s">
        <v>9</v>
      </c>
      <c r="C703" s="217"/>
      <c r="E703" s="4">
        <v>45164</v>
      </c>
      <c r="F703" s="3" t="s">
        <v>1159</v>
      </c>
      <c r="G703" s="3" t="s">
        <v>1160</v>
      </c>
      <c r="H703" s="5">
        <v>140</v>
      </c>
      <c r="I703" t="s">
        <v>105</v>
      </c>
      <c r="N703" s="25">
        <v>45175</v>
      </c>
      <c r="O703" s="3" t="s">
        <v>1175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1203</v>
      </c>
      <c r="AC703" s="3" t="s">
        <v>194</v>
      </c>
      <c r="AD703" s="5">
        <v>160</v>
      </c>
      <c r="AE703" t="s">
        <v>223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 t="e">
        <f>IF(Y657&lt;=0,Y657*-1)</f>
        <v>#REF!</v>
      </c>
      <c r="E704" s="4">
        <v>45127</v>
      </c>
      <c r="F704" s="3" t="s">
        <v>1159</v>
      </c>
      <c r="G704" s="3" t="s">
        <v>1160</v>
      </c>
      <c r="H704" s="5">
        <v>140</v>
      </c>
      <c r="I704" t="s">
        <v>105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1204</v>
      </c>
      <c r="AC704" s="3" t="s">
        <v>156</v>
      </c>
      <c r="AD704" s="5">
        <v>130</v>
      </c>
      <c r="AE704" t="s">
        <v>113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418</v>
      </c>
      <c r="G705" s="3" t="s">
        <v>1097</v>
      </c>
      <c r="H705" s="5">
        <v>160</v>
      </c>
      <c r="I705" t="s">
        <v>223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494</v>
      </c>
      <c r="G706" s="3" t="s">
        <v>1163</v>
      </c>
      <c r="H706" s="5">
        <v>160</v>
      </c>
      <c r="I706" t="s">
        <v>113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325</v>
      </c>
      <c r="G707" s="3" t="s">
        <v>156</v>
      </c>
      <c r="H707" s="5">
        <v>150</v>
      </c>
      <c r="I707" t="s">
        <v>295</v>
      </c>
      <c r="N707" s="3"/>
      <c r="O707" s="3"/>
      <c r="P707" s="3"/>
      <c r="Q707" s="3"/>
      <c r="R707" s="18"/>
      <c r="S707" s="3"/>
      <c r="V707" s="17"/>
      <c r="X707" s="11" t="s">
        <v>1183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325</v>
      </c>
      <c r="G708" s="3" t="s">
        <v>156</v>
      </c>
      <c r="H708" s="5">
        <v>200</v>
      </c>
      <c r="I708" t="s">
        <v>295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1158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0" t="s">
        <v>648</v>
      </c>
      <c r="O715" s="120" t="s">
        <v>370</v>
      </c>
      <c r="P715" s="121">
        <v>45155.203900460001</v>
      </c>
      <c r="Q715" s="122">
        <v>45.726999999999997</v>
      </c>
      <c r="R715" s="122">
        <v>80.022000000000006</v>
      </c>
      <c r="S715" s="125"/>
      <c r="V715" s="17"/>
      <c r="X715" s="12"/>
      <c r="Y715" s="10"/>
    </row>
    <row r="716" spans="2:41" x14ac:dyDescent="0.25">
      <c r="B716" s="12"/>
      <c r="C716" s="10"/>
      <c r="N716" s="120" t="s">
        <v>572</v>
      </c>
      <c r="O716" s="120" t="s">
        <v>373</v>
      </c>
      <c r="P716" s="121">
        <v>45154.99364583</v>
      </c>
      <c r="Q716" s="122">
        <v>40</v>
      </c>
      <c r="R716" s="122">
        <v>70</v>
      </c>
      <c r="S716" s="123" t="s">
        <v>806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0" t="s">
        <v>572</v>
      </c>
      <c r="O717" s="120" t="s">
        <v>373</v>
      </c>
      <c r="P717" s="121">
        <v>45160.52351852</v>
      </c>
      <c r="Q717" s="122">
        <v>34.29</v>
      </c>
      <c r="R717" s="122">
        <v>60.01</v>
      </c>
      <c r="S717" s="123" t="s">
        <v>804</v>
      </c>
      <c r="V717" s="17"/>
      <c r="X717" s="15" t="s">
        <v>18</v>
      </c>
      <c r="Y717" s="16" t="e">
        <f>SUM(Y700:Y716)</f>
        <v>#REF!</v>
      </c>
      <c r="AB717" s="1" t="s">
        <v>19</v>
      </c>
    </row>
    <row r="718" spans="2:41" x14ac:dyDescent="0.25">
      <c r="B718" s="12"/>
      <c r="C718" s="10"/>
      <c r="N718" s="120" t="s">
        <v>648</v>
      </c>
      <c r="O718" s="120" t="s">
        <v>373</v>
      </c>
      <c r="P718" s="121">
        <v>45163.49195602</v>
      </c>
      <c r="Q718" s="122">
        <v>84.572000000000003</v>
      </c>
      <c r="R718" s="122">
        <v>148</v>
      </c>
      <c r="S718" s="123" t="s">
        <v>59</v>
      </c>
      <c r="V718" s="17"/>
    </row>
    <row r="719" spans="2:41" x14ac:dyDescent="0.25">
      <c r="B719" s="12"/>
      <c r="C719" s="10"/>
      <c r="N719" s="120" t="s">
        <v>588</v>
      </c>
      <c r="O719" s="120" t="s">
        <v>373</v>
      </c>
      <c r="P719" s="121">
        <v>45167.557569440003</v>
      </c>
      <c r="Q719" s="122">
        <v>51.427</v>
      </c>
      <c r="R719" s="122">
        <v>90</v>
      </c>
      <c r="S719" s="123" t="s">
        <v>650</v>
      </c>
      <c r="V719" s="17"/>
    </row>
    <row r="720" spans="2:41" x14ac:dyDescent="0.25">
      <c r="B720" s="12"/>
      <c r="C720" s="10"/>
      <c r="N720" s="120" t="s">
        <v>588</v>
      </c>
      <c r="O720" s="120" t="s">
        <v>373</v>
      </c>
      <c r="P720" s="121">
        <v>45163.747256939998</v>
      </c>
      <c r="Q720" s="122">
        <v>51.433999999999997</v>
      </c>
      <c r="R720" s="122">
        <v>90.01</v>
      </c>
      <c r="S720" s="123" t="s">
        <v>59</v>
      </c>
      <c r="V720" s="17"/>
    </row>
    <row r="721" spans="1:43" x14ac:dyDescent="0.25">
      <c r="B721" s="12"/>
      <c r="C721" s="10"/>
      <c r="N721" s="120" t="s">
        <v>588</v>
      </c>
      <c r="O721" s="120" t="s">
        <v>373</v>
      </c>
      <c r="P721" s="121">
        <v>45161.093148150001</v>
      </c>
      <c r="Q721" s="122">
        <v>51.429000000000002</v>
      </c>
      <c r="R721" s="122">
        <v>90</v>
      </c>
      <c r="S721" s="123" t="s">
        <v>650</v>
      </c>
      <c r="V721" s="17"/>
    </row>
    <row r="722" spans="1:43" x14ac:dyDescent="0.25">
      <c r="B722" s="11"/>
      <c r="C722" s="10"/>
      <c r="R722" s="182">
        <f>SUM(R715:R721)</f>
        <v>628.04200000000003</v>
      </c>
      <c r="V722" s="17"/>
    </row>
    <row r="723" spans="1:43" x14ac:dyDescent="0.25">
      <c r="B723" s="15" t="s">
        <v>18</v>
      </c>
      <c r="C723" s="16" t="e">
        <f>SUM(C704:C722)</f>
        <v>#REF!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0" t="s">
        <v>30</v>
      </c>
      <c r="I736" s="70"/>
      <c r="J736" s="70"/>
      <c r="V736" s="17"/>
      <c r="AA736" s="221" t="s">
        <v>31</v>
      </c>
      <c r="AB736" s="221"/>
      <c r="AC736" s="221"/>
    </row>
    <row r="737" spans="2:41" ht="15" customHeight="1" x14ac:dyDescent="0.4">
      <c r="H737" s="70"/>
      <c r="I737" s="70"/>
      <c r="J737" s="70"/>
      <c r="V737" s="17"/>
      <c r="AA737" s="221"/>
      <c r="AB737" s="221"/>
      <c r="AC737" s="221"/>
    </row>
    <row r="738" spans="2:41" ht="23.25" x14ac:dyDescent="0.35">
      <c r="B738" s="24" t="s">
        <v>66</v>
      </c>
      <c r="V738" s="17"/>
      <c r="X738" s="22" t="s">
        <v>66</v>
      </c>
    </row>
    <row r="739" spans="2:41" ht="26.25" x14ac:dyDescent="0.4">
      <c r="B739" s="23" t="s">
        <v>32</v>
      </c>
      <c r="C739" s="20" t="e">
        <f>IF(X692="PAGADO",0,Y697)</f>
        <v>#REF!</v>
      </c>
      <c r="E739" s="222" t="s">
        <v>237</v>
      </c>
      <c r="F739" s="222"/>
      <c r="G739" s="222"/>
      <c r="H739" s="222"/>
      <c r="O739" s="229" t="s">
        <v>10</v>
      </c>
      <c r="P739" s="229"/>
      <c r="Q739" s="229"/>
      <c r="V739" s="17"/>
      <c r="X739" s="23" t="s">
        <v>32</v>
      </c>
      <c r="Y739" s="20" t="e">
        <f>IF(B1520="PAGADO",0,C744)</f>
        <v>#REF!</v>
      </c>
      <c r="AA739" s="222" t="s">
        <v>237</v>
      </c>
      <c r="AB739" s="222"/>
      <c r="AC739" s="222"/>
      <c r="AD739" s="222"/>
      <c r="AK739" s="222" t="s">
        <v>1236</v>
      </c>
      <c r="AL739" s="222"/>
      <c r="AM739" s="222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221</v>
      </c>
      <c r="G741" s="3" t="s">
        <v>156</v>
      </c>
      <c r="H741" s="5">
        <v>200</v>
      </c>
      <c r="I741" t="s">
        <v>295</v>
      </c>
      <c r="N741" s="25">
        <v>45187</v>
      </c>
      <c r="O741" s="3" t="s">
        <v>95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251</v>
      </c>
      <c r="AC741" s="3" t="s">
        <v>84</v>
      </c>
      <c r="AD741" s="5">
        <v>150</v>
      </c>
      <c r="AE741" t="s">
        <v>113</v>
      </c>
      <c r="AJ741" s="25">
        <v>45194</v>
      </c>
      <c r="AK741" s="3" t="s">
        <v>95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 t="e">
        <f>IF(C739&gt;0,C739+C740,C740)</f>
        <v>#REF!</v>
      </c>
      <c r="E742" s="4">
        <v>45175</v>
      </c>
      <c r="F742" s="3" t="s">
        <v>221</v>
      </c>
      <c r="G742" s="3" t="s">
        <v>156</v>
      </c>
      <c r="H742" s="5">
        <v>200</v>
      </c>
      <c r="I742" t="s">
        <v>295</v>
      </c>
      <c r="N742" s="25">
        <v>45188</v>
      </c>
      <c r="O742" s="3" t="s">
        <v>1208</v>
      </c>
      <c r="P742" s="3"/>
      <c r="Q742" s="3"/>
      <c r="R742" s="18">
        <v>20</v>
      </c>
      <c r="S742" s="3"/>
      <c r="V742" s="17"/>
      <c r="X742" s="1" t="s">
        <v>24</v>
      </c>
      <c r="Y742" s="19" t="e">
        <f>IF(Y739&gt;0,Y739+Y740,Y740)</f>
        <v>#REF!</v>
      </c>
      <c r="AA742" s="4">
        <v>45199</v>
      </c>
      <c r="AB742" s="3" t="s">
        <v>251</v>
      </c>
      <c r="AC742" s="3" t="s">
        <v>84</v>
      </c>
      <c r="AD742" s="5">
        <v>130</v>
      </c>
      <c r="AE742" t="s">
        <v>113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 t="e">
        <f>C764</f>
        <v>#REF!</v>
      </c>
      <c r="E743" s="4">
        <v>45154</v>
      </c>
      <c r="F743" s="3" t="s">
        <v>1071</v>
      </c>
      <c r="G743" s="3" t="s">
        <v>88</v>
      </c>
      <c r="H743" s="5">
        <v>285</v>
      </c>
      <c r="I743" t="s">
        <v>223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 t="e">
        <f>Y764</f>
        <v>#REF!</v>
      </c>
      <c r="AA743" s="4">
        <v>45128</v>
      </c>
      <c r="AB743" s="3" t="s">
        <v>155</v>
      </c>
      <c r="AC743" s="3" t="s">
        <v>133</v>
      </c>
      <c r="AD743" s="5">
        <v>170</v>
      </c>
      <c r="AE743" t="s">
        <v>113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 t="e">
        <f>C742-C743</f>
        <v>#REF!</v>
      </c>
      <c r="E744" s="4">
        <v>45135</v>
      </c>
      <c r="F744" s="3" t="s">
        <v>1084</v>
      </c>
      <c r="G744" s="3" t="s">
        <v>1218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 t="e">
        <f>Y742-Y743</f>
        <v>#REF!</v>
      </c>
      <c r="AA744" s="4">
        <v>45104</v>
      </c>
      <c r="AB744" s="3" t="s">
        <v>155</v>
      </c>
      <c r="AC744" s="3" t="s">
        <v>133</v>
      </c>
      <c r="AD744" s="5">
        <v>180</v>
      </c>
      <c r="AE744" t="s">
        <v>113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3" t="e">
        <f>IF(Y744&lt;0,"NO PAGAR","COBRAR'")</f>
        <v>#REF!</v>
      </c>
      <c r="Y745" s="223"/>
      <c r="AA745" s="4">
        <v>45180</v>
      </c>
      <c r="AB745" s="3" t="s">
        <v>325</v>
      </c>
      <c r="AC745" s="3" t="s">
        <v>156</v>
      </c>
      <c r="AD745" s="5">
        <v>200</v>
      </c>
      <c r="AE745" t="s">
        <v>295</v>
      </c>
      <c r="AJ745" s="3"/>
      <c r="AK745" s="3"/>
      <c r="AL745" s="3"/>
      <c r="AM745" s="3"/>
      <c r="AN745" s="18"/>
      <c r="AO745" s="3"/>
    </row>
    <row r="746" spans="2:41" ht="23.25" x14ac:dyDescent="0.35">
      <c r="B746" s="223" t="e">
        <f>IF(C744&lt;0,"NO PAGAR","COBRAR'")</f>
        <v>#REF!</v>
      </c>
      <c r="C746" s="22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325</v>
      </c>
      <c r="AC746" s="3" t="s">
        <v>84</v>
      </c>
      <c r="AD746" s="5">
        <v>200</v>
      </c>
      <c r="AE746" t="s">
        <v>295</v>
      </c>
      <c r="AJ746" s="3"/>
      <c r="AK746" s="3"/>
      <c r="AL746" s="3"/>
      <c r="AM746" s="3"/>
      <c r="AN746" s="18"/>
      <c r="AO746" s="3"/>
    </row>
    <row r="747" spans="2:41" x14ac:dyDescent="0.25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e">
        <f>IF(Y697&lt;0,"SALDO ADELANTADO","SALDO A FAVOR '")</f>
        <v>#REF!</v>
      </c>
      <c r="C748" s="10" t="e">
        <f>IF(Y697&lt;=0,Y697*-1)</f>
        <v>#REF!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e">
        <f>IF(C744&lt;0,"SALDO ADELANTADO","SALDO A FAVOR'")</f>
        <v>#REF!</v>
      </c>
      <c r="Y748" s="10" t="e">
        <f>IF(C744&lt;=0,C744*-1)</f>
        <v>#REF!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1219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 x14ac:dyDescent="0.25">
      <c r="B758" s="12"/>
      <c r="C758" s="10"/>
      <c r="N758" s="120" t="s">
        <v>648</v>
      </c>
      <c r="O758" s="121">
        <v>45176.926284720001</v>
      </c>
      <c r="P758" s="120" t="s">
        <v>379</v>
      </c>
      <c r="Q758" s="122">
        <v>48.857999999999997</v>
      </c>
      <c r="R758" s="122">
        <v>85.501999999999995</v>
      </c>
      <c r="S758" s="122">
        <v>0</v>
      </c>
      <c r="V758" s="17"/>
      <c r="X758" s="12"/>
      <c r="Y758" s="10"/>
    </row>
    <row r="759" spans="2:41" x14ac:dyDescent="0.25">
      <c r="B759" s="12"/>
      <c r="C759" s="10"/>
      <c r="N759" s="120" t="s">
        <v>648</v>
      </c>
      <c r="O759" s="121">
        <v>45170.462777779998</v>
      </c>
      <c r="P759" s="120" t="s">
        <v>379</v>
      </c>
      <c r="Q759" s="122">
        <v>102.85599999999999</v>
      </c>
      <c r="R759" s="122">
        <v>180</v>
      </c>
      <c r="S759" s="122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0" t="s">
        <v>572</v>
      </c>
      <c r="O760" s="121">
        <v>45170.469872690002</v>
      </c>
      <c r="P760" s="120" t="s">
        <v>379</v>
      </c>
      <c r="Q760" s="122">
        <v>43.073</v>
      </c>
      <c r="R760" s="122">
        <v>75.38</v>
      </c>
      <c r="S760" s="122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0" t="s">
        <v>572</v>
      </c>
      <c r="O761" s="121">
        <v>45177.735138889999</v>
      </c>
      <c r="P761" s="120" t="s">
        <v>379</v>
      </c>
      <c r="Q761" s="122">
        <v>34.283999999999999</v>
      </c>
      <c r="R761" s="122">
        <v>60</v>
      </c>
      <c r="S761" s="122">
        <v>0</v>
      </c>
      <c r="V761" s="17"/>
      <c r="X761" s="12"/>
      <c r="Y761" s="10"/>
    </row>
    <row r="762" spans="2:41" x14ac:dyDescent="0.25">
      <c r="B762" s="12"/>
      <c r="C762" s="10"/>
      <c r="N762" s="120" t="s">
        <v>588</v>
      </c>
      <c r="O762" s="121">
        <v>45180.577523150001</v>
      </c>
      <c r="P762" s="120" t="s">
        <v>379</v>
      </c>
      <c r="Q762" s="122">
        <v>45.713999999999999</v>
      </c>
      <c r="R762" s="122">
        <v>80</v>
      </c>
      <c r="S762" s="122">
        <v>999</v>
      </c>
      <c r="V762" s="17"/>
      <c r="X762" s="12"/>
      <c r="Y762" s="10"/>
    </row>
    <row r="763" spans="2:41" x14ac:dyDescent="0.25">
      <c r="B763" s="12"/>
      <c r="C763" s="10"/>
      <c r="R763" s="182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 t="e">
        <f>SUM(C748:C763)</f>
        <v>#REF!</v>
      </c>
      <c r="D764" t="s">
        <v>22</v>
      </c>
      <c r="E764" t="s">
        <v>21</v>
      </c>
      <c r="V764" s="17"/>
      <c r="X764" s="15" t="s">
        <v>18</v>
      </c>
      <c r="Y764" s="16" t="e">
        <f>SUM(Y748:Y763)</f>
        <v>#REF!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79" t="s">
        <v>29</v>
      </c>
      <c r="AD778" s="179"/>
      <c r="AE778" s="179"/>
    </row>
    <row r="779" spans="2:39" ht="15" customHeight="1" x14ac:dyDescent="0.4">
      <c r="H779" s="70" t="s">
        <v>28</v>
      </c>
      <c r="I779" s="70"/>
      <c r="J779" s="70"/>
      <c r="V779" s="17"/>
      <c r="AC779" s="179"/>
      <c r="AD779" s="179"/>
      <c r="AE779" s="179"/>
    </row>
    <row r="780" spans="2:39" ht="15" customHeight="1" x14ac:dyDescent="0.4">
      <c r="H780" s="70"/>
      <c r="I780" s="70"/>
      <c r="J780" s="70"/>
      <c r="V780" s="17"/>
      <c r="AC780" s="179"/>
      <c r="AD780" s="179"/>
      <c r="AE780" s="179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67</v>
      </c>
      <c r="V783" s="17"/>
      <c r="X783" s="22" t="s">
        <v>67</v>
      </c>
    </row>
    <row r="784" spans="2:39" ht="23.25" x14ac:dyDescent="0.35">
      <c r="B784" s="23" t="s">
        <v>32</v>
      </c>
      <c r="C784" s="20" t="e">
        <f>IF(X739="PAGADO",0,Y744)</f>
        <v>#REF!</v>
      </c>
      <c r="E784" s="222" t="s">
        <v>59</v>
      </c>
      <c r="F784" s="222"/>
      <c r="G784" s="222"/>
      <c r="H784" s="222"/>
      <c r="V784" s="17"/>
      <c r="X784" s="23" t="s">
        <v>32</v>
      </c>
      <c r="Y784" s="20" t="e">
        <f>IF(B784="PAGADO",0,C789)</f>
        <v>#REF!</v>
      </c>
      <c r="AA784" s="222" t="s">
        <v>237</v>
      </c>
      <c r="AB784" s="222"/>
      <c r="AC784" s="222"/>
      <c r="AD784" s="222"/>
      <c r="AK784" s="222" t="s">
        <v>95</v>
      </c>
      <c r="AL784" s="222"/>
      <c r="AM784" s="222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1248</v>
      </c>
      <c r="G786" s="3" t="s">
        <v>1249</v>
      </c>
      <c r="H786" s="5">
        <v>90</v>
      </c>
      <c r="I786" t="s">
        <v>295</v>
      </c>
      <c r="N786" s="25">
        <v>45201</v>
      </c>
      <c r="O786" s="3" t="s">
        <v>146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1314</v>
      </c>
      <c r="AC786" s="3" t="s">
        <v>156</v>
      </c>
      <c r="AD786" s="5">
        <v>120</v>
      </c>
      <c r="AE786" t="s">
        <v>223</v>
      </c>
      <c r="AJ786" s="25">
        <v>45209</v>
      </c>
      <c r="AK786" s="3" t="s">
        <v>1057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 t="e">
        <f>IF(C784&gt;0,C784+C785,C785)</f>
        <v>#REF!</v>
      </c>
      <c r="E787" s="4">
        <v>45182</v>
      </c>
      <c r="F787" s="3" t="s">
        <v>1248</v>
      </c>
      <c r="G787" s="3" t="s">
        <v>1249</v>
      </c>
      <c r="H787" s="5">
        <v>90</v>
      </c>
      <c r="I787" t="s">
        <v>113</v>
      </c>
      <c r="N787" s="25">
        <v>45202</v>
      </c>
      <c r="O787" s="3" t="s">
        <v>1247</v>
      </c>
      <c r="P787" s="3"/>
      <c r="Q787" s="3"/>
      <c r="R787" s="18">
        <v>14</v>
      </c>
      <c r="S787" s="3"/>
      <c r="V787" s="17"/>
      <c r="X787" s="1" t="s">
        <v>24</v>
      </c>
      <c r="Y787" s="19" t="e">
        <f>IF(Y784&gt;0,Y785+Y784,Y785)</f>
        <v>#REF!</v>
      </c>
      <c r="AA787" s="4">
        <v>45163</v>
      </c>
      <c r="AB787" s="3" t="s">
        <v>1314</v>
      </c>
      <c r="AC787" s="3" t="s">
        <v>156</v>
      </c>
      <c r="AD787" s="5">
        <v>120</v>
      </c>
      <c r="AE787" t="s">
        <v>223</v>
      </c>
      <c r="AJ787" s="25">
        <v>45209</v>
      </c>
      <c r="AK787" s="3" t="s">
        <v>1322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 t="e">
        <f>C811</f>
        <v>#REF!</v>
      </c>
      <c r="E788" s="4">
        <v>45187</v>
      </c>
      <c r="F788" s="3" t="s">
        <v>325</v>
      </c>
      <c r="G788" s="3" t="s">
        <v>156</v>
      </c>
      <c r="H788" s="5">
        <v>200</v>
      </c>
      <c r="I788" t="s">
        <v>295</v>
      </c>
      <c r="N788" s="25">
        <v>45203</v>
      </c>
      <c r="O788" s="3" t="s">
        <v>146</v>
      </c>
      <c r="P788" s="3"/>
      <c r="Q788" s="3"/>
      <c r="R788" s="18">
        <v>200</v>
      </c>
      <c r="S788" s="3"/>
      <c r="V788" s="17"/>
      <c r="X788" s="1" t="s">
        <v>9</v>
      </c>
      <c r="Y788" s="20" t="e">
        <f>Y811</f>
        <v>#REF!</v>
      </c>
      <c r="AA788" s="4">
        <v>45188</v>
      </c>
      <c r="AB788" s="3" t="s">
        <v>1071</v>
      </c>
      <c r="AC788" s="3" t="s">
        <v>90</v>
      </c>
      <c r="AD788" s="5">
        <v>285</v>
      </c>
      <c r="AE788" t="s">
        <v>223</v>
      </c>
      <c r="AJ788" s="25">
        <v>45211</v>
      </c>
      <c r="AK788" s="3" t="s">
        <v>95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 t="e">
        <f>C787-C788</f>
        <v>#REF!</v>
      </c>
      <c r="E789" s="4">
        <v>45189</v>
      </c>
      <c r="F789" s="3" t="s">
        <v>325</v>
      </c>
      <c r="G789" s="3" t="s">
        <v>156</v>
      </c>
      <c r="H789" s="5">
        <v>200</v>
      </c>
      <c r="I789" t="s">
        <v>295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 t="e">
        <f>Y787-Y788</f>
        <v>#REF!</v>
      </c>
      <c r="AA789" s="4">
        <v>45141</v>
      </c>
      <c r="AB789" s="3" t="s">
        <v>112</v>
      </c>
      <c r="AC789" s="3" t="s">
        <v>156</v>
      </c>
      <c r="AD789" s="5">
        <v>170</v>
      </c>
      <c r="AE789" t="s">
        <v>295</v>
      </c>
      <c r="AJ789" s="3"/>
      <c r="AK789" s="3"/>
      <c r="AL789" s="3"/>
      <c r="AM789" s="3"/>
      <c r="AN789" s="3"/>
      <c r="AO789" s="3"/>
    </row>
    <row r="790" spans="2:41" ht="26.25" x14ac:dyDescent="0.4">
      <c r="B790" s="225" t="e">
        <f>IF(C789&lt;0,"NO PAGAR","COBRAR")</f>
        <v>#REF!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e">
        <f>IF(Y789&lt;0,"NO PAGAR","COBRAR")</f>
        <v>#REF!</v>
      </c>
      <c r="Y790" s="225"/>
      <c r="AA790" s="4">
        <v>45145</v>
      </c>
      <c r="AB790" s="3" t="s">
        <v>112</v>
      </c>
      <c r="AC790" s="3" t="s">
        <v>156</v>
      </c>
      <c r="AD790" s="5">
        <v>170</v>
      </c>
      <c r="AE790" t="s">
        <v>223</v>
      </c>
      <c r="AJ790" s="3"/>
      <c r="AK790" s="3"/>
      <c r="AL790" s="3"/>
      <c r="AM790" s="3"/>
      <c r="AN790" s="18"/>
      <c r="AO790" s="3"/>
    </row>
    <row r="791" spans="2:41" x14ac:dyDescent="0.25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 t="e">
        <f>IF(Y739&lt;=0,Y739*-1)</f>
        <v>#REF!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e">
        <f>IF(C789&lt;0,"SALDO ADELANTADO","SALDO A FAVOR'")</f>
        <v>#REF!</v>
      </c>
      <c r="Y792" s="10" t="e">
        <f>IF(C789&lt;=0,C789*-1)</f>
        <v>#REF!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1298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1300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1296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1301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 x14ac:dyDescent="0.25">
      <c r="B803" s="12"/>
      <c r="C803" s="10"/>
      <c r="N803" s="120" t="s">
        <v>588</v>
      </c>
      <c r="O803" s="121">
        <v>45189.449166669998</v>
      </c>
      <c r="P803" s="120" t="s">
        <v>1286</v>
      </c>
      <c r="Q803" s="120" t="s">
        <v>379</v>
      </c>
      <c r="R803" s="122">
        <v>62.863</v>
      </c>
      <c r="S803" s="122">
        <v>110.01</v>
      </c>
      <c r="T803" s="123" t="s">
        <v>650</v>
      </c>
      <c r="V803" s="17"/>
      <c r="X803" s="12"/>
      <c r="Y803" s="10"/>
    </row>
    <row r="804" spans="2:41" x14ac:dyDescent="0.25">
      <c r="B804" s="12"/>
      <c r="C804" s="10"/>
      <c r="N804" s="120" t="s">
        <v>648</v>
      </c>
      <c r="O804" s="121">
        <v>45187.536956019998</v>
      </c>
      <c r="P804" s="120" t="s">
        <v>1285</v>
      </c>
      <c r="Q804" s="120" t="s">
        <v>379</v>
      </c>
      <c r="R804" s="122">
        <v>91.426000000000002</v>
      </c>
      <c r="S804" s="122">
        <v>160</v>
      </c>
      <c r="T804" s="123" t="s">
        <v>59</v>
      </c>
      <c r="V804" s="17"/>
      <c r="X804" s="12"/>
      <c r="Y804" s="10"/>
    </row>
    <row r="805" spans="2:41" x14ac:dyDescent="0.25">
      <c r="B805" s="12"/>
      <c r="C805" s="10"/>
      <c r="E805" s="14"/>
      <c r="N805" s="120" t="s">
        <v>572</v>
      </c>
      <c r="O805" s="121">
        <v>45194.771782409996</v>
      </c>
      <c r="P805" s="120" t="s">
        <v>1284</v>
      </c>
      <c r="Q805" s="120" t="s">
        <v>379</v>
      </c>
      <c r="R805" s="122">
        <v>39.997999999999998</v>
      </c>
      <c r="S805" s="122">
        <v>70</v>
      </c>
      <c r="T805" s="123" t="s">
        <v>1283</v>
      </c>
      <c r="V805" s="17"/>
      <c r="X805" s="12"/>
      <c r="Y805" s="10"/>
      <c r="AA805" s="14"/>
    </row>
    <row r="806" spans="2:41" x14ac:dyDescent="0.25">
      <c r="B806" s="12"/>
      <c r="C806" s="10"/>
      <c r="N806" s="120" t="s">
        <v>588</v>
      </c>
      <c r="O806" s="121">
        <v>45195.397777780003</v>
      </c>
      <c r="P806" s="120" t="s">
        <v>1282</v>
      </c>
      <c r="Q806" s="120" t="s">
        <v>379</v>
      </c>
      <c r="R806" s="122">
        <v>51.430999999999997</v>
      </c>
      <c r="S806" s="122">
        <v>90</v>
      </c>
      <c r="T806" s="123" t="s">
        <v>650</v>
      </c>
      <c r="V806" s="17"/>
      <c r="X806" s="12"/>
      <c r="Y806" s="10"/>
    </row>
    <row r="807" spans="2:41" x14ac:dyDescent="0.25">
      <c r="B807" s="12"/>
      <c r="C807" s="10"/>
      <c r="N807" s="120" t="s">
        <v>648</v>
      </c>
      <c r="O807" s="121">
        <v>45196.014340280002</v>
      </c>
      <c r="P807" s="120" t="s">
        <v>1281</v>
      </c>
      <c r="Q807" s="120" t="s">
        <v>379</v>
      </c>
      <c r="R807" s="122">
        <v>97.14</v>
      </c>
      <c r="S807" s="122">
        <v>170</v>
      </c>
      <c r="T807" s="123" t="s">
        <v>59</v>
      </c>
      <c r="V807" s="17"/>
      <c r="X807" s="12"/>
      <c r="Y807" s="10"/>
    </row>
    <row r="808" spans="2:41" x14ac:dyDescent="0.25">
      <c r="B808" s="12"/>
      <c r="C808" s="10"/>
      <c r="S808" s="182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 t="e">
        <f>SUM(C792:C810)</f>
        <v>#REF!</v>
      </c>
      <c r="V811" s="17"/>
      <c r="X811" s="15" t="s">
        <v>18</v>
      </c>
      <c r="Y811" s="16" t="e">
        <f>SUM(Y792:Y810)</f>
        <v>#REF!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0" t="s">
        <v>30</v>
      </c>
      <c r="I824" s="70"/>
      <c r="J824" s="70"/>
      <c r="V824" s="17"/>
      <c r="AA824" s="221" t="s">
        <v>31</v>
      </c>
      <c r="AB824" s="221"/>
      <c r="AC824" s="221"/>
    </row>
    <row r="825" spans="1:43" ht="15" customHeight="1" x14ac:dyDescent="0.4">
      <c r="H825" s="70"/>
      <c r="I825" s="70"/>
      <c r="J825" s="70"/>
      <c r="V825" s="17"/>
      <c r="AA825" s="221"/>
      <c r="AB825" s="221"/>
      <c r="AC825" s="221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IF(X784="PAGADO",0,C789)</f>
        <v>#REF!</v>
      </c>
      <c r="E827" s="222" t="s">
        <v>237</v>
      </c>
      <c r="F827" s="222"/>
      <c r="G827" s="222"/>
      <c r="H827" s="222"/>
      <c r="V827" s="17"/>
      <c r="X827" s="23" t="s">
        <v>32</v>
      </c>
      <c r="Y827" s="20" t="e">
        <f>IF(B1613="PAGADO",0,C832)</f>
        <v>#REF!</v>
      </c>
      <c r="AA827" s="222" t="s">
        <v>59</v>
      </c>
      <c r="AB827" s="222"/>
      <c r="AC827" s="222"/>
      <c r="AD827" s="222"/>
      <c r="AK827" s="229" t="s">
        <v>10</v>
      </c>
      <c r="AL827" s="229"/>
      <c r="AM827" s="229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155</v>
      </c>
      <c r="G829" s="3" t="s">
        <v>133</v>
      </c>
      <c r="H829" s="5">
        <v>180</v>
      </c>
      <c r="I829" t="s">
        <v>113</v>
      </c>
      <c r="N829" s="25">
        <v>45216</v>
      </c>
      <c r="O829" s="3" t="s">
        <v>95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155</v>
      </c>
      <c r="AC829" s="3" t="s">
        <v>159</v>
      </c>
      <c r="AD829" s="5">
        <v>580</v>
      </c>
      <c r="AE829" t="s">
        <v>105</v>
      </c>
      <c r="AJ829" s="25">
        <v>45219</v>
      </c>
      <c r="AK829" s="3" t="s">
        <v>1346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45175</v>
      </c>
      <c r="F830" s="3" t="s">
        <v>155</v>
      </c>
      <c r="G830" s="3" t="s">
        <v>1328</v>
      </c>
      <c r="H830" s="5">
        <v>570</v>
      </c>
      <c r="I830" t="s">
        <v>105</v>
      </c>
      <c r="N830" s="25">
        <v>45217</v>
      </c>
      <c r="O830" s="3" t="s">
        <v>95</v>
      </c>
      <c r="P830" s="3"/>
      <c r="Q830" s="3"/>
      <c r="R830" s="18">
        <v>160</v>
      </c>
      <c r="S830" s="3"/>
      <c r="V830" s="17"/>
      <c r="X830" s="1" t="s">
        <v>24</v>
      </c>
      <c r="Y830" s="19" t="e">
        <f>IF(Y827&gt;0,Y827+Y828,Y828)</f>
        <v>#REF!</v>
      </c>
      <c r="AA830" s="4">
        <v>45189</v>
      </c>
      <c r="AB830" s="3" t="s">
        <v>155</v>
      </c>
      <c r="AC830" s="3" t="s">
        <v>156</v>
      </c>
      <c r="AD830" s="5">
        <v>170</v>
      </c>
      <c r="AE830" t="s">
        <v>113</v>
      </c>
      <c r="AJ830" s="25">
        <v>45219</v>
      </c>
      <c r="AK830" s="3" t="s">
        <v>1347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45184</v>
      </c>
      <c r="F831" s="3" t="s">
        <v>155</v>
      </c>
      <c r="G831" s="3" t="s">
        <v>156</v>
      </c>
      <c r="H831" s="5">
        <v>170</v>
      </c>
      <c r="I831" t="s">
        <v>113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>
        <v>45191</v>
      </c>
      <c r="AB831" s="3" t="s">
        <v>155</v>
      </c>
      <c r="AC831" s="3" t="s">
        <v>156</v>
      </c>
      <c r="AD831" s="5">
        <v>170</v>
      </c>
      <c r="AE831" t="s">
        <v>113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45161</v>
      </c>
      <c r="F832" s="3" t="s">
        <v>155</v>
      </c>
      <c r="G832" s="3" t="s">
        <v>156</v>
      </c>
      <c r="H832" s="5">
        <v>170</v>
      </c>
      <c r="I832" t="s">
        <v>113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>
        <v>45191</v>
      </c>
      <c r="AB832" s="3" t="s">
        <v>155</v>
      </c>
      <c r="AC832" s="3" t="s">
        <v>156</v>
      </c>
      <c r="AD832" s="5">
        <v>170</v>
      </c>
      <c r="AE832" t="s">
        <v>295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1331</v>
      </c>
      <c r="G833" s="3" t="s">
        <v>156</v>
      </c>
      <c r="H833" s="5">
        <v>110</v>
      </c>
      <c r="I833" t="s">
        <v>295</v>
      </c>
      <c r="N833" s="3"/>
      <c r="O833" s="3"/>
      <c r="P833" s="3"/>
      <c r="Q833" s="3"/>
      <c r="R833" s="18"/>
      <c r="S833" s="3"/>
      <c r="V833" s="17"/>
      <c r="X833" s="223" t="e">
        <f>IF(Y832&lt;0,"NO PAGAR","COBRAR'")</f>
        <v>#REF!</v>
      </c>
      <c r="Y833" s="223"/>
      <c r="AA833" s="4">
        <v>45194</v>
      </c>
      <c r="AB833" s="3" t="s">
        <v>155</v>
      </c>
      <c r="AC833" s="3" t="s">
        <v>133</v>
      </c>
      <c r="AD833" s="5">
        <v>110</v>
      </c>
      <c r="AE833" t="s">
        <v>113</v>
      </c>
      <c r="AJ833" s="3"/>
      <c r="AK833" s="3"/>
      <c r="AL833" s="3"/>
      <c r="AM833" s="3"/>
      <c r="AN833" s="18"/>
      <c r="AO833" s="3"/>
    </row>
    <row r="834" spans="2:41" ht="23.25" x14ac:dyDescent="0.35">
      <c r="B834" s="223" t="e">
        <f>IF(C832&lt;0,"NO PAGAR","COBRAR'")</f>
        <v>#REF!</v>
      </c>
      <c r="C834" s="223"/>
      <c r="E834" s="4">
        <v>45156</v>
      </c>
      <c r="F834" s="3" t="s">
        <v>1332</v>
      </c>
      <c r="G834" s="3" t="s">
        <v>156</v>
      </c>
      <c r="H834" s="5">
        <v>110</v>
      </c>
      <c r="I834" t="s">
        <v>295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155</v>
      </c>
      <c r="AC834" s="3" t="s">
        <v>156</v>
      </c>
      <c r="AD834" s="5">
        <v>170</v>
      </c>
      <c r="AE834" t="s">
        <v>113</v>
      </c>
      <c r="AJ834" s="3"/>
      <c r="AK834" s="3"/>
      <c r="AL834" s="3"/>
      <c r="AM834" s="3"/>
      <c r="AN834" s="18"/>
      <c r="AO834" s="3"/>
    </row>
    <row r="835" spans="2:41" x14ac:dyDescent="0.25">
      <c r="B835" s="216" t="s">
        <v>9</v>
      </c>
      <c r="C835" s="217"/>
      <c r="E835" s="4">
        <v>45166</v>
      </c>
      <c r="F835" s="3" t="s">
        <v>1332</v>
      </c>
      <c r="G835" s="3" t="s">
        <v>156</v>
      </c>
      <c r="H835" s="5">
        <v>110</v>
      </c>
      <c r="I835" t="s">
        <v>113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155</v>
      </c>
      <c r="AC835" s="3" t="s">
        <v>156</v>
      </c>
      <c r="AD835" s="5">
        <v>170</v>
      </c>
      <c r="AE835" t="s">
        <v>113</v>
      </c>
      <c r="AJ835" s="3"/>
      <c r="AK835" s="3"/>
      <c r="AL835" s="3"/>
      <c r="AM835" s="3"/>
      <c r="AN835" s="18"/>
      <c r="AO835" s="3"/>
    </row>
    <row r="836" spans="2:41" x14ac:dyDescent="0.25">
      <c r="B836" s="9" t="e">
        <f>IF(Y789&lt;0,"SALDO ADELANTADO","SALDO A FAVOR '")</f>
        <v>#REF!</v>
      </c>
      <c r="C836" s="10" t="e">
        <f>IF(Y789&lt;=0,Y789*-1)</f>
        <v>#REF!</v>
      </c>
      <c r="E836" s="4"/>
      <c r="F836" s="3" t="s">
        <v>1336</v>
      </c>
      <c r="G836" s="3"/>
      <c r="H836" s="5">
        <v>158.4</v>
      </c>
      <c r="I836" t="s">
        <v>105</v>
      </c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>
        <v>45197</v>
      </c>
      <c r="AB836" s="3" t="s">
        <v>80</v>
      </c>
      <c r="AC836" s="3" t="s">
        <v>1365</v>
      </c>
      <c r="AD836" s="5">
        <v>310</v>
      </c>
      <c r="AE836" t="s">
        <v>295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325</v>
      </c>
      <c r="G837" s="3" t="s">
        <v>133</v>
      </c>
      <c r="H837" s="5">
        <v>150</v>
      </c>
      <c r="I837" t="s">
        <v>295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80</v>
      </c>
      <c r="AC837" s="3" t="s">
        <v>156</v>
      </c>
      <c r="AD837" s="5">
        <v>200</v>
      </c>
      <c r="AE837" t="s">
        <v>295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325</v>
      </c>
      <c r="G838" s="3" t="s">
        <v>156</v>
      </c>
      <c r="H838" s="5">
        <v>200</v>
      </c>
      <c r="I838" t="s">
        <v>295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80</v>
      </c>
      <c r="AC838" s="3" t="s">
        <v>156</v>
      </c>
      <c r="AD838" s="5">
        <v>150</v>
      </c>
      <c r="AE838" t="s">
        <v>295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821</v>
      </c>
      <c r="G839" s="3" t="s">
        <v>1337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80</v>
      </c>
      <c r="AC839" s="3" t="s">
        <v>156</v>
      </c>
      <c r="AD839" s="5">
        <v>200</v>
      </c>
      <c r="AE839" t="s">
        <v>295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112</v>
      </c>
      <c r="AC840" s="3" t="s">
        <v>133</v>
      </c>
      <c r="AD840" s="5">
        <v>170</v>
      </c>
      <c r="AE840" t="s">
        <v>113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112</v>
      </c>
      <c r="AC841" s="3" t="s">
        <v>133</v>
      </c>
      <c r="AD841" s="5">
        <v>170</v>
      </c>
      <c r="AE841" t="s">
        <v>113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1343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 x14ac:dyDescent="0.25">
      <c r="B846" s="12"/>
      <c r="C846" s="10"/>
      <c r="N846" t="s">
        <v>1339</v>
      </c>
      <c r="O846" s="191">
        <v>44995</v>
      </c>
      <c r="P846" t="s">
        <v>588</v>
      </c>
      <c r="Q846" t="s">
        <v>379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1339</v>
      </c>
      <c r="O847" s="191">
        <v>45209</v>
      </c>
      <c r="P847" t="s">
        <v>572</v>
      </c>
      <c r="Q847" t="s">
        <v>379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1339</v>
      </c>
      <c r="O848" s="191">
        <v>45209</v>
      </c>
      <c r="P848" t="s">
        <v>588</v>
      </c>
      <c r="Q848" t="s">
        <v>379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1339</v>
      </c>
      <c r="O849" t="s">
        <v>1341</v>
      </c>
      <c r="P849" t="s">
        <v>588</v>
      </c>
      <c r="Q849" t="s">
        <v>379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79" t="s">
        <v>29</v>
      </c>
      <c r="AD867" s="179"/>
      <c r="AE867" s="179"/>
    </row>
    <row r="868" spans="2:41" ht="27" customHeight="1" x14ac:dyDescent="0.4">
      <c r="H868" s="70" t="s">
        <v>28</v>
      </c>
      <c r="I868" s="70"/>
      <c r="J868" s="70"/>
      <c r="V868" s="17"/>
      <c r="AC868" s="179"/>
      <c r="AD868" s="179"/>
      <c r="AE868" s="179"/>
    </row>
    <row r="869" spans="2:41" ht="15" customHeight="1" x14ac:dyDescent="0.4">
      <c r="H869" s="70"/>
      <c r="I869" s="70"/>
      <c r="J869" s="70"/>
      <c r="V869" s="17"/>
      <c r="AC869" s="179"/>
      <c r="AD869" s="179"/>
      <c r="AE869" s="179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22" t="s">
        <v>237</v>
      </c>
      <c r="F873" s="222"/>
      <c r="G873" s="222"/>
      <c r="H873" s="222"/>
      <c r="V873" s="17"/>
      <c r="X873" s="23" t="s">
        <v>32</v>
      </c>
      <c r="Y873" s="20" t="e">
        <f>IF(B873="PAGADO",0,C878)</f>
        <v>#REF!</v>
      </c>
      <c r="AA873" s="222" t="s">
        <v>59</v>
      </c>
      <c r="AB873" s="222"/>
      <c r="AC873" s="222"/>
      <c r="AD873" s="222"/>
      <c r="AK873" s="222" t="s">
        <v>146</v>
      </c>
      <c r="AL873" s="222"/>
      <c r="AM873" s="222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1068</v>
      </c>
      <c r="G875" s="3" t="s">
        <v>1069</v>
      </c>
      <c r="H875" s="5">
        <v>190</v>
      </c>
      <c r="I875" t="s">
        <v>223</v>
      </c>
      <c r="N875" s="25">
        <v>45226</v>
      </c>
      <c r="O875" s="3" t="s">
        <v>95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1406</v>
      </c>
      <c r="AC875" s="3" t="s">
        <v>1407</v>
      </c>
      <c r="AD875" s="5">
        <v>140</v>
      </c>
      <c r="AE875" t="s">
        <v>105</v>
      </c>
      <c r="AJ875" s="25">
        <v>45237</v>
      </c>
      <c r="AK875" s="3" t="s">
        <v>1402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>
        <v>45174</v>
      </c>
      <c r="F876" s="3" t="s">
        <v>418</v>
      </c>
      <c r="G876" s="3" t="s">
        <v>194</v>
      </c>
      <c r="H876" s="5">
        <v>160</v>
      </c>
      <c r="I876" t="s">
        <v>223</v>
      </c>
      <c r="N876" s="25">
        <v>45229</v>
      </c>
      <c r="O876" s="3" t="s">
        <v>95</v>
      </c>
      <c r="P876" s="3"/>
      <c r="Q876" s="3"/>
      <c r="R876" s="18">
        <v>310</v>
      </c>
      <c r="S876" s="3"/>
      <c r="V876" s="17"/>
      <c r="X876" s="1" t="s">
        <v>24</v>
      </c>
      <c r="Y876" s="19" t="e">
        <f>IF(Y873&gt;0,Y874+Y873,Y874)</f>
        <v>#REF!</v>
      </c>
      <c r="AA876" s="4">
        <v>45176</v>
      </c>
      <c r="AB876" s="3" t="s">
        <v>1408</v>
      </c>
      <c r="AC876" s="3" t="s">
        <v>195</v>
      </c>
      <c r="AD876" s="5">
        <v>150</v>
      </c>
      <c r="AE876" t="s">
        <v>105</v>
      </c>
      <c r="AJ876" s="25">
        <v>45238</v>
      </c>
      <c r="AK876" s="3" t="s">
        <v>95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 t="e">
        <f>C900</f>
        <v>#REF!</v>
      </c>
      <c r="E877" s="4">
        <v>45177</v>
      </c>
      <c r="F877" s="3" t="s">
        <v>418</v>
      </c>
      <c r="G877" s="3" t="s">
        <v>194</v>
      </c>
      <c r="H877" s="5">
        <v>160</v>
      </c>
      <c r="I877" t="s">
        <v>223</v>
      </c>
      <c r="N877" s="25">
        <v>45231</v>
      </c>
      <c r="O877" s="3" t="s">
        <v>95</v>
      </c>
      <c r="P877" s="3"/>
      <c r="Q877" s="3"/>
      <c r="R877" s="18">
        <v>800</v>
      </c>
      <c r="S877" s="3"/>
      <c r="V877" s="17"/>
      <c r="X877" s="1" t="s">
        <v>9</v>
      </c>
      <c r="Y877" s="20" t="e">
        <f>Y900</f>
        <v>#REF!</v>
      </c>
      <c r="AA877" s="4">
        <v>45218</v>
      </c>
      <c r="AB877" s="3" t="s">
        <v>1409</v>
      </c>
      <c r="AC877" s="3" t="s">
        <v>1335</v>
      </c>
      <c r="AD877" s="5">
        <v>230</v>
      </c>
      <c r="AE877" t="s">
        <v>295</v>
      </c>
      <c r="AJ877" s="25">
        <v>45238</v>
      </c>
      <c r="AK877" s="3" t="s">
        <v>1415</v>
      </c>
      <c r="AL877" s="3"/>
      <c r="AM877" s="3"/>
      <c r="AN877" s="154">
        <v>59.1</v>
      </c>
      <c r="AO877" s="3"/>
    </row>
    <row r="878" spans="2:41" x14ac:dyDescent="0.25">
      <c r="B878" s="6" t="s">
        <v>25</v>
      </c>
      <c r="C878" s="21" t="e">
        <f>C876-C877</f>
        <v>#REF!</v>
      </c>
      <c r="E878" s="4">
        <v>45212</v>
      </c>
      <c r="F878" s="3" t="s">
        <v>325</v>
      </c>
      <c r="G878" s="3" t="s">
        <v>156</v>
      </c>
      <c r="H878" s="5">
        <v>615</v>
      </c>
      <c r="I878" t="s">
        <v>295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45202</v>
      </c>
      <c r="AB878" s="3" t="s">
        <v>1071</v>
      </c>
      <c r="AC878" s="3" t="s">
        <v>1077</v>
      </c>
      <c r="AD878" s="5">
        <v>285</v>
      </c>
      <c r="AE878" t="s">
        <v>295</v>
      </c>
      <c r="AJ878" s="25">
        <v>45240</v>
      </c>
      <c r="AK878" s="3" t="s">
        <v>95</v>
      </c>
      <c r="AL878" s="3"/>
      <c r="AM878" s="3"/>
      <c r="AN878" s="18">
        <v>1000</v>
      </c>
      <c r="AO878" s="3"/>
    </row>
    <row r="879" spans="2:41" ht="26.25" x14ac:dyDescent="0.4">
      <c r="B879" s="225" t="e">
        <f>IF(C878&lt;0,"NO PAGAR","COBRAR")</f>
        <v>#REF!</v>
      </c>
      <c r="C879" s="225"/>
      <c r="E879" s="25">
        <v>45215</v>
      </c>
      <c r="F879" s="3" t="s">
        <v>325</v>
      </c>
      <c r="G879" s="3" t="s">
        <v>156</v>
      </c>
      <c r="H879" s="5">
        <v>200</v>
      </c>
      <c r="I879" t="s">
        <v>295</v>
      </c>
      <c r="N879" s="3"/>
      <c r="O879" s="3"/>
      <c r="P879" s="3"/>
      <c r="Q879" s="3"/>
      <c r="R879" s="18"/>
      <c r="S879" s="3"/>
      <c r="V879" s="17"/>
      <c r="X879" s="225" t="e">
        <f>IF(Y878&lt;0,"NO PAGAR","COBRAR")</f>
        <v>#REF!</v>
      </c>
      <c r="Y879" s="225"/>
      <c r="AA879" s="4">
        <v>45210</v>
      </c>
      <c r="AB879" s="3" t="s">
        <v>1071</v>
      </c>
      <c r="AC879" s="3" t="s">
        <v>1077</v>
      </c>
      <c r="AD879" s="5">
        <v>285</v>
      </c>
      <c r="AE879" t="s">
        <v>295</v>
      </c>
      <c r="AJ879" s="25">
        <v>45240</v>
      </c>
      <c r="AK879" s="3" t="s">
        <v>95</v>
      </c>
      <c r="AL879" s="3"/>
      <c r="AM879" s="3"/>
      <c r="AN879" s="18">
        <v>150</v>
      </c>
      <c r="AO879" s="3"/>
    </row>
    <row r="880" spans="2:41" x14ac:dyDescent="0.25">
      <c r="B880" s="216" t="s">
        <v>9</v>
      </c>
      <c r="C880" s="217"/>
      <c r="E880" s="4">
        <v>45203</v>
      </c>
      <c r="F880" s="3" t="s">
        <v>155</v>
      </c>
      <c r="G880" s="3" t="s">
        <v>156</v>
      </c>
      <c r="H880" s="5">
        <v>170</v>
      </c>
      <c r="I880" t="s">
        <v>223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1071</v>
      </c>
      <c r="AC880" s="3" t="s">
        <v>90</v>
      </c>
      <c r="AD880" s="5">
        <v>285</v>
      </c>
      <c r="AE880" t="s">
        <v>295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>
        <v>45205</v>
      </c>
      <c r="F881" s="3" t="s">
        <v>155</v>
      </c>
      <c r="G881" s="3" t="s">
        <v>156</v>
      </c>
      <c r="H881" s="5">
        <v>170</v>
      </c>
      <c r="I881" t="s">
        <v>223</v>
      </c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>
        <v>45217</v>
      </c>
      <c r="AB881" s="3" t="s">
        <v>1071</v>
      </c>
      <c r="AC881" s="3" t="s">
        <v>90</v>
      </c>
      <c r="AD881" s="5">
        <v>285</v>
      </c>
      <c r="AE881" t="s">
        <v>105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155</v>
      </c>
      <c r="G882" s="3" t="s">
        <v>156</v>
      </c>
      <c r="H882" s="5">
        <v>170</v>
      </c>
      <c r="I882" t="s">
        <v>295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1416</v>
      </c>
      <c r="AC882" s="3" t="s">
        <v>1417</v>
      </c>
      <c r="AD882" s="5">
        <v>140</v>
      </c>
      <c r="AE882" t="s">
        <v>295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155</v>
      </c>
      <c r="G883" s="3" t="s">
        <v>133</v>
      </c>
      <c r="H883" s="5">
        <v>170</v>
      </c>
      <c r="I883" t="s">
        <v>223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155</v>
      </c>
      <c r="G884" s="3" t="s">
        <v>133</v>
      </c>
      <c r="H884" s="5">
        <v>170</v>
      </c>
      <c r="I884" t="s">
        <v>223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65"/>
      <c r="E885" s="4">
        <v>45212</v>
      </c>
      <c r="F885" s="3" t="s">
        <v>155</v>
      </c>
      <c r="G885" s="3" t="s">
        <v>156</v>
      </c>
      <c r="H885" s="5">
        <v>170</v>
      </c>
      <c r="I885" t="s">
        <v>105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155</v>
      </c>
      <c r="G886" s="3" t="s">
        <v>133</v>
      </c>
      <c r="H886" s="5">
        <v>170</v>
      </c>
      <c r="I886" t="s">
        <v>223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132</v>
      </c>
      <c r="G887" s="3" t="s">
        <v>118</v>
      </c>
      <c r="H887" s="5">
        <v>190</v>
      </c>
      <c r="I887" t="s">
        <v>223</v>
      </c>
      <c r="N887" s="3"/>
      <c r="O887" s="3"/>
      <c r="P887" s="3"/>
      <c r="Q887" s="3"/>
      <c r="R887" s="18"/>
      <c r="S887" s="3"/>
      <c r="V887" s="17"/>
      <c r="X887" s="11" t="s">
        <v>1412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1382</v>
      </c>
      <c r="G888" s="3" t="s">
        <v>112</v>
      </c>
      <c r="H888" s="5">
        <v>90</v>
      </c>
      <c r="I888" t="s">
        <v>223</v>
      </c>
      <c r="N888" s="3"/>
      <c r="O888" s="3"/>
      <c r="P888" s="3"/>
      <c r="Q888" s="3"/>
      <c r="R888" s="18"/>
      <c r="S888" s="3"/>
      <c r="V888" s="17"/>
      <c r="X888" s="11" t="s">
        <v>1538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1399</v>
      </c>
      <c r="C889" s="10">
        <f>R899</f>
        <v>707.4559999999999</v>
      </c>
      <c r="E889" s="25">
        <v>45159</v>
      </c>
      <c r="F889" s="3" t="s">
        <v>1249</v>
      </c>
      <c r="G889" s="3" t="s">
        <v>156</v>
      </c>
      <c r="H889" s="5">
        <v>130</v>
      </c>
      <c r="I889" t="s">
        <v>223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4">
        <v>45159</v>
      </c>
      <c r="F890" s="143" t="s">
        <v>1249</v>
      </c>
      <c r="G890" s="143" t="s">
        <v>156</v>
      </c>
      <c r="H890" s="18">
        <v>130</v>
      </c>
      <c r="I890" t="s">
        <v>295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0" t="s">
        <v>588</v>
      </c>
      <c r="O892" s="120" t="s">
        <v>370</v>
      </c>
      <c r="P892" s="121">
        <v>45215.55346065</v>
      </c>
      <c r="Q892" s="122">
        <v>56.203000000000003</v>
      </c>
      <c r="R892" s="122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0" t="s">
        <v>588</v>
      </c>
      <c r="O893" s="120" t="s">
        <v>370</v>
      </c>
      <c r="P893" s="121">
        <v>45218.036053240001</v>
      </c>
      <c r="Q893" s="122">
        <v>51.429000000000002</v>
      </c>
      <c r="R893" s="122">
        <v>90.001000000000005</v>
      </c>
      <c r="V893" s="17"/>
      <c r="X893" s="12"/>
      <c r="Y893" s="10"/>
    </row>
    <row r="894" spans="2:41" x14ac:dyDescent="0.25">
      <c r="B894" s="12"/>
      <c r="C894" s="10"/>
      <c r="E894" s="49"/>
      <c r="F894" s="3"/>
      <c r="G894" s="3"/>
      <c r="H894" s="18"/>
      <c r="N894" s="120" t="s">
        <v>588</v>
      </c>
      <c r="O894" s="120" t="s">
        <v>373</v>
      </c>
      <c r="P894" s="121">
        <v>45216.72037037</v>
      </c>
      <c r="Q894" s="122">
        <v>34.283000000000001</v>
      </c>
      <c r="R894" s="122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0" t="s">
        <v>572</v>
      </c>
      <c r="O895" s="120" t="s">
        <v>373</v>
      </c>
      <c r="P895" s="121">
        <v>45217.850092590001</v>
      </c>
      <c r="Q895" s="122">
        <v>46.856000000000002</v>
      </c>
      <c r="R895" s="122">
        <v>82</v>
      </c>
      <c r="V895" s="17"/>
      <c r="X895" s="12"/>
      <c r="Y895" s="10"/>
    </row>
    <row r="896" spans="2:41" x14ac:dyDescent="0.25">
      <c r="B896" s="12"/>
      <c r="C896" s="10"/>
      <c r="N896" s="120" t="s">
        <v>588</v>
      </c>
      <c r="O896" s="120" t="s">
        <v>373</v>
      </c>
      <c r="P896" s="121">
        <v>45223.789004630002</v>
      </c>
      <c r="Q896" s="122">
        <v>68.569000000000003</v>
      </c>
      <c r="R896" s="122">
        <v>120</v>
      </c>
      <c r="V896" s="17"/>
      <c r="X896" s="12"/>
      <c r="Y896" s="10"/>
    </row>
    <row r="897" spans="1:43" x14ac:dyDescent="0.25">
      <c r="B897" s="12"/>
      <c r="C897" s="10"/>
      <c r="N897" s="120" t="s">
        <v>648</v>
      </c>
      <c r="O897" s="120" t="s">
        <v>373</v>
      </c>
      <c r="P897" s="121">
        <v>45225.518958330002</v>
      </c>
      <c r="Q897" s="122">
        <v>106.896</v>
      </c>
      <c r="R897" s="122">
        <v>187.07</v>
      </c>
      <c r="V897" s="17"/>
      <c r="X897" s="12"/>
      <c r="Y897" s="10"/>
    </row>
    <row r="898" spans="1:43" x14ac:dyDescent="0.25">
      <c r="B898" s="12"/>
      <c r="C898" s="10"/>
      <c r="N898" s="120" t="s">
        <v>572</v>
      </c>
      <c r="O898" s="120" t="s">
        <v>373</v>
      </c>
      <c r="P898" s="121">
        <v>45225.808530089998</v>
      </c>
      <c r="Q898" s="122">
        <v>40.018999999999998</v>
      </c>
      <c r="R898" s="122">
        <v>70.03</v>
      </c>
      <c r="V898" s="17"/>
      <c r="X898" s="12"/>
      <c r="Y898" s="10"/>
    </row>
    <row r="899" spans="1:43" x14ac:dyDescent="0.25">
      <c r="B899" s="11"/>
      <c r="C899" s="10"/>
      <c r="R899" s="182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0" t="s">
        <v>30</v>
      </c>
      <c r="I913" s="70"/>
      <c r="J913" s="70"/>
      <c r="V913" s="17"/>
      <c r="AA913" s="221" t="s">
        <v>31</v>
      </c>
      <c r="AB913" s="221"/>
      <c r="AC913" s="221"/>
    </row>
    <row r="914" spans="2:41" ht="15" customHeight="1" x14ac:dyDescent="0.4">
      <c r="H914" s="70"/>
      <c r="I914" s="70"/>
      <c r="J914" s="70"/>
      <c r="V914" s="17"/>
      <c r="AA914" s="221"/>
      <c r="AB914" s="221"/>
      <c r="AC914" s="221"/>
    </row>
    <row r="915" spans="2:41" ht="23.25" x14ac:dyDescent="0.35">
      <c r="B915" s="24" t="s">
        <v>70</v>
      </c>
      <c r="V915" s="17"/>
      <c r="X915" s="22" t="s">
        <v>68</v>
      </c>
    </row>
    <row r="916" spans="2:41" ht="26.25" x14ac:dyDescent="0.4">
      <c r="B916" s="23" t="s">
        <v>32</v>
      </c>
      <c r="C916" s="20" t="e">
        <f>IF(X873="PAGADO",0,Y878)</f>
        <v>#REF!</v>
      </c>
      <c r="E916" s="222" t="s">
        <v>59</v>
      </c>
      <c r="F916" s="222"/>
      <c r="G916" s="222"/>
      <c r="H916" s="222"/>
      <c r="V916" s="17"/>
      <c r="X916" s="23" t="s">
        <v>32</v>
      </c>
      <c r="Y916" s="20" t="e">
        <f>IF(B1707="PAGADO",0,C921)</f>
        <v>#REF!</v>
      </c>
      <c r="AA916" s="222" t="s">
        <v>237</v>
      </c>
      <c r="AB916" s="222"/>
      <c r="AC916" s="222"/>
      <c r="AD916" s="222"/>
      <c r="AK916" s="229" t="s">
        <v>10</v>
      </c>
      <c r="AL916" s="229"/>
      <c r="AM916" s="229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221</v>
      </c>
      <c r="G918" s="3" t="s">
        <v>156</v>
      </c>
      <c r="H918" s="5">
        <v>200</v>
      </c>
      <c r="I918" t="s">
        <v>295</v>
      </c>
      <c r="N918" s="25">
        <v>45244</v>
      </c>
      <c r="O918" s="3" t="s">
        <v>95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137</v>
      </c>
      <c r="AC918" s="3" t="s">
        <v>81</v>
      </c>
      <c r="AD918" s="5">
        <v>75</v>
      </c>
      <c r="AE918" t="s">
        <v>113</v>
      </c>
      <c r="AJ918" s="25">
        <v>45251</v>
      </c>
      <c r="AK918" s="3" t="s">
        <v>338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45222</v>
      </c>
      <c r="F919" s="3" t="s">
        <v>221</v>
      </c>
      <c r="G919" s="3" t="s">
        <v>156</v>
      </c>
      <c r="H919" s="5">
        <v>150</v>
      </c>
      <c r="I919" t="s">
        <v>295</v>
      </c>
      <c r="N919" s="25">
        <v>45245</v>
      </c>
      <c r="O919" s="3" t="s">
        <v>95</v>
      </c>
      <c r="P919" s="3"/>
      <c r="Q919" s="3"/>
      <c r="R919" s="18">
        <v>220</v>
      </c>
      <c r="S919" s="3"/>
      <c r="V919" s="17"/>
      <c r="X919" s="1" t="s">
        <v>24</v>
      </c>
      <c r="Y919" s="19" t="e">
        <f>IF(Y916&gt;0,Y916+Y917,Y917)</f>
        <v>#REF!</v>
      </c>
      <c r="AA919" s="4">
        <v>45217</v>
      </c>
      <c r="AB919" s="3" t="s">
        <v>155</v>
      </c>
      <c r="AC919" s="3" t="s">
        <v>81</v>
      </c>
      <c r="AD919" s="5">
        <v>170</v>
      </c>
      <c r="AE919" t="s">
        <v>113</v>
      </c>
      <c r="AJ919" s="25">
        <v>45252</v>
      </c>
      <c r="AK919" s="3" t="s">
        <v>1474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 t="e">
        <f>C941</f>
        <v>#REF!</v>
      </c>
      <c r="E920" s="4">
        <v>45224</v>
      </c>
      <c r="F920" s="3" t="s">
        <v>221</v>
      </c>
      <c r="G920" s="3" t="s">
        <v>156</v>
      </c>
      <c r="H920" s="5">
        <v>200</v>
      </c>
      <c r="I920" t="s">
        <v>295</v>
      </c>
      <c r="N920" s="25">
        <v>45246</v>
      </c>
      <c r="O920" s="3" t="s">
        <v>95</v>
      </c>
      <c r="P920" s="3"/>
      <c r="Q920" s="3"/>
      <c r="R920" s="18">
        <v>1000</v>
      </c>
      <c r="S920" s="3"/>
      <c r="V920" s="17"/>
      <c r="X920" s="1" t="s">
        <v>9</v>
      </c>
      <c r="Y920" s="20" t="e">
        <f>Y941</f>
        <v>#REF!</v>
      </c>
      <c r="AA920" s="4">
        <v>45217</v>
      </c>
      <c r="AB920" s="3" t="s">
        <v>155</v>
      </c>
      <c r="AC920" s="3" t="s">
        <v>159</v>
      </c>
      <c r="AD920" s="5">
        <v>580</v>
      </c>
      <c r="AE920" t="s">
        <v>295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45229</v>
      </c>
      <c r="F921" s="3" t="s">
        <v>221</v>
      </c>
      <c r="G921" s="3" t="s">
        <v>156</v>
      </c>
      <c r="H921" s="5">
        <v>200</v>
      </c>
      <c r="I921" t="s">
        <v>295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>
        <v>45219</v>
      </c>
      <c r="AB921" s="3" t="s">
        <v>155</v>
      </c>
      <c r="AC921" s="3" t="s">
        <v>81</v>
      </c>
      <c r="AD921" s="5">
        <v>170</v>
      </c>
      <c r="AE921" t="s">
        <v>113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221</v>
      </c>
      <c r="G922" s="3" t="s">
        <v>156</v>
      </c>
      <c r="H922" s="5">
        <v>200</v>
      </c>
      <c r="I922" t="s">
        <v>295</v>
      </c>
      <c r="N922" s="3"/>
      <c r="O922" s="3"/>
      <c r="P922" s="3"/>
      <c r="Q922" s="3"/>
      <c r="R922" s="18"/>
      <c r="S922" s="3"/>
      <c r="V922" s="17"/>
      <c r="X922" s="223" t="e">
        <f>IF(Y921&lt;0,"NO PAGAR","COBRAR'")</f>
        <v>#REF!</v>
      </c>
      <c r="Y922" s="223"/>
      <c r="AA922" s="4">
        <v>45219</v>
      </c>
      <c r="AB922" s="3" t="s">
        <v>155</v>
      </c>
      <c r="AC922" s="3" t="s">
        <v>81</v>
      </c>
      <c r="AD922" s="5">
        <v>170</v>
      </c>
      <c r="AE922" t="s">
        <v>295</v>
      </c>
      <c r="AJ922" s="3"/>
      <c r="AK922" s="3"/>
      <c r="AL922" s="3"/>
      <c r="AM922" s="3"/>
      <c r="AN922" s="18"/>
      <c r="AO922" s="3"/>
    </row>
    <row r="923" spans="2:41" ht="23.25" x14ac:dyDescent="0.35">
      <c r="B923" s="223" t="e">
        <f>IF(C921&lt;0,"NO PAGAR","COBRAR'")</f>
        <v>#REF!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155</v>
      </c>
      <c r="AC923" s="3" t="s">
        <v>81</v>
      </c>
      <c r="AD923" s="5">
        <v>170</v>
      </c>
      <c r="AE923" t="s">
        <v>113</v>
      </c>
      <c r="AJ923" s="3"/>
      <c r="AK923" s="3"/>
      <c r="AL923" s="3"/>
      <c r="AM923" s="3"/>
      <c r="AN923" s="18"/>
      <c r="AO923" s="3"/>
    </row>
    <row r="924" spans="2:41" x14ac:dyDescent="0.25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1535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1151</v>
      </c>
      <c r="AK935" t="s">
        <v>1339</v>
      </c>
      <c r="AL935" s="204">
        <v>45237</v>
      </c>
      <c r="AM935" t="s">
        <v>648</v>
      </c>
      <c r="AN935" s="205">
        <v>130</v>
      </c>
    </row>
    <row r="936" spans="2:41" x14ac:dyDescent="0.25">
      <c r="B936" s="12"/>
      <c r="C936" s="10"/>
      <c r="V936" s="17"/>
      <c r="X936" s="12"/>
      <c r="Y936" s="10"/>
      <c r="AJ936" t="s">
        <v>370</v>
      </c>
      <c r="AK936" t="s">
        <v>1339</v>
      </c>
      <c r="AL936" s="204">
        <v>45239</v>
      </c>
      <c r="AM936" t="s">
        <v>648</v>
      </c>
      <c r="AN936" s="205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449</v>
      </c>
      <c r="AK937" t="s">
        <v>1339</v>
      </c>
      <c r="AL937" s="204">
        <v>45245</v>
      </c>
      <c r="AM937" t="s">
        <v>648</v>
      </c>
      <c r="AN937" s="205">
        <v>100.004</v>
      </c>
    </row>
    <row r="938" spans="2:41" x14ac:dyDescent="0.25">
      <c r="B938" s="12"/>
      <c r="C938" s="10"/>
      <c r="V938" s="17"/>
      <c r="X938" s="12"/>
      <c r="Y938" s="10"/>
      <c r="AJ938" t="s">
        <v>373</v>
      </c>
      <c r="AK938" t="s">
        <v>1339</v>
      </c>
      <c r="AL938" s="204">
        <v>45239</v>
      </c>
      <c r="AM938" t="s">
        <v>572</v>
      </c>
      <c r="AN938" s="205">
        <v>70</v>
      </c>
    </row>
    <row r="939" spans="2:41" x14ac:dyDescent="0.25">
      <c r="B939" s="12"/>
      <c r="C939" s="10"/>
      <c r="V939" s="17"/>
      <c r="X939" s="12"/>
      <c r="Y939" s="10"/>
      <c r="AJ939" t="s">
        <v>373</v>
      </c>
      <c r="AK939" t="s">
        <v>1339</v>
      </c>
      <c r="AL939" s="204">
        <v>45240</v>
      </c>
      <c r="AM939" t="s">
        <v>588</v>
      </c>
      <c r="AN939" s="205">
        <v>100</v>
      </c>
    </row>
    <row r="940" spans="2:41" x14ac:dyDescent="0.25">
      <c r="B940" s="12"/>
      <c r="C940" s="10"/>
      <c r="V940" s="17"/>
      <c r="X940" s="12"/>
      <c r="Y940" s="10"/>
      <c r="AL940" s="204"/>
      <c r="AN940" s="111">
        <f>SUM(AN935:AN939)</f>
        <v>510.01100000000002</v>
      </c>
    </row>
    <row r="941" spans="2:41" x14ac:dyDescent="0.25">
      <c r="B941" s="15" t="s">
        <v>18</v>
      </c>
      <c r="C941" s="16" t="e">
        <f>SUM(C925:C940)</f>
        <v>#REF!</v>
      </c>
      <c r="D941" t="s">
        <v>22</v>
      </c>
      <c r="E941" t="s">
        <v>21</v>
      </c>
      <c r="V941" s="17"/>
      <c r="X941" s="15" t="s">
        <v>18</v>
      </c>
      <c r="Y941" s="16" t="e">
        <f>SUM(Y925:Y940)</f>
        <v>#REF!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79" t="s">
        <v>29</v>
      </c>
      <c r="AD955" s="179"/>
      <c r="AE955" s="179"/>
    </row>
    <row r="956" spans="2:41" ht="24" customHeight="1" x14ac:dyDescent="0.4">
      <c r="H956" s="70" t="s">
        <v>28</v>
      </c>
      <c r="I956" s="70"/>
      <c r="J956" s="70"/>
      <c r="V956" s="17"/>
      <c r="AC956" s="179"/>
      <c r="AD956" s="179"/>
      <c r="AE956" s="179"/>
    </row>
    <row r="957" spans="2:41" ht="23.25" x14ac:dyDescent="0.35">
      <c r="B957" s="22" t="s">
        <v>69</v>
      </c>
      <c r="V957" s="17"/>
      <c r="X957" s="22" t="s">
        <v>71</v>
      </c>
    </row>
    <row r="958" spans="2:41" ht="23.25" x14ac:dyDescent="0.35">
      <c r="B958" s="23" t="s">
        <v>32</v>
      </c>
      <c r="C958" s="20" t="e">
        <f>IF(X916="PAGADO",0,Y921)</f>
        <v>#REF!</v>
      </c>
      <c r="E958" s="222" t="s">
        <v>59</v>
      </c>
      <c r="F958" s="222"/>
      <c r="G958" s="222"/>
      <c r="H958" s="222"/>
      <c r="V958" s="17"/>
      <c r="X958" s="23" t="s">
        <v>32</v>
      </c>
      <c r="Y958" s="20" t="e">
        <f>IF(B958="PAGADO",0,C963)</f>
        <v>#REF!</v>
      </c>
      <c r="AA958" s="222" t="s">
        <v>237</v>
      </c>
      <c r="AB958" s="222"/>
      <c r="AC958" s="222"/>
      <c r="AD958" s="222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155</v>
      </c>
      <c r="G960" s="3" t="s">
        <v>156</v>
      </c>
      <c r="H960" s="5">
        <v>170</v>
      </c>
      <c r="I960" t="s">
        <v>113</v>
      </c>
      <c r="N960" s="25">
        <v>45260</v>
      </c>
      <c r="O960" s="3" t="s">
        <v>338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1168</v>
      </c>
      <c r="AC960" s="3" t="s">
        <v>156</v>
      </c>
      <c r="AD960" s="5">
        <v>75</v>
      </c>
      <c r="AE960" t="s">
        <v>113</v>
      </c>
      <c r="AJ960" s="25">
        <v>45267</v>
      </c>
      <c r="AK960" s="3" t="s">
        <v>338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45238</v>
      </c>
      <c r="F961" s="3" t="s">
        <v>155</v>
      </c>
      <c r="G961" s="3" t="s">
        <v>159</v>
      </c>
      <c r="H961" s="5">
        <v>580</v>
      </c>
      <c r="I961" t="s">
        <v>295</v>
      </c>
      <c r="N961" s="25">
        <v>45266</v>
      </c>
      <c r="O961" s="3" t="s">
        <v>1057</v>
      </c>
      <c r="P961" s="3"/>
      <c r="Q961" s="3"/>
      <c r="R961" s="18">
        <v>59.1</v>
      </c>
      <c r="S961" s="3"/>
      <c r="V961" s="17"/>
      <c r="X961" s="1" t="s">
        <v>24</v>
      </c>
      <c r="Y961" s="19" t="e">
        <f>IF(Y958&gt;0,Y958+Y959,Y959)</f>
        <v>#REF!</v>
      </c>
      <c r="AA961" s="4">
        <v>45222</v>
      </c>
      <c r="AB961" s="3" t="s">
        <v>1168</v>
      </c>
      <c r="AC961" s="3" t="s">
        <v>1525</v>
      </c>
      <c r="AD961" s="5">
        <v>120</v>
      </c>
      <c r="AE961" t="s">
        <v>105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 t="e">
        <f>C985</f>
        <v>#REF!</v>
      </c>
      <c r="E962" s="4">
        <v>45240</v>
      </c>
      <c r="F962" s="3" t="s">
        <v>155</v>
      </c>
      <c r="G962" s="3" t="s">
        <v>133</v>
      </c>
      <c r="H962" s="5">
        <v>180</v>
      </c>
      <c r="I962" t="s">
        <v>295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 t="e">
        <f>Y985</f>
        <v>#REF!</v>
      </c>
      <c r="AA962" s="4">
        <v>45223</v>
      </c>
      <c r="AB962" s="3" t="s">
        <v>1168</v>
      </c>
      <c r="AC962" s="3" t="s">
        <v>1525</v>
      </c>
      <c r="AD962" s="5">
        <v>120</v>
      </c>
      <c r="AE962" t="s">
        <v>295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45241</v>
      </c>
      <c r="F963" s="3" t="s">
        <v>155</v>
      </c>
      <c r="G963" s="3" t="s">
        <v>156</v>
      </c>
      <c r="H963" s="5">
        <v>170</v>
      </c>
      <c r="I963" t="s">
        <v>113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 t="e">
        <f>Y961-Y962</f>
        <v>#REF!</v>
      </c>
      <c r="AA963" s="4">
        <v>45253</v>
      </c>
      <c r="AB963" s="3" t="s">
        <v>1094</v>
      </c>
      <c r="AC963" s="3" t="s">
        <v>156</v>
      </c>
      <c r="AD963" s="5">
        <v>130</v>
      </c>
      <c r="AE963" t="s">
        <v>105</v>
      </c>
      <c r="AJ963" s="3"/>
      <c r="AK963" s="3"/>
      <c r="AL963" s="3"/>
      <c r="AM963" s="3"/>
      <c r="AN963" s="18"/>
      <c r="AO963" s="3"/>
    </row>
    <row r="964" spans="2:41" ht="26.25" x14ac:dyDescent="0.4">
      <c r="B964" s="225" t="e">
        <f>IF(C963&lt;0,"NO PAGAR","COBRAR")</f>
        <v>#REF!</v>
      </c>
      <c r="C964" s="225"/>
      <c r="E964" s="4">
        <v>45245</v>
      </c>
      <c r="F964" s="3" t="s">
        <v>155</v>
      </c>
      <c r="G964" s="3" t="s">
        <v>159</v>
      </c>
      <c r="H964" s="5">
        <v>580</v>
      </c>
      <c r="I964" t="s">
        <v>105</v>
      </c>
      <c r="N964" s="3"/>
      <c r="O964" s="3"/>
      <c r="P964" s="3"/>
      <c r="Q964" s="3"/>
      <c r="R964" s="18"/>
      <c r="S964" s="3"/>
      <c r="V964" s="17"/>
      <c r="X964" s="225" t="e">
        <f>IF(Y963&lt;0,"NO PAGAR","COBRAR")</f>
        <v>#REF!</v>
      </c>
      <c r="Y964" s="225"/>
      <c r="AA964" s="4">
        <v>45253</v>
      </c>
      <c r="AB964" s="3" t="s">
        <v>1094</v>
      </c>
      <c r="AC964" s="3" t="s">
        <v>118</v>
      </c>
      <c r="AD964" s="5">
        <v>160</v>
      </c>
      <c r="AE964" t="s">
        <v>105</v>
      </c>
      <c r="AJ964" s="3"/>
      <c r="AK964" s="3"/>
      <c r="AL964" s="3"/>
      <c r="AM964" s="3"/>
      <c r="AN964" s="18"/>
      <c r="AO964" s="3"/>
    </row>
    <row r="965" spans="2:41" x14ac:dyDescent="0.25">
      <c r="B965" s="216" t="s">
        <v>9</v>
      </c>
      <c r="C965" s="217"/>
      <c r="E965" s="4">
        <v>45245</v>
      </c>
      <c r="F965" s="3" t="s">
        <v>155</v>
      </c>
      <c r="G965" s="3" t="s">
        <v>156</v>
      </c>
      <c r="H965" s="5">
        <v>170</v>
      </c>
      <c r="I965" t="s">
        <v>113</v>
      </c>
      <c r="N965" s="3"/>
      <c r="O965" s="3"/>
      <c r="P965" s="3"/>
      <c r="Q965" s="3"/>
      <c r="R965" s="18"/>
      <c r="S965" s="3"/>
      <c r="V965" s="17"/>
      <c r="X965" s="216" t="s">
        <v>9</v>
      </c>
      <c r="Y965" s="217"/>
      <c r="AA965" s="4">
        <v>45256</v>
      </c>
      <c r="AB965" s="3" t="s">
        <v>1071</v>
      </c>
      <c r="AC965" s="3" t="s">
        <v>88</v>
      </c>
      <c r="AD965" s="5">
        <v>285</v>
      </c>
      <c r="AE965" t="s">
        <v>105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IF(Y921&lt;=0,Y921*-1)</f>
        <v>#REF!</v>
      </c>
      <c r="E966" s="4">
        <v>45247</v>
      </c>
      <c r="F966" s="3" t="s">
        <v>155</v>
      </c>
      <c r="G966" s="3" t="s">
        <v>156</v>
      </c>
      <c r="H966" s="5">
        <v>170</v>
      </c>
      <c r="I966" t="s">
        <v>295</v>
      </c>
      <c r="N966" s="3"/>
      <c r="O966" s="3"/>
      <c r="P966" s="3"/>
      <c r="Q966" s="3"/>
      <c r="R966" s="18"/>
      <c r="S966" s="3"/>
      <c r="V966" s="17"/>
      <c r="X966" s="9" t="e">
        <f>IF(C963&lt;0,"SALDO ADELANTADO","SALDO A FAVOR'")</f>
        <v>#REF!</v>
      </c>
      <c r="Y966" s="10" t="e">
        <f>IF(C963&lt;=0,C963*-1)</f>
        <v>#REF!</v>
      </c>
      <c r="AA966" s="4">
        <v>45225</v>
      </c>
      <c r="AB966" s="3" t="s">
        <v>418</v>
      </c>
      <c r="AC966" s="3" t="s">
        <v>194</v>
      </c>
      <c r="AD966" s="5">
        <v>150</v>
      </c>
      <c r="AE966" t="s">
        <v>113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155</v>
      </c>
      <c r="G967" s="3" t="s">
        <v>133</v>
      </c>
      <c r="H967" s="207">
        <v>180</v>
      </c>
      <c r="I967" t="s">
        <v>105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418</v>
      </c>
      <c r="AC967" s="3" t="s">
        <v>194</v>
      </c>
      <c r="AD967" s="5">
        <v>150</v>
      </c>
      <c r="AE967" t="s">
        <v>113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155</v>
      </c>
      <c r="G968" s="3" t="s">
        <v>156</v>
      </c>
      <c r="H968" s="207">
        <v>170</v>
      </c>
      <c r="I968" t="s">
        <v>113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418</v>
      </c>
      <c r="AC968" s="3" t="s">
        <v>194</v>
      </c>
      <c r="AD968" s="5">
        <v>150</v>
      </c>
      <c r="AE968" t="s">
        <v>113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325</v>
      </c>
      <c r="G969" s="3" t="s">
        <v>156</v>
      </c>
      <c r="H969" s="207">
        <v>200</v>
      </c>
      <c r="I969" t="s">
        <v>295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325</v>
      </c>
      <c r="AC969" s="3" t="s">
        <v>156</v>
      </c>
      <c r="AD969" s="5">
        <v>200</v>
      </c>
      <c r="AE969" t="s">
        <v>295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325</v>
      </c>
      <c r="G970" s="3" t="s">
        <v>133</v>
      </c>
      <c r="H970" s="207">
        <v>150</v>
      </c>
      <c r="I970" t="s">
        <v>295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325</v>
      </c>
      <c r="AC970" s="3" t="s">
        <v>133</v>
      </c>
      <c r="AD970" s="5">
        <v>150</v>
      </c>
      <c r="AE970" t="s">
        <v>295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1094</v>
      </c>
      <c r="G971" s="3" t="s">
        <v>1069</v>
      </c>
      <c r="H971" s="207">
        <v>140</v>
      </c>
      <c r="I971" t="s">
        <v>295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325</v>
      </c>
      <c r="G972" s="3" t="s">
        <v>156</v>
      </c>
      <c r="H972" s="207">
        <v>200</v>
      </c>
      <c r="I972" t="s">
        <v>295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1412</v>
      </c>
      <c r="C973" s="10">
        <v>18.05</v>
      </c>
      <c r="E973" s="4">
        <v>45250</v>
      </c>
      <c r="F973" s="3" t="s">
        <v>325</v>
      </c>
      <c r="G973" s="3" t="s">
        <v>156</v>
      </c>
      <c r="H973" s="207">
        <v>200</v>
      </c>
      <c r="I973" t="s">
        <v>295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1512</v>
      </c>
      <c r="C974" s="10">
        <f>R982</f>
        <v>486.03999999999996</v>
      </c>
      <c r="E974" s="25">
        <v>44948</v>
      </c>
      <c r="F974" s="3" t="s">
        <v>325</v>
      </c>
      <c r="G974" s="3" t="s">
        <v>1127</v>
      </c>
      <c r="H974" s="207">
        <v>260</v>
      </c>
      <c r="I974" t="s">
        <v>295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18" t="s">
        <v>7</v>
      </c>
      <c r="AB974" s="219"/>
      <c r="AC974" s="220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4">
        <v>45252</v>
      </c>
      <c r="F975" s="210" t="s">
        <v>325</v>
      </c>
      <c r="G975" s="210" t="s">
        <v>156</v>
      </c>
      <c r="H975" s="162">
        <v>150</v>
      </c>
      <c r="I975" t="s">
        <v>295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1520</v>
      </c>
      <c r="G976" s="3" t="s">
        <v>156</v>
      </c>
      <c r="H976" s="162">
        <v>150</v>
      </c>
      <c r="I976" t="s">
        <v>295</v>
      </c>
      <c r="N976" s="218" t="s">
        <v>7</v>
      </c>
      <c r="O976" s="219"/>
      <c r="P976" s="219"/>
      <c r="Q976" s="220"/>
      <c r="R976" s="18">
        <f>SUM(R960:R975)</f>
        <v>359.1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0" t="s">
        <v>7</v>
      </c>
      <c r="G977" s="232"/>
      <c r="H977" s="209">
        <f>SUM(H960:H976)</f>
        <v>3820</v>
      </c>
      <c r="N977" t="s">
        <v>1339</v>
      </c>
      <c r="O977" t="s">
        <v>1500</v>
      </c>
      <c r="P977" t="s">
        <v>588</v>
      </c>
      <c r="Q977" t="s">
        <v>379</v>
      </c>
      <c r="R977" s="205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08"/>
      <c r="N978" t="s">
        <v>1339</v>
      </c>
      <c r="O978" t="s">
        <v>1504</v>
      </c>
      <c r="P978" t="s">
        <v>588</v>
      </c>
      <c r="Q978" t="s">
        <v>379</v>
      </c>
      <c r="R978" s="205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08"/>
      <c r="N979" t="s">
        <v>1339</v>
      </c>
      <c r="O979" t="s">
        <v>1507</v>
      </c>
      <c r="P979" t="s">
        <v>588</v>
      </c>
      <c r="Q979" t="s">
        <v>379</v>
      </c>
      <c r="R979" s="205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1339</v>
      </c>
      <c r="O980" t="s">
        <v>1505</v>
      </c>
      <c r="P980" t="s">
        <v>648</v>
      </c>
      <c r="Q980" t="s">
        <v>379</v>
      </c>
      <c r="R980" s="205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1339</v>
      </c>
      <c r="O981" t="s">
        <v>1503</v>
      </c>
      <c r="P981" t="s">
        <v>648</v>
      </c>
      <c r="Q981" t="s">
        <v>379</v>
      </c>
      <c r="R981" s="205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1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 t="e">
        <f>SUM(C966:C984)</f>
        <v>#REF!</v>
      </c>
      <c r="F985" s="1" t="s">
        <v>19</v>
      </c>
      <c r="V985" s="17"/>
      <c r="X985" s="15" t="s">
        <v>18</v>
      </c>
      <c r="Y985" s="16" t="e">
        <f>SUM(Y966:Y984)</f>
        <v>#REF!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0" t="s">
        <v>30</v>
      </c>
      <c r="I998" s="70"/>
      <c r="J998" s="70"/>
      <c r="V998" s="17"/>
      <c r="AA998" s="221" t="s">
        <v>31</v>
      </c>
      <c r="AB998" s="221"/>
      <c r="AC998" s="221"/>
    </row>
    <row r="999" spans="1:43" ht="23.25" x14ac:dyDescent="0.35">
      <c r="B999" s="24" t="s">
        <v>69</v>
      </c>
      <c r="V999" s="17"/>
      <c r="X999" s="22" t="s">
        <v>69</v>
      </c>
    </row>
    <row r="1000" spans="1:43" ht="28.5" x14ac:dyDescent="0.45">
      <c r="B1000" s="23" t="s">
        <v>32</v>
      </c>
      <c r="C1000" s="20" t="e">
        <f>IF(X958="PAGADO",0,Y963)</f>
        <v>#REF!</v>
      </c>
      <c r="E1000" s="222" t="s">
        <v>237</v>
      </c>
      <c r="F1000" s="222"/>
      <c r="G1000" s="222"/>
      <c r="H1000" s="222"/>
      <c r="O1000" s="247" t="s">
        <v>95</v>
      </c>
      <c r="P1000" s="247"/>
      <c r="Q1000" s="247"/>
      <c r="V1000" s="17"/>
      <c r="X1000" s="23" t="s">
        <v>32</v>
      </c>
      <c r="Y1000" s="20" t="e">
        <f>IF(B1800="PAGADO",0,C1005)</f>
        <v>#REF!</v>
      </c>
      <c r="AA1000" s="222" t="s">
        <v>237</v>
      </c>
      <c r="AB1000" s="222"/>
      <c r="AC1000" s="222"/>
      <c r="AD1000" s="222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821</v>
      </c>
      <c r="G1002" s="3" t="s">
        <v>156</v>
      </c>
      <c r="H1002" s="5">
        <v>75</v>
      </c>
      <c r="N1002" s="25"/>
      <c r="O1002" s="3"/>
      <c r="P1002" s="3"/>
      <c r="Q1002" s="3"/>
      <c r="R1002" s="18"/>
      <c r="S1002" s="3"/>
      <c r="V1002" s="17"/>
      <c r="Y1002" s="20"/>
      <c r="AA1002" s="4">
        <v>45264</v>
      </c>
      <c r="AB1002" s="3" t="s">
        <v>325</v>
      </c>
      <c r="AC1002" s="3" t="s">
        <v>156</v>
      </c>
      <c r="AD1002" s="5">
        <v>200</v>
      </c>
      <c r="AJ1002" s="25">
        <v>45288</v>
      </c>
      <c r="AK1002" s="3" t="s">
        <v>95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45225</v>
      </c>
      <c r="F1003" s="3" t="s">
        <v>1332</v>
      </c>
      <c r="G1003" s="3" t="s">
        <v>156</v>
      </c>
      <c r="H1003" s="5">
        <v>110</v>
      </c>
      <c r="I1003" t="s">
        <v>295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 t="e">
        <f>IF(Y1000&gt;0,Y1000+Y1001,Y1001)</f>
        <v>#REF!</v>
      </c>
      <c r="AA1003" s="4"/>
      <c r="AB1003" s="3"/>
      <c r="AC1003" s="3"/>
      <c r="AD1003" s="5"/>
      <c r="AJ1003" s="25">
        <v>45289</v>
      </c>
      <c r="AK1003" s="3" t="s">
        <v>95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45253</v>
      </c>
      <c r="F1004" s="3" t="s">
        <v>155</v>
      </c>
      <c r="G1004" s="3" t="s">
        <v>156</v>
      </c>
      <c r="H1004" s="5">
        <v>170</v>
      </c>
      <c r="I1004" t="s">
        <v>295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 t="e">
        <f>Y1028</f>
        <v>#REF!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45254</v>
      </c>
      <c r="F1005" s="3" t="s">
        <v>155</v>
      </c>
      <c r="G1005" s="3" t="s">
        <v>133</v>
      </c>
      <c r="H1005" s="5">
        <v>180</v>
      </c>
      <c r="I1005" t="s">
        <v>105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 t="e">
        <f>Y1003-Y1004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155</v>
      </c>
      <c r="G1006" s="3" t="s">
        <v>159</v>
      </c>
      <c r="H1006" s="5">
        <v>580</v>
      </c>
      <c r="I1006" t="s">
        <v>295</v>
      </c>
      <c r="N1006" s="3"/>
      <c r="O1006" s="3"/>
      <c r="P1006" s="3"/>
      <c r="Q1006" s="3"/>
      <c r="R1006" s="18"/>
      <c r="S1006" s="3"/>
      <c r="V1006" s="17"/>
      <c r="X1006" s="223" t="e">
        <f>IF(Y1005&lt;0,"NO PAGAR","COBRAR'")</f>
        <v>#REF!</v>
      </c>
      <c r="Y1006" s="223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3" t="e">
        <f>IF(C1005&lt;0,"NO PAGAR","COBRAR'")</f>
        <v>#REF!</v>
      </c>
      <c r="C1007" s="223"/>
      <c r="E1007" s="4">
        <v>45259</v>
      </c>
      <c r="F1007" s="3" t="s">
        <v>155</v>
      </c>
      <c r="G1007" s="3" t="s">
        <v>159</v>
      </c>
      <c r="H1007" s="5">
        <v>580</v>
      </c>
      <c r="I1007" t="s">
        <v>105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6" t="s">
        <v>9</v>
      </c>
      <c r="C1008" s="21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6" t="s">
        <v>9</v>
      </c>
      <c r="Y1008" s="21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IF(Y963&lt;0,"SALDO ADELANTADO","SALDO A FAVOR '")</f>
        <v>#REF!</v>
      </c>
      <c r="C1009" s="10" t="e">
        <f>IF(Y963&lt;=0,Y963*-1)</f>
        <v>#REF!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e">
        <f>IF(C1005&lt;0,"SALDO ADELANTADO","SALDO A FAVOR'")</f>
        <v>#REF!</v>
      </c>
      <c r="Y1009" s="10" t="e">
        <f>IF(C1005&lt;=0,C1005*-1)</f>
        <v>#REF!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8" t="s">
        <v>7</v>
      </c>
      <c r="F1016" s="219"/>
      <c r="G1016" s="220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18" t="s">
        <v>7</v>
      </c>
      <c r="AB1016" s="219"/>
      <c r="AC1016" s="220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1544</v>
      </c>
      <c r="C1017" s="10">
        <f>Q1026</f>
        <v>0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8"/>
      <c r="O1018" s="219"/>
      <c r="P1018" s="219"/>
      <c r="Q1018" s="220"/>
      <c r="R1018" s="18"/>
      <c r="S1018" s="3"/>
      <c r="V1018" s="17"/>
      <c r="X1018" s="12"/>
      <c r="Y1018" s="10"/>
      <c r="AJ1018" s="218" t="s">
        <v>7</v>
      </c>
      <c r="AK1018" s="219"/>
      <c r="AL1018" s="219"/>
      <c r="AM1018" s="220"/>
      <c r="AN1018" s="18">
        <f>SUM(AN1002:AN1017)</f>
        <v>600</v>
      </c>
      <c r="AO1018" s="3"/>
    </row>
    <row r="1019" spans="2:41" x14ac:dyDescent="0.25">
      <c r="B1019" s="12"/>
      <c r="C1019" s="10"/>
      <c r="O1019" s="191"/>
      <c r="V1019" s="17"/>
      <c r="X1019" s="12"/>
      <c r="Y1019" s="10"/>
    </row>
    <row r="1020" spans="2:41" x14ac:dyDescent="0.25">
      <c r="B1020" s="12"/>
      <c r="C1020" s="10"/>
      <c r="O1020" s="191"/>
      <c r="V1020" s="17"/>
      <c r="X1020" s="12"/>
      <c r="Y1020" s="10"/>
    </row>
    <row r="1021" spans="2:41" x14ac:dyDescent="0.25">
      <c r="B1021" s="12"/>
      <c r="C1021" s="10"/>
      <c r="E1021" s="14"/>
      <c r="O1021" s="191"/>
      <c r="V1021" s="17"/>
      <c r="X1021" s="12"/>
      <c r="Y1021" s="10"/>
      <c r="AA1021" s="14"/>
    </row>
    <row r="1022" spans="2:41" x14ac:dyDescent="0.25">
      <c r="B1022" s="12"/>
      <c r="C1022" s="10"/>
      <c r="O1022" s="191"/>
      <c r="V1022" s="17"/>
      <c r="X1022" s="12"/>
      <c r="Y1022" s="10"/>
    </row>
    <row r="1023" spans="2:41" x14ac:dyDescent="0.25">
      <c r="B1023" s="12"/>
      <c r="C1023" s="10"/>
      <c r="O1023" s="191"/>
      <c r="V1023" s="17"/>
      <c r="X1023" s="12"/>
      <c r="Y1023" s="10"/>
    </row>
    <row r="1024" spans="2:41" x14ac:dyDescent="0.25">
      <c r="B1024" s="12"/>
      <c r="C1024" s="10"/>
      <c r="O1024" s="191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Q1026" s="1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5" t="s">
        <v>18</v>
      </c>
      <c r="Y1028" s="16" t="e">
        <f>SUM(Y1009:Y1027)</f>
        <v>#REF!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F327" sqref="F32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102</v>
      </c>
      <c r="C8" s="20"/>
      <c r="E8" s="222" t="s">
        <v>74</v>
      </c>
      <c r="F8" s="222"/>
      <c r="G8" s="222"/>
      <c r="H8" s="222"/>
      <c r="V8" s="17"/>
      <c r="X8" s="23" t="s">
        <v>102</v>
      </c>
      <c r="Y8" s="20">
        <f>IF(B8="PAGADO",0,C13)</f>
        <v>0</v>
      </c>
      <c r="AA8" s="222" t="s">
        <v>74</v>
      </c>
      <c r="AB8" s="222"/>
      <c r="AC8" s="222"/>
      <c r="AD8" s="22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101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115</v>
      </c>
      <c r="AC10" s="3" t="s">
        <v>116</v>
      </c>
      <c r="AD10" s="5">
        <v>170</v>
      </c>
      <c r="AJ10" s="25">
        <v>44932</v>
      </c>
      <c r="AK10" s="3" t="s">
        <v>103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92</v>
      </c>
      <c r="G11" s="3" t="s">
        <v>93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115</v>
      </c>
      <c r="AC11" s="3" t="s">
        <v>116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92</v>
      </c>
      <c r="G12" s="3" t="s">
        <v>94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115</v>
      </c>
      <c r="AC12" s="3" t="s">
        <v>111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115</v>
      </c>
      <c r="AC13" s="3" t="s">
        <v>111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115</v>
      </c>
      <c r="AC14" s="3" t="s">
        <v>116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82</v>
      </c>
      <c r="AC15" s="3" t="s">
        <v>116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139</v>
      </c>
      <c r="AC16" s="3" t="s">
        <v>140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148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149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124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164</v>
      </c>
      <c r="F53" s="222"/>
      <c r="G53" s="222"/>
      <c r="H53" s="222"/>
      <c r="V53" s="17"/>
      <c r="X53" s="23" t="s">
        <v>32</v>
      </c>
      <c r="Y53" s="20">
        <f>IF(B53="PAGADO",0,C58)</f>
        <v>540</v>
      </c>
      <c r="AA53" s="222" t="s">
        <v>74</v>
      </c>
      <c r="AB53" s="222"/>
      <c r="AC53" s="222"/>
      <c r="AD53" s="22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150</v>
      </c>
      <c r="G55" s="3" t="s">
        <v>111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179</v>
      </c>
      <c r="AC55" s="3" t="s">
        <v>133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150</v>
      </c>
      <c r="G56" s="3" t="s">
        <v>111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179</v>
      </c>
      <c r="AC56" s="3" t="s">
        <v>81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165</v>
      </c>
      <c r="G57" s="3" t="s">
        <v>81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187</v>
      </c>
      <c r="AC57" s="3" t="s">
        <v>188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4" t="s">
        <v>29</v>
      </c>
      <c r="AD95" s="224"/>
      <c r="AE95" s="224"/>
    </row>
    <row r="96" spans="2:31" x14ac:dyDescent="0.25">
      <c r="H96" s="221" t="s">
        <v>28</v>
      </c>
      <c r="I96" s="221"/>
      <c r="J96" s="221"/>
      <c r="V96" s="17"/>
      <c r="AC96" s="224"/>
      <c r="AD96" s="224"/>
      <c r="AE96" s="224"/>
    </row>
    <row r="97" spans="2:41" x14ac:dyDescent="0.25">
      <c r="H97" s="221"/>
      <c r="I97" s="221"/>
      <c r="J97" s="221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78</v>
      </c>
      <c r="C101" s="20">
        <f>IF(X53="PAGADO",0,Y58)</f>
        <v>1034.07</v>
      </c>
      <c r="E101" s="222" t="s">
        <v>74</v>
      </c>
      <c r="F101" s="222"/>
      <c r="G101" s="222"/>
      <c r="H101" s="222"/>
      <c r="V101" s="17"/>
      <c r="X101" s="23" t="s">
        <v>32</v>
      </c>
      <c r="Y101" s="20">
        <f>IF(B101="PAGADO",0,C106)</f>
        <v>0</v>
      </c>
      <c r="AA101" s="222" t="s">
        <v>238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1" t="s">
        <v>30</v>
      </c>
      <c r="I133" s="221"/>
      <c r="J133" s="221"/>
      <c r="V133" s="17"/>
      <c r="AA133" s="221" t="s">
        <v>31</v>
      </c>
      <c r="AB133" s="221"/>
      <c r="AC133" s="221"/>
    </row>
    <row r="134" spans="1:43" x14ac:dyDescent="0.25">
      <c r="H134" s="221"/>
      <c r="I134" s="221"/>
      <c r="J134" s="221"/>
      <c r="V134" s="17"/>
      <c r="AA134" s="221"/>
      <c r="AB134" s="221"/>
      <c r="AC134" s="22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2" t="s">
        <v>238</v>
      </c>
      <c r="F138" s="222"/>
      <c r="G138" s="222"/>
      <c r="H138" s="222"/>
      <c r="V138" s="17"/>
      <c r="X138" s="23" t="s">
        <v>32</v>
      </c>
      <c r="Y138" s="20">
        <f>IF(B138="PAGADO",0,C143)</f>
        <v>670</v>
      </c>
      <c r="AA138" s="222" t="s">
        <v>74</v>
      </c>
      <c r="AB138" s="222"/>
      <c r="AC138" s="222"/>
      <c r="AD138" s="22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132</v>
      </c>
      <c r="G140" s="3" t="s">
        <v>156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132</v>
      </c>
      <c r="G141" s="3" t="s">
        <v>118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132</v>
      </c>
      <c r="G142" s="3" t="s">
        <v>118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209</v>
      </c>
      <c r="G143" s="3" t="s">
        <v>81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3" t="str">
        <f>IF(Y143&lt;0,"NO PAGAR","COBRAR'")</f>
        <v>COBRAR'</v>
      </c>
      <c r="Y144" s="22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3" t="str">
        <f>IF(C143&lt;0,"NO PAGAR","COBRAR'")</f>
        <v>COBRAR'</v>
      </c>
      <c r="C145" s="22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4" t="s">
        <v>29</v>
      </c>
      <c r="AD181" s="224"/>
      <c r="AE181" s="224"/>
    </row>
    <row r="182" spans="2:41" x14ac:dyDescent="0.25">
      <c r="H182" s="221" t="s">
        <v>28</v>
      </c>
      <c r="I182" s="221"/>
      <c r="J182" s="221"/>
      <c r="V182" s="17"/>
      <c r="AC182" s="224"/>
      <c r="AD182" s="224"/>
      <c r="AE182" s="224"/>
    </row>
    <row r="183" spans="2:41" x14ac:dyDescent="0.25">
      <c r="H183" s="221"/>
      <c r="I183" s="221"/>
      <c r="J183" s="221"/>
      <c r="V183" s="17"/>
      <c r="AC183" s="224"/>
      <c r="AD183" s="224"/>
      <c r="AE183" s="22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60</v>
      </c>
      <c r="V186" s="17"/>
      <c r="X186" s="22" t="s">
        <v>60</v>
      </c>
    </row>
    <row r="187" spans="2:41" ht="28.5" x14ac:dyDescent="0.45">
      <c r="B187" s="23" t="s">
        <v>78</v>
      </c>
      <c r="C187" s="20">
        <f>IF(X138="PAGADO",0,Y143)</f>
        <v>670</v>
      </c>
      <c r="E187" s="222" t="s">
        <v>339</v>
      </c>
      <c r="F187" s="222"/>
      <c r="G187" s="222"/>
      <c r="H187" s="222"/>
      <c r="O187" s="53" t="s">
        <v>338</v>
      </c>
      <c r="V187" s="17"/>
      <c r="X187" s="23" t="s">
        <v>32</v>
      </c>
      <c r="Y187" s="20">
        <f>IF(B187="PAGADO",0,C192)</f>
        <v>0</v>
      </c>
      <c r="AA187" s="222" t="s">
        <v>20</v>
      </c>
      <c r="AB187" s="222"/>
      <c r="AC187" s="222"/>
      <c r="AD187" s="22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329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330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334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1" t="s">
        <v>30</v>
      </c>
      <c r="I227" s="221"/>
      <c r="J227" s="221"/>
      <c r="V227" s="17"/>
      <c r="AA227" s="221" t="s">
        <v>31</v>
      </c>
      <c r="AB227" s="221"/>
      <c r="AC227" s="221"/>
    </row>
    <row r="228" spans="1:43" x14ac:dyDescent="0.25">
      <c r="H228" s="221"/>
      <c r="I228" s="221"/>
      <c r="J228" s="221"/>
      <c r="V228" s="17"/>
      <c r="AA228" s="221"/>
      <c r="AB228" s="221"/>
      <c r="AC228" s="22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60</v>
      </c>
      <c r="V231" s="17"/>
      <c r="X231" s="22" t="s">
        <v>60</v>
      </c>
    </row>
    <row r="232" spans="1:43" ht="23.25" x14ac:dyDescent="0.35">
      <c r="B232" s="23" t="s">
        <v>32</v>
      </c>
      <c r="C232" s="20">
        <f>IF(X187="PAGADO",0,Y192)</f>
        <v>0</v>
      </c>
      <c r="E232" s="222" t="s">
        <v>20</v>
      </c>
      <c r="F232" s="222"/>
      <c r="G232" s="222"/>
      <c r="H232" s="222"/>
      <c r="V232" s="17"/>
      <c r="X232" s="23" t="s">
        <v>32</v>
      </c>
      <c r="Y232" s="20">
        <f>IF(B232="PAGADO",0,C237)</f>
        <v>0</v>
      </c>
      <c r="AA232" s="222" t="s">
        <v>20</v>
      </c>
      <c r="AB232" s="222"/>
      <c r="AC232" s="222"/>
      <c r="AD232" s="22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3" t="str">
        <f>IF(Y237&lt;0,"NO PAGAR","COBRAR'")</f>
        <v>COBRAR'</v>
      </c>
      <c r="Y238" s="22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3" t="str">
        <f>IF(C237&lt;0,"NO PAGAR","COBRAR'")</f>
        <v>COBRAR'</v>
      </c>
      <c r="C239" s="22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4" t="s">
        <v>29</v>
      </c>
      <c r="AD273" s="224"/>
      <c r="AE273" s="224"/>
    </row>
    <row r="274" spans="2:41" x14ac:dyDescent="0.25">
      <c r="H274" s="221" t="s">
        <v>28</v>
      </c>
      <c r="I274" s="221"/>
      <c r="J274" s="221"/>
      <c r="V274" s="17"/>
      <c r="AC274" s="224"/>
      <c r="AD274" s="224"/>
      <c r="AE274" s="224"/>
    </row>
    <row r="275" spans="2:41" x14ac:dyDescent="0.25">
      <c r="H275" s="221"/>
      <c r="I275" s="221"/>
      <c r="J275" s="221"/>
      <c r="V275" s="17"/>
      <c r="AC275" s="224"/>
      <c r="AD275" s="224"/>
      <c r="AE275" s="22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62</v>
      </c>
      <c r="V278" s="17"/>
      <c r="X278" s="22" t="s">
        <v>62</v>
      </c>
    </row>
    <row r="279" spans="2:41" ht="23.25" x14ac:dyDescent="0.35">
      <c r="B279" s="23" t="s">
        <v>32</v>
      </c>
      <c r="C279" s="20">
        <f>IF(X232="PAGADO",0,Y237)</f>
        <v>0</v>
      </c>
      <c r="E279" s="222" t="s">
        <v>20</v>
      </c>
      <c r="F279" s="222"/>
      <c r="G279" s="222"/>
      <c r="H279" s="222"/>
      <c r="V279" s="17"/>
      <c r="X279" s="23" t="s">
        <v>32</v>
      </c>
      <c r="Y279" s="20">
        <f>IF(B279="PAGADO",0,C284)</f>
        <v>0</v>
      </c>
      <c r="AA279" s="222" t="s">
        <v>20</v>
      </c>
      <c r="AB279" s="222"/>
      <c r="AC279" s="222"/>
      <c r="AD279" s="22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1" t="s">
        <v>30</v>
      </c>
      <c r="I319" s="221"/>
      <c r="J319" s="221"/>
      <c r="V319" s="17"/>
      <c r="AA319" s="221" t="s">
        <v>31</v>
      </c>
      <c r="AB319" s="221"/>
      <c r="AC319" s="221"/>
    </row>
    <row r="320" spans="1:43" x14ac:dyDescent="0.25">
      <c r="H320" s="221"/>
      <c r="I320" s="221"/>
      <c r="J320" s="221"/>
      <c r="V320" s="17"/>
      <c r="AA320" s="221"/>
      <c r="AB320" s="221"/>
      <c r="AC320" s="22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62</v>
      </c>
      <c r="V323" s="17"/>
      <c r="X323" s="22" t="s">
        <v>62</v>
      </c>
    </row>
    <row r="324" spans="2:41" ht="23.25" x14ac:dyDescent="0.35">
      <c r="B324" s="23" t="s">
        <v>32</v>
      </c>
      <c r="C324" s="20">
        <f>IF(X279="PAGADO",0,C284)</f>
        <v>0</v>
      </c>
      <c r="E324" s="222" t="s">
        <v>1571</v>
      </c>
      <c r="F324" s="222"/>
      <c r="G324" s="222"/>
      <c r="H324" s="222"/>
      <c r="V324" s="17"/>
      <c r="X324" s="23" t="s">
        <v>32</v>
      </c>
      <c r="Y324" s="20">
        <f>IF(B1124="PAGADO",0,C329)</f>
        <v>520</v>
      </c>
      <c r="AA324" s="222" t="s">
        <v>20</v>
      </c>
      <c r="AB324" s="222"/>
      <c r="AC324" s="222"/>
      <c r="AD324" s="222"/>
    </row>
    <row r="325" spans="2:41" x14ac:dyDescent="0.25">
      <c r="B325" s="1" t="s">
        <v>0</v>
      </c>
      <c r="C325" s="19">
        <f>H340</f>
        <v>520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>
        <v>45612</v>
      </c>
      <c r="F326" s="3" t="s">
        <v>1316</v>
      </c>
      <c r="G326" s="3" t="s">
        <v>1380</v>
      </c>
      <c r="H326" s="5">
        <v>520</v>
      </c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520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520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520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520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3" t="str">
        <f>IF(Y329&lt;0,"NO PAGAR","COBRAR'")</f>
        <v>COBRAR'</v>
      </c>
      <c r="Y330" s="22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3" t="str">
        <f>IF(C329&lt;0,"NO PAGAR","COBRAR'")</f>
        <v>COBRAR'</v>
      </c>
      <c r="C331" s="22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 t="b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8" t="s">
        <v>7</v>
      </c>
      <c r="F340" s="219"/>
      <c r="G340" s="220"/>
      <c r="H340" s="5">
        <f>SUM(H326:H339)</f>
        <v>520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1219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4" t="s">
        <v>29</v>
      </c>
      <c r="AD366" s="224"/>
      <c r="AE366" s="224"/>
    </row>
    <row r="367" spans="5:31" x14ac:dyDescent="0.25">
      <c r="H367" s="221" t="s">
        <v>28</v>
      </c>
      <c r="I367" s="221"/>
      <c r="J367" s="221"/>
      <c r="V367" s="17"/>
      <c r="AC367" s="224"/>
      <c r="AD367" s="224"/>
      <c r="AE367" s="224"/>
    </row>
    <row r="368" spans="5:31" x14ac:dyDescent="0.25">
      <c r="H368" s="221"/>
      <c r="I368" s="221"/>
      <c r="J368" s="221"/>
      <c r="V368" s="17"/>
      <c r="AC368" s="224"/>
      <c r="AD368" s="224"/>
      <c r="AE368" s="22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61</v>
      </c>
      <c r="V371" s="17"/>
      <c r="X371" s="22" t="s">
        <v>61</v>
      </c>
    </row>
    <row r="372" spans="2:41" ht="23.25" x14ac:dyDescent="0.35">
      <c r="B372" s="23" t="s">
        <v>32</v>
      </c>
      <c r="C372" s="20">
        <f>IF(X324="PAGADO",0,Y329)</f>
        <v>520</v>
      </c>
      <c r="E372" s="222" t="s">
        <v>20</v>
      </c>
      <c r="F372" s="222"/>
      <c r="G372" s="222"/>
      <c r="H372" s="222"/>
      <c r="V372" s="17"/>
      <c r="X372" s="23" t="s">
        <v>32</v>
      </c>
      <c r="Y372" s="20">
        <f>IF(B372="PAGADO",0,C377)</f>
        <v>520</v>
      </c>
      <c r="AA372" s="222" t="s">
        <v>20</v>
      </c>
      <c r="AB372" s="222"/>
      <c r="AC372" s="222"/>
      <c r="AD372" s="22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520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520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520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520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 t="b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 t="b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1" t="s">
        <v>30</v>
      </c>
      <c r="I412" s="221"/>
      <c r="J412" s="221"/>
      <c r="V412" s="17"/>
      <c r="AA412" s="221" t="s">
        <v>31</v>
      </c>
      <c r="AB412" s="221"/>
      <c r="AC412" s="221"/>
    </row>
    <row r="413" spans="1:43" x14ac:dyDescent="0.25">
      <c r="H413" s="221"/>
      <c r="I413" s="221"/>
      <c r="J413" s="221"/>
      <c r="V413" s="17"/>
      <c r="AA413" s="221"/>
      <c r="AB413" s="221"/>
      <c r="AC413" s="22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61</v>
      </c>
      <c r="V416" s="17"/>
      <c r="X416" s="22" t="s">
        <v>61</v>
      </c>
    </row>
    <row r="417" spans="2:41" ht="23.25" x14ac:dyDescent="0.35">
      <c r="B417" s="23" t="s">
        <v>32</v>
      </c>
      <c r="C417" s="20">
        <f>IF(X372="PAGADO",0,C377)</f>
        <v>520</v>
      </c>
      <c r="E417" s="222" t="s">
        <v>20</v>
      </c>
      <c r="F417" s="222"/>
      <c r="G417" s="222"/>
      <c r="H417" s="222"/>
      <c r="V417" s="17"/>
      <c r="X417" s="23" t="s">
        <v>32</v>
      </c>
      <c r="Y417" s="20">
        <f>IF(B1217="PAGADO",0,C422)</f>
        <v>520</v>
      </c>
      <c r="AA417" s="222" t="s">
        <v>20</v>
      </c>
      <c r="AB417" s="222"/>
      <c r="AC417" s="222"/>
      <c r="AD417" s="22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520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520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520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520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3" t="str">
        <f>IF(Y422&lt;0,"NO PAGAR","COBRAR'")</f>
        <v>COBRAR'</v>
      </c>
      <c r="Y423" s="22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3" t="str">
        <f>IF(C422&lt;0,"NO PAGAR","COBRAR'")</f>
        <v>COBRAR'</v>
      </c>
      <c r="C424" s="22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 t="b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 t="b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4" t="s">
        <v>29</v>
      </c>
      <c r="AD463" s="224"/>
      <c r="AE463" s="224"/>
    </row>
    <row r="464" spans="8:31" x14ac:dyDescent="0.25">
      <c r="H464" s="221" t="s">
        <v>28</v>
      </c>
      <c r="I464" s="221"/>
      <c r="J464" s="221"/>
      <c r="V464" s="17"/>
      <c r="AC464" s="224"/>
      <c r="AD464" s="224"/>
      <c r="AE464" s="224"/>
    </row>
    <row r="465" spans="2:41" x14ac:dyDescent="0.25">
      <c r="H465" s="221"/>
      <c r="I465" s="221"/>
      <c r="J465" s="221"/>
      <c r="V465" s="17"/>
      <c r="AC465" s="224"/>
      <c r="AD465" s="224"/>
      <c r="AE465" s="22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63</v>
      </c>
      <c r="V468" s="17"/>
      <c r="X468" s="22" t="s">
        <v>63</v>
      </c>
    </row>
    <row r="469" spans="2:41" ht="23.25" x14ac:dyDescent="0.35">
      <c r="B469" s="23" t="s">
        <v>32</v>
      </c>
      <c r="C469" s="20">
        <f>IF(X417="PAGADO",0,Y422)</f>
        <v>520</v>
      </c>
      <c r="E469" s="222" t="s">
        <v>20</v>
      </c>
      <c r="F469" s="222"/>
      <c r="G469" s="222"/>
      <c r="H469" s="222"/>
      <c r="V469" s="17"/>
      <c r="X469" s="23" t="s">
        <v>32</v>
      </c>
      <c r="Y469" s="20">
        <f>IF(B469="PAGADO",0,C474)</f>
        <v>520</v>
      </c>
      <c r="AA469" s="222" t="s">
        <v>20</v>
      </c>
      <c r="AB469" s="222"/>
      <c r="AC469" s="222"/>
      <c r="AD469" s="22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520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520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520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520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 t="b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 t="b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1" t="s">
        <v>30</v>
      </c>
      <c r="I509" s="221"/>
      <c r="J509" s="221"/>
      <c r="V509" s="17"/>
      <c r="AA509" s="221" t="s">
        <v>31</v>
      </c>
      <c r="AB509" s="221"/>
      <c r="AC509" s="221"/>
    </row>
    <row r="510" spans="1:43" x14ac:dyDescent="0.25">
      <c r="H510" s="221"/>
      <c r="I510" s="221"/>
      <c r="J510" s="221"/>
      <c r="V510" s="17"/>
      <c r="AA510" s="221"/>
      <c r="AB510" s="221"/>
      <c r="AC510" s="22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63</v>
      </c>
      <c r="V513" s="17"/>
      <c r="X513" s="22" t="s">
        <v>63</v>
      </c>
    </row>
    <row r="514" spans="2:41" ht="23.25" x14ac:dyDescent="0.35">
      <c r="B514" s="23" t="s">
        <v>32</v>
      </c>
      <c r="C514" s="20">
        <f>IF(X469="PAGADO",0,C474)</f>
        <v>520</v>
      </c>
      <c r="E514" s="222" t="s">
        <v>20</v>
      </c>
      <c r="F514" s="222"/>
      <c r="G514" s="222"/>
      <c r="H514" s="222"/>
      <c r="V514" s="17"/>
      <c r="X514" s="23" t="s">
        <v>32</v>
      </c>
      <c r="Y514" s="20">
        <f>IF(B1314="PAGADO",0,C519)</f>
        <v>520</v>
      </c>
      <c r="AA514" s="222" t="s">
        <v>20</v>
      </c>
      <c r="AB514" s="222"/>
      <c r="AC514" s="222"/>
      <c r="AD514" s="22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520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520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520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520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3" t="str">
        <f>IF(Y519&lt;0,"NO PAGAR","COBRAR'")</f>
        <v>COBRAR'</v>
      </c>
      <c r="Y520" s="22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3" t="str">
        <f>IF(C519&lt;0,"NO PAGAR","COBRAR'")</f>
        <v>COBRAR'</v>
      </c>
      <c r="C521" s="22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 t="b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 t="b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4" t="s">
        <v>29</v>
      </c>
      <c r="AD562" s="224"/>
      <c r="AE562" s="224"/>
    </row>
    <row r="563" spans="2:41" x14ac:dyDescent="0.25">
      <c r="H563" s="221" t="s">
        <v>28</v>
      </c>
      <c r="I563" s="221"/>
      <c r="J563" s="221"/>
      <c r="V563" s="17"/>
      <c r="AC563" s="224"/>
      <c r="AD563" s="224"/>
      <c r="AE563" s="224"/>
    </row>
    <row r="564" spans="2:41" x14ac:dyDescent="0.25">
      <c r="H564" s="221"/>
      <c r="I564" s="221"/>
      <c r="J564" s="221"/>
      <c r="V564" s="17"/>
      <c r="AC564" s="224"/>
      <c r="AD564" s="224"/>
      <c r="AE564" s="22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64</v>
      </c>
      <c r="V567" s="17"/>
      <c r="X567" s="22" t="s">
        <v>64</v>
      </c>
    </row>
    <row r="568" spans="2:41" ht="23.25" x14ac:dyDescent="0.35">
      <c r="B568" s="23" t="s">
        <v>32</v>
      </c>
      <c r="C568" s="20">
        <f>IF(X514="PAGADO",0,Y519)</f>
        <v>520</v>
      </c>
      <c r="E568" s="222" t="s">
        <v>20</v>
      </c>
      <c r="F568" s="222"/>
      <c r="G568" s="222"/>
      <c r="H568" s="222"/>
      <c r="V568" s="17"/>
      <c r="X568" s="23" t="s">
        <v>32</v>
      </c>
      <c r="Y568" s="20">
        <f>IF(B568="PAGADO",0,C573)</f>
        <v>520</v>
      </c>
      <c r="AA568" s="222" t="s">
        <v>20</v>
      </c>
      <c r="AB568" s="222"/>
      <c r="AC568" s="222"/>
      <c r="AD568" s="22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520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520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520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520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 t="b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 t="b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1" t="s">
        <v>30</v>
      </c>
      <c r="I608" s="221"/>
      <c r="J608" s="221"/>
      <c r="V608" s="17"/>
      <c r="AA608" s="221" t="s">
        <v>31</v>
      </c>
      <c r="AB608" s="221"/>
      <c r="AC608" s="221"/>
    </row>
    <row r="609" spans="2:41" x14ac:dyDescent="0.25">
      <c r="H609" s="221"/>
      <c r="I609" s="221"/>
      <c r="J609" s="221"/>
      <c r="V609" s="17"/>
      <c r="AA609" s="221"/>
      <c r="AB609" s="221"/>
      <c r="AC609" s="22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64</v>
      </c>
      <c r="V612" s="17"/>
      <c r="X612" s="22" t="s">
        <v>64</v>
      </c>
    </row>
    <row r="613" spans="2:41" ht="23.25" x14ac:dyDescent="0.35">
      <c r="B613" s="23" t="s">
        <v>32</v>
      </c>
      <c r="C613" s="20">
        <f>IF(X568="PAGADO",0,C573)</f>
        <v>520</v>
      </c>
      <c r="E613" s="222" t="s">
        <v>20</v>
      </c>
      <c r="F613" s="222"/>
      <c r="G613" s="222"/>
      <c r="H613" s="222"/>
      <c r="V613" s="17"/>
      <c r="X613" s="23" t="s">
        <v>32</v>
      </c>
      <c r="Y613" s="20">
        <f>IF(B1413="PAGADO",0,C618)</f>
        <v>520</v>
      </c>
      <c r="AA613" s="222" t="s">
        <v>20</v>
      </c>
      <c r="AB613" s="222"/>
      <c r="AC613" s="222"/>
      <c r="AD613" s="22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520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520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520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520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3" t="str">
        <f>IF(Y618&lt;0,"NO PAGAR","COBRAR'")</f>
        <v>COBRAR'</v>
      </c>
      <c r="Y619" s="22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3" t="str">
        <f>IF(C618&lt;0,"NO PAGAR","COBRAR'")</f>
        <v>COBRAR'</v>
      </c>
      <c r="C620" s="22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 t="b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 t="b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4" t="s">
        <v>29</v>
      </c>
      <c r="AD655" s="224"/>
      <c r="AE655" s="224"/>
    </row>
    <row r="656" spans="2:31" x14ac:dyDescent="0.25">
      <c r="H656" s="221" t="s">
        <v>28</v>
      </c>
      <c r="I656" s="221"/>
      <c r="J656" s="221"/>
      <c r="V656" s="17"/>
      <c r="AC656" s="224"/>
      <c r="AD656" s="224"/>
      <c r="AE656" s="224"/>
    </row>
    <row r="657" spans="2:41" x14ac:dyDescent="0.25">
      <c r="H657" s="221"/>
      <c r="I657" s="221"/>
      <c r="J657" s="221"/>
      <c r="V657" s="17"/>
      <c r="AC657" s="224"/>
      <c r="AD657" s="224"/>
      <c r="AE657" s="22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65</v>
      </c>
      <c r="V660" s="17"/>
      <c r="X660" s="22" t="s">
        <v>65</v>
      </c>
    </row>
    <row r="661" spans="2:41" ht="23.25" x14ac:dyDescent="0.35">
      <c r="B661" s="23" t="s">
        <v>32</v>
      </c>
      <c r="C661" s="20">
        <f>IF(X613="PAGADO",0,Y618)</f>
        <v>520</v>
      </c>
      <c r="E661" s="222" t="s">
        <v>20</v>
      </c>
      <c r="F661" s="222"/>
      <c r="G661" s="222"/>
      <c r="H661" s="222"/>
      <c r="V661" s="17"/>
      <c r="X661" s="23" t="s">
        <v>32</v>
      </c>
      <c r="Y661" s="20">
        <f>IF(B661="PAGADO",0,C666)</f>
        <v>520</v>
      </c>
      <c r="AA661" s="222" t="s">
        <v>20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520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520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520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520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 t="b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 t="b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1" t="s">
        <v>30</v>
      </c>
      <c r="I701" s="221"/>
      <c r="J701" s="221"/>
      <c r="V701" s="17"/>
      <c r="AA701" s="221" t="s">
        <v>31</v>
      </c>
      <c r="AB701" s="221"/>
      <c r="AC701" s="221"/>
    </row>
    <row r="702" spans="1:43" x14ac:dyDescent="0.25">
      <c r="H702" s="221"/>
      <c r="I702" s="221"/>
      <c r="J702" s="221"/>
      <c r="V702" s="17"/>
      <c r="AA702" s="221"/>
      <c r="AB702" s="221"/>
      <c r="AC702" s="22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65</v>
      </c>
      <c r="V705" s="17"/>
      <c r="X705" s="22" t="s">
        <v>65</v>
      </c>
    </row>
    <row r="706" spans="2:41" ht="23.25" x14ac:dyDescent="0.35">
      <c r="B706" s="23" t="s">
        <v>32</v>
      </c>
      <c r="C706" s="20">
        <f>IF(X661="PAGADO",0,C666)</f>
        <v>520</v>
      </c>
      <c r="E706" s="222" t="s">
        <v>20</v>
      </c>
      <c r="F706" s="222"/>
      <c r="G706" s="222"/>
      <c r="H706" s="222"/>
      <c r="V706" s="17"/>
      <c r="X706" s="23" t="s">
        <v>32</v>
      </c>
      <c r="Y706" s="20">
        <f>IF(B1506="PAGADO",0,C711)</f>
        <v>520</v>
      </c>
      <c r="AA706" s="222" t="s">
        <v>20</v>
      </c>
      <c r="AB706" s="222"/>
      <c r="AC706" s="222"/>
      <c r="AD706" s="22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520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520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520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520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3" t="str">
        <f>IF(Y711&lt;0,"NO PAGAR","COBRAR'")</f>
        <v>COBRAR'</v>
      </c>
      <c r="Y712" s="22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3" t="str">
        <f>IF(C711&lt;0,"NO PAGAR","COBRAR'")</f>
        <v>COBRAR'</v>
      </c>
      <c r="C713" s="22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 t="b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 t="b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4" t="s">
        <v>29</v>
      </c>
      <c r="AD748" s="224"/>
      <c r="AE748" s="224"/>
    </row>
    <row r="749" spans="8:31" x14ac:dyDescent="0.25">
      <c r="H749" s="221" t="s">
        <v>28</v>
      </c>
      <c r="I749" s="221"/>
      <c r="J749" s="221"/>
      <c r="V749" s="17"/>
      <c r="AC749" s="224"/>
      <c r="AD749" s="224"/>
      <c r="AE749" s="224"/>
    </row>
    <row r="750" spans="8:31" x14ac:dyDescent="0.25">
      <c r="H750" s="221"/>
      <c r="I750" s="221"/>
      <c r="J750" s="221"/>
      <c r="V750" s="17"/>
      <c r="AC750" s="224"/>
      <c r="AD750" s="224"/>
      <c r="AE750" s="22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66</v>
      </c>
      <c r="V753" s="17"/>
      <c r="X753" s="22" t="s">
        <v>66</v>
      </c>
    </row>
    <row r="754" spans="2:41" ht="23.25" x14ac:dyDescent="0.35">
      <c r="B754" s="23" t="s">
        <v>32</v>
      </c>
      <c r="C754" s="20">
        <f>IF(X706="PAGADO",0,Y711)</f>
        <v>520</v>
      </c>
      <c r="E754" s="222" t="s">
        <v>20</v>
      </c>
      <c r="F754" s="222"/>
      <c r="G754" s="222"/>
      <c r="H754" s="222"/>
      <c r="V754" s="17"/>
      <c r="X754" s="23" t="s">
        <v>32</v>
      </c>
      <c r="Y754" s="20">
        <f>IF(B754="PAGADO",0,C759)</f>
        <v>520</v>
      </c>
      <c r="AA754" s="222" t="s">
        <v>20</v>
      </c>
      <c r="AB754" s="222"/>
      <c r="AC754" s="222"/>
      <c r="AD754" s="22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520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520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520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520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 t="b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 t="b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1" t="s">
        <v>30</v>
      </c>
      <c r="I794" s="221"/>
      <c r="J794" s="221"/>
      <c r="V794" s="17"/>
      <c r="AA794" s="221" t="s">
        <v>31</v>
      </c>
      <c r="AB794" s="221"/>
      <c r="AC794" s="221"/>
    </row>
    <row r="795" spans="1:43" x14ac:dyDescent="0.25">
      <c r="H795" s="221"/>
      <c r="I795" s="221"/>
      <c r="J795" s="221"/>
      <c r="V795" s="17"/>
      <c r="AA795" s="221"/>
      <c r="AB795" s="221"/>
      <c r="AC795" s="22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66</v>
      </c>
      <c r="V798" s="17"/>
      <c r="X798" s="22" t="s">
        <v>66</v>
      </c>
    </row>
    <row r="799" spans="1:43" ht="23.25" x14ac:dyDescent="0.35">
      <c r="B799" s="23" t="s">
        <v>32</v>
      </c>
      <c r="C799" s="20">
        <f>IF(X754="PAGADO",0,C759)</f>
        <v>520</v>
      </c>
      <c r="E799" s="222" t="s">
        <v>20</v>
      </c>
      <c r="F799" s="222"/>
      <c r="G799" s="222"/>
      <c r="H799" s="222"/>
      <c r="V799" s="17"/>
      <c r="X799" s="23" t="s">
        <v>32</v>
      </c>
      <c r="Y799" s="20">
        <f>IF(B1599="PAGADO",0,C804)</f>
        <v>520</v>
      </c>
      <c r="AA799" s="222" t="s">
        <v>20</v>
      </c>
      <c r="AB799" s="222"/>
      <c r="AC799" s="222"/>
      <c r="AD799" s="22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520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520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520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520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3" t="str">
        <f>IF(Y804&lt;0,"NO PAGAR","COBRAR'")</f>
        <v>COBRAR'</v>
      </c>
      <c r="Y805" s="22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3" t="str">
        <f>IF(C804&lt;0,"NO PAGAR","COBRAR'")</f>
        <v>COBRAR'</v>
      </c>
      <c r="C806" s="22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 t="b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 t="b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4" t="s">
        <v>29</v>
      </c>
      <c r="AD841" s="224"/>
      <c r="AE841" s="224"/>
    </row>
    <row r="842" spans="2:41" x14ac:dyDescent="0.25">
      <c r="H842" s="221" t="s">
        <v>28</v>
      </c>
      <c r="I842" s="221"/>
      <c r="J842" s="221"/>
      <c r="V842" s="17"/>
      <c r="AC842" s="224"/>
      <c r="AD842" s="224"/>
      <c r="AE842" s="224"/>
    </row>
    <row r="843" spans="2:41" x14ac:dyDescent="0.25">
      <c r="H843" s="221"/>
      <c r="I843" s="221"/>
      <c r="J843" s="221"/>
      <c r="V843" s="17"/>
      <c r="AC843" s="224"/>
      <c r="AD843" s="224"/>
      <c r="AE843" s="22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67</v>
      </c>
      <c r="V846" s="17"/>
      <c r="X846" s="22" t="s">
        <v>67</v>
      </c>
    </row>
    <row r="847" spans="2:41" ht="23.25" x14ac:dyDescent="0.35">
      <c r="B847" s="23" t="s">
        <v>32</v>
      </c>
      <c r="C847" s="20">
        <f>IF(X799="PAGADO",0,Y804)</f>
        <v>520</v>
      </c>
      <c r="E847" s="222" t="s">
        <v>20</v>
      </c>
      <c r="F847" s="222"/>
      <c r="G847" s="222"/>
      <c r="H847" s="222"/>
      <c r="V847" s="17"/>
      <c r="X847" s="23" t="s">
        <v>32</v>
      </c>
      <c r="Y847" s="20">
        <f>IF(B847="PAGADO",0,C852)</f>
        <v>520</v>
      </c>
      <c r="AA847" s="222" t="s">
        <v>20</v>
      </c>
      <c r="AB847" s="222"/>
      <c r="AC847" s="222"/>
      <c r="AD847" s="22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520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520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520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520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 t="b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 t="b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1" t="s">
        <v>30</v>
      </c>
      <c r="I887" s="221"/>
      <c r="J887" s="221"/>
      <c r="V887" s="17"/>
      <c r="AA887" s="221" t="s">
        <v>31</v>
      </c>
      <c r="AB887" s="221"/>
      <c r="AC887" s="221"/>
    </row>
    <row r="888" spans="1:43" x14ac:dyDescent="0.25">
      <c r="H888" s="221"/>
      <c r="I888" s="221"/>
      <c r="J888" s="221"/>
      <c r="V888" s="17"/>
      <c r="AA888" s="221"/>
      <c r="AB888" s="221"/>
      <c r="AC888" s="22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67</v>
      </c>
      <c r="V891" s="17"/>
      <c r="X891" s="22" t="s">
        <v>67</v>
      </c>
    </row>
    <row r="892" spans="1:43" ht="23.25" x14ac:dyDescent="0.35">
      <c r="B892" s="23" t="s">
        <v>32</v>
      </c>
      <c r="C892" s="20">
        <f>IF(X847="PAGADO",0,C852)</f>
        <v>520</v>
      </c>
      <c r="E892" s="222" t="s">
        <v>20</v>
      </c>
      <c r="F892" s="222"/>
      <c r="G892" s="222"/>
      <c r="H892" s="222"/>
      <c r="V892" s="17"/>
      <c r="X892" s="23" t="s">
        <v>32</v>
      </c>
      <c r="Y892" s="20">
        <f>IF(B1692="PAGADO",0,C897)</f>
        <v>520</v>
      </c>
      <c r="AA892" s="222" t="s">
        <v>20</v>
      </c>
      <c r="AB892" s="222"/>
      <c r="AC892" s="222"/>
      <c r="AD892" s="22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520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520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520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520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3" t="str">
        <f>IF(Y897&lt;0,"NO PAGAR","COBRAR'")</f>
        <v>COBRAR'</v>
      </c>
      <c r="Y898" s="22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3" t="str">
        <f>IF(C897&lt;0,"NO PAGAR","COBRAR'")</f>
        <v>COBRAR'</v>
      </c>
      <c r="C899" s="22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 t="b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 t="b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4" t="s">
        <v>29</v>
      </c>
      <c r="AD935" s="224"/>
      <c r="AE935" s="224"/>
    </row>
    <row r="936" spans="2:41" x14ac:dyDescent="0.25">
      <c r="H936" s="221" t="s">
        <v>28</v>
      </c>
      <c r="I936" s="221"/>
      <c r="J936" s="221"/>
      <c r="V936" s="17"/>
      <c r="AC936" s="224"/>
      <c r="AD936" s="224"/>
      <c r="AE936" s="224"/>
    </row>
    <row r="937" spans="2:41" x14ac:dyDescent="0.25">
      <c r="H937" s="221"/>
      <c r="I937" s="221"/>
      <c r="J937" s="221"/>
      <c r="V937" s="17"/>
      <c r="AC937" s="224"/>
      <c r="AD937" s="224"/>
      <c r="AE937" s="22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68</v>
      </c>
      <c r="V940" s="17"/>
      <c r="X940" s="22" t="s">
        <v>68</v>
      </c>
    </row>
    <row r="941" spans="2:41" ht="23.25" x14ac:dyDescent="0.35">
      <c r="B941" s="23" t="s">
        <v>32</v>
      </c>
      <c r="C941" s="20">
        <f>IF(X892="PAGADO",0,Y897)</f>
        <v>520</v>
      </c>
      <c r="E941" s="222" t="s">
        <v>20</v>
      </c>
      <c r="F941" s="222"/>
      <c r="G941" s="222"/>
      <c r="H941" s="222"/>
      <c r="V941" s="17"/>
      <c r="X941" s="23" t="s">
        <v>32</v>
      </c>
      <c r="Y941" s="20">
        <f>IF(B941="PAGADO",0,C946)</f>
        <v>520</v>
      </c>
      <c r="AA941" s="222" t="s">
        <v>20</v>
      </c>
      <c r="AB941" s="222"/>
      <c r="AC941" s="222"/>
      <c r="AD941" s="22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520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520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520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520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 t="b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 t="b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1" t="s">
        <v>30</v>
      </c>
      <c r="I981" s="221"/>
      <c r="J981" s="221"/>
      <c r="V981" s="17"/>
      <c r="AA981" s="221" t="s">
        <v>31</v>
      </c>
      <c r="AB981" s="221"/>
      <c r="AC981" s="221"/>
    </row>
    <row r="982" spans="1:43" x14ac:dyDescent="0.25">
      <c r="H982" s="221"/>
      <c r="I982" s="221"/>
      <c r="J982" s="221"/>
      <c r="V982" s="17"/>
      <c r="AA982" s="221"/>
      <c r="AB982" s="221"/>
      <c r="AC982" s="22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70</v>
      </c>
      <c r="V985" s="17"/>
      <c r="X985" s="22" t="s">
        <v>68</v>
      </c>
    </row>
    <row r="986" spans="1:43" ht="23.25" x14ac:dyDescent="0.35">
      <c r="B986" s="23" t="s">
        <v>32</v>
      </c>
      <c r="C986" s="20">
        <f>IF(X941="PAGADO",0,C946)</f>
        <v>520</v>
      </c>
      <c r="E986" s="222" t="s">
        <v>20</v>
      </c>
      <c r="F986" s="222"/>
      <c r="G986" s="222"/>
      <c r="H986" s="222"/>
      <c r="V986" s="17"/>
      <c r="X986" s="23" t="s">
        <v>32</v>
      </c>
      <c r="Y986" s="20">
        <f>IF(B1786="PAGADO",0,C991)</f>
        <v>520</v>
      </c>
      <c r="AA986" s="222" t="s">
        <v>20</v>
      </c>
      <c r="AB986" s="222"/>
      <c r="AC986" s="222"/>
      <c r="AD986" s="22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520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520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520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520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3" t="str">
        <f>IF(Y991&lt;0,"NO PAGAR","COBRAR'")</f>
        <v>COBRAR'</v>
      </c>
      <c r="Y992" s="22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3" t="str">
        <f>IF(C991&lt;0,"NO PAGAR","COBRAR'")</f>
        <v>COBRAR'</v>
      </c>
      <c r="C993" s="22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 t="b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 t="b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4" t="s">
        <v>29</v>
      </c>
      <c r="AD1028" s="224"/>
      <c r="AE1028" s="224"/>
    </row>
    <row r="1029" spans="2:41" x14ac:dyDescent="0.25">
      <c r="H1029" s="221" t="s">
        <v>28</v>
      </c>
      <c r="I1029" s="221"/>
      <c r="J1029" s="221"/>
      <c r="V1029" s="17"/>
      <c r="AC1029" s="224"/>
      <c r="AD1029" s="224"/>
      <c r="AE1029" s="224"/>
    </row>
    <row r="1030" spans="2:41" x14ac:dyDescent="0.25">
      <c r="H1030" s="221"/>
      <c r="I1030" s="221"/>
      <c r="J1030" s="221"/>
      <c r="V1030" s="17"/>
      <c r="AC1030" s="224"/>
      <c r="AD1030" s="224"/>
      <c r="AE1030" s="22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69</v>
      </c>
      <c r="V1033" s="17"/>
      <c r="X1033" s="22" t="s">
        <v>71</v>
      </c>
    </row>
    <row r="1034" spans="2:41" ht="23.25" x14ac:dyDescent="0.35">
      <c r="B1034" s="23" t="s">
        <v>32</v>
      </c>
      <c r="C1034" s="20">
        <f>IF(X986="PAGADO",0,Y991)</f>
        <v>520</v>
      </c>
      <c r="E1034" s="222" t="s">
        <v>20</v>
      </c>
      <c r="F1034" s="222"/>
      <c r="G1034" s="222"/>
      <c r="H1034" s="222"/>
      <c r="V1034" s="17"/>
      <c r="X1034" s="23" t="s">
        <v>32</v>
      </c>
      <c r="Y1034" s="20">
        <f>IF(B1034="PAGADO",0,C1039)</f>
        <v>520</v>
      </c>
      <c r="AA1034" s="222" t="s">
        <v>20</v>
      </c>
      <c r="AB1034" s="222"/>
      <c r="AC1034" s="222"/>
      <c r="AD1034" s="22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520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520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520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520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 t="b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 t="b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1" t="s">
        <v>30</v>
      </c>
      <c r="I1074" s="221"/>
      <c r="J1074" s="221"/>
      <c r="V1074" s="17"/>
      <c r="AA1074" s="221" t="s">
        <v>31</v>
      </c>
      <c r="AB1074" s="221"/>
      <c r="AC1074" s="221"/>
    </row>
    <row r="1075" spans="2:41" x14ac:dyDescent="0.25">
      <c r="H1075" s="221"/>
      <c r="I1075" s="221"/>
      <c r="J1075" s="221"/>
      <c r="V1075" s="17"/>
      <c r="AA1075" s="221"/>
      <c r="AB1075" s="221"/>
      <c r="AC1075" s="22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69</v>
      </c>
      <c r="V1078" s="17"/>
      <c r="X1078" s="22" t="s">
        <v>69</v>
      </c>
    </row>
    <row r="1079" spans="2:41" ht="23.25" x14ac:dyDescent="0.35">
      <c r="B1079" s="23" t="s">
        <v>32</v>
      </c>
      <c r="C1079" s="20">
        <f>IF(X1034="PAGADO",0,C1039)</f>
        <v>520</v>
      </c>
      <c r="E1079" s="222" t="s">
        <v>20</v>
      </c>
      <c r="F1079" s="222"/>
      <c r="G1079" s="222"/>
      <c r="H1079" s="222"/>
      <c r="V1079" s="17"/>
      <c r="X1079" s="23" t="s">
        <v>32</v>
      </c>
      <c r="Y1079" s="20">
        <f>IF(B1879="PAGADO",0,C1084)</f>
        <v>520</v>
      </c>
      <c r="AA1079" s="222" t="s">
        <v>20</v>
      </c>
      <c r="AB1079" s="222"/>
      <c r="AC1079" s="222"/>
      <c r="AD1079" s="22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520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520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520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520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3" t="str">
        <f>IF(Y1084&lt;0,"NO PAGAR","COBRAR'")</f>
        <v>COBRAR'</v>
      </c>
      <c r="Y1085" s="22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3" t="str">
        <f>IF(C1084&lt;0,"NO PAGAR","COBRAR'")</f>
        <v>COBRAR'</v>
      </c>
      <c r="C1086" s="22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 t="b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 t="b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workbookViewId="0">
      <selection activeCell="I11" sqref="I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2" t="s">
        <v>1138</v>
      </c>
      <c r="F8" s="222"/>
      <c r="G8" s="222"/>
      <c r="H8" s="222"/>
      <c r="V8" s="17"/>
      <c r="X8" s="23" t="s">
        <v>121</v>
      </c>
      <c r="Y8" s="20">
        <f>IF(B8="PAGADO",0,C13)</f>
        <v>1070</v>
      </c>
      <c r="AA8" s="222" t="s">
        <v>166</v>
      </c>
      <c r="AB8" s="222"/>
      <c r="AC8" s="222"/>
      <c r="AD8" s="222"/>
    </row>
    <row r="9" spans="2:41" x14ac:dyDescent="0.25">
      <c r="B9" s="1" t="s">
        <v>0</v>
      </c>
      <c r="C9" s="19">
        <f>H24</f>
        <v>1070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1094</v>
      </c>
      <c r="G10" s="3" t="s">
        <v>159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1070</v>
      </c>
      <c r="E11" s="4">
        <v>45636</v>
      </c>
      <c r="F11" s="3" t="s">
        <v>1094</v>
      </c>
      <c r="G11" s="3" t="s">
        <v>1575</v>
      </c>
      <c r="H11" s="5">
        <v>520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1070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1070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1070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1070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158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180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2" t="s">
        <v>20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102</v>
      </c>
      <c r="C200" s="20">
        <f>IF(X151="PAGADO",0,Y156)</f>
        <v>0</v>
      </c>
      <c r="E200" s="222" t="s">
        <v>313</v>
      </c>
      <c r="F200" s="222"/>
      <c r="G200" s="222"/>
      <c r="H200" s="222"/>
      <c r="V200" s="17"/>
      <c r="X200" s="23" t="s">
        <v>78</v>
      </c>
      <c r="Y200" s="20">
        <f>IF(B200="PAGADO",0,C205)</f>
        <v>0</v>
      </c>
      <c r="AA200" s="222" t="s">
        <v>342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155</v>
      </c>
      <c r="G202" s="3" t="s">
        <v>314</v>
      </c>
      <c r="H202" s="5">
        <v>135</v>
      </c>
      <c r="N202" s="25">
        <v>44967</v>
      </c>
      <c r="O202" s="3" t="s">
        <v>315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150</v>
      </c>
      <c r="AC202" s="3" t="s">
        <v>93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243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150</v>
      </c>
      <c r="AC203" s="3" t="s">
        <v>343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243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389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8.5" x14ac:dyDescent="0.45">
      <c r="B245" s="23" t="s">
        <v>78</v>
      </c>
      <c r="C245" s="20">
        <f>IF(X200="PAGADO",0,Y205)</f>
        <v>0</v>
      </c>
      <c r="E245" s="222" t="s">
        <v>415</v>
      </c>
      <c r="F245" s="222"/>
      <c r="G245" s="222"/>
      <c r="H245" s="222"/>
      <c r="O245" s="248" t="s">
        <v>186</v>
      </c>
      <c r="P245" s="248"/>
      <c r="Q245" s="248"/>
      <c r="R245" s="248"/>
      <c r="V245" s="17"/>
      <c r="X245" s="23" t="s">
        <v>32</v>
      </c>
      <c r="Y245" s="20">
        <f>IF(B245="PAGADO",0,C250)</f>
        <v>0</v>
      </c>
      <c r="AA245" s="222" t="s">
        <v>313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157</v>
      </c>
      <c r="G247" s="3" t="s">
        <v>432</v>
      </c>
      <c r="H247" s="5">
        <v>128</v>
      </c>
      <c r="N247" s="25">
        <v>44996</v>
      </c>
      <c r="O247" s="3" t="s">
        <v>186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95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157</v>
      </c>
      <c r="G248" s="3" t="s">
        <v>314</v>
      </c>
      <c r="H248" s="5">
        <v>129</v>
      </c>
      <c r="N248" s="25">
        <v>45002</v>
      </c>
      <c r="O248" s="3" t="s">
        <v>186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157</v>
      </c>
      <c r="G249" s="3" t="s">
        <v>259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157</v>
      </c>
      <c r="G250" s="3" t="s">
        <v>433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157</v>
      </c>
      <c r="G251" s="3" t="s">
        <v>434</v>
      </c>
      <c r="H251" s="5">
        <v>30</v>
      </c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COBRAR'</v>
      </c>
      <c r="C252" s="223"/>
      <c r="E252" s="4">
        <v>44988</v>
      </c>
      <c r="F252" s="3" t="s">
        <v>157</v>
      </c>
      <c r="G252" s="3" t="s">
        <v>433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451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458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-200</v>
      </c>
      <c r="E292" s="222" t="s">
        <v>20</v>
      </c>
      <c r="F292" s="222"/>
      <c r="G292" s="222"/>
      <c r="H292" s="222"/>
      <c r="V292" s="17"/>
      <c r="X292" s="23" t="s">
        <v>32</v>
      </c>
      <c r="Y292" s="20">
        <f>IF(B292="PAGADO",0,C297)</f>
        <v>-200</v>
      </c>
      <c r="AA292" s="222" t="s">
        <v>509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157</v>
      </c>
      <c r="AC294" s="3" t="s">
        <v>94</v>
      </c>
      <c r="AD294" s="5">
        <v>170</v>
      </c>
      <c r="AJ294" s="25">
        <v>45033</v>
      </c>
      <c r="AK294" s="3" t="s">
        <v>550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157</v>
      </c>
      <c r="AC295" s="3" t="s">
        <v>528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529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IF(X292="PAGADO",0,Y297)</f>
        <v>14</v>
      </c>
      <c r="E337" s="222" t="s">
        <v>20</v>
      </c>
      <c r="F337" s="222"/>
      <c r="G337" s="222"/>
      <c r="H337" s="222"/>
      <c r="V337" s="17"/>
      <c r="X337" s="23" t="s">
        <v>32</v>
      </c>
      <c r="Y337" s="20">
        <f>IF(B1129="PAGADO",0,C342)</f>
        <v>14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1" t="s">
        <v>28</v>
      </c>
      <c r="I380" s="221"/>
      <c r="J380" s="221"/>
      <c r="V380" s="17"/>
      <c r="AC380" s="224"/>
      <c r="AD380" s="224"/>
      <c r="AE380" s="224"/>
    </row>
    <row r="381" spans="2:31" x14ac:dyDescent="0.25">
      <c r="H381" s="221"/>
      <c r="I381" s="221"/>
      <c r="J381" s="221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14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14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718</v>
      </c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78</v>
      </c>
      <c r="C430" s="20">
        <f>IF(X385="PAGADO",0,C390)</f>
        <v>14</v>
      </c>
      <c r="E430" s="222" t="s">
        <v>342</v>
      </c>
      <c r="F430" s="222"/>
      <c r="G430" s="222"/>
      <c r="H430" s="222"/>
      <c r="V430" s="17"/>
      <c r="X430" s="23" t="s">
        <v>72</v>
      </c>
      <c r="Y430" s="20">
        <f>IF(B430="PAGADO",0,C435)</f>
        <v>0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714</v>
      </c>
      <c r="G432" s="3" t="s">
        <v>715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COBRAR'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3" t="str">
        <f>IF(C435&lt;0,"NO PAGAR","COBRAR'")</f>
        <v>COBRAR'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4" t="s">
        <v>29</v>
      </c>
      <c r="AD468" s="224"/>
      <c r="AE468" s="224"/>
    </row>
    <row r="469" spans="2:41" x14ac:dyDescent="0.25">
      <c r="H469" s="221" t="s">
        <v>28</v>
      </c>
      <c r="I469" s="221"/>
      <c r="J469" s="221"/>
      <c r="V469" s="17"/>
      <c r="AC469" s="224"/>
      <c r="AD469" s="224"/>
      <c r="AE469" s="224"/>
    </row>
    <row r="470" spans="2:41" x14ac:dyDescent="0.25">
      <c r="H470" s="221"/>
      <c r="I470" s="221"/>
      <c r="J470" s="221"/>
      <c r="V470" s="17"/>
      <c r="AC470" s="224"/>
      <c r="AD470" s="224"/>
      <c r="AE470" s="22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63</v>
      </c>
      <c r="V473" s="17"/>
      <c r="X473" s="22" t="s">
        <v>63</v>
      </c>
    </row>
    <row r="474" spans="2:41" ht="23.25" x14ac:dyDescent="0.35">
      <c r="B474" s="23" t="s">
        <v>32</v>
      </c>
      <c r="C474" s="20">
        <f>IF(X430="PAGADO",0,Y435)</f>
        <v>0</v>
      </c>
      <c r="E474" s="222" t="s">
        <v>20</v>
      </c>
      <c r="F474" s="222"/>
      <c r="G474" s="222"/>
      <c r="H474" s="222"/>
      <c r="V474" s="17"/>
      <c r="X474" s="23" t="s">
        <v>32</v>
      </c>
      <c r="Y474" s="20">
        <f>IF(B474="PAGADO",0,C479)</f>
        <v>0</v>
      </c>
      <c r="AA474" s="222" t="s">
        <v>20</v>
      </c>
      <c r="AB474" s="222"/>
      <c r="AC474" s="222"/>
      <c r="AD474" s="22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1" t="s">
        <v>30</v>
      </c>
      <c r="I514" s="221"/>
      <c r="J514" s="221"/>
      <c r="V514" s="17"/>
      <c r="AA514" s="221" t="s">
        <v>31</v>
      </c>
      <c r="AB514" s="221"/>
      <c r="AC514" s="221"/>
    </row>
    <row r="515" spans="2:41" x14ac:dyDescent="0.25">
      <c r="H515" s="221"/>
      <c r="I515" s="221"/>
      <c r="J515" s="221"/>
      <c r="V515" s="17"/>
      <c r="AA515" s="221"/>
      <c r="AB515" s="221"/>
      <c r="AC515" s="22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63</v>
      </c>
      <c r="V518" s="17"/>
      <c r="X518" s="22" t="s">
        <v>63</v>
      </c>
    </row>
    <row r="519" spans="2:41" ht="23.25" x14ac:dyDescent="0.35">
      <c r="B519" s="23" t="s">
        <v>32</v>
      </c>
      <c r="C519" s="20">
        <f>IF(X474="PAGADO",0,C479)</f>
        <v>0</v>
      </c>
      <c r="E519" s="222" t="s">
        <v>20</v>
      </c>
      <c r="F519" s="222"/>
      <c r="G519" s="222"/>
      <c r="H519" s="222"/>
      <c r="V519" s="17"/>
      <c r="X519" s="23" t="s">
        <v>32</v>
      </c>
      <c r="Y519" s="20">
        <f>IF(B1319="PAGADO",0,C524)</f>
        <v>0</v>
      </c>
      <c r="AA519" s="222" t="s">
        <v>20</v>
      </c>
      <c r="AB519" s="222"/>
      <c r="AC519" s="222"/>
      <c r="AD519" s="22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3" t="str">
        <f>IF(Y524&lt;0,"NO PAGAR","COBRAR'")</f>
        <v>COBRAR'</v>
      </c>
      <c r="Y525" s="22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3" t="str">
        <f>IF(C524&lt;0,"NO PAGAR","COBRAR'")</f>
        <v>COBRAR'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4" t="s">
        <v>29</v>
      </c>
      <c r="AD567" s="224"/>
      <c r="AE567" s="224"/>
    </row>
    <row r="568" spans="2:41" x14ac:dyDescent="0.25">
      <c r="H568" s="221" t="s">
        <v>28</v>
      </c>
      <c r="I568" s="221"/>
      <c r="J568" s="221"/>
      <c r="V568" s="17"/>
      <c r="AC568" s="224"/>
      <c r="AD568" s="224"/>
      <c r="AE568" s="224"/>
    </row>
    <row r="569" spans="2:41" x14ac:dyDescent="0.25">
      <c r="H569" s="221"/>
      <c r="I569" s="221"/>
      <c r="J569" s="221"/>
      <c r="V569" s="17"/>
      <c r="AC569" s="224"/>
      <c r="AD569" s="224"/>
      <c r="AE569" s="22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64</v>
      </c>
      <c r="V572" s="17"/>
      <c r="X572" s="22" t="s">
        <v>64</v>
      </c>
    </row>
    <row r="573" spans="2:41" ht="23.25" x14ac:dyDescent="0.35">
      <c r="B573" s="23" t="s">
        <v>32</v>
      </c>
      <c r="C573" s="20">
        <f>IF(X519="PAGADO",0,Y524)</f>
        <v>0</v>
      </c>
      <c r="E573" s="222" t="s">
        <v>20</v>
      </c>
      <c r="F573" s="222"/>
      <c r="G573" s="222"/>
      <c r="H573" s="222"/>
      <c r="V573" s="17"/>
      <c r="X573" s="23" t="s">
        <v>32</v>
      </c>
      <c r="Y573" s="20">
        <f>IF(B573="PAGADO",0,C578)</f>
        <v>0</v>
      </c>
      <c r="AA573" s="222" t="s">
        <v>20</v>
      </c>
      <c r="AB573" s="222"/>
      <c r="AC573" s="222"/>
      <c r="AD573" s="22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1" t="s">
        <v>30</v>
      </c>
      <c r="I613" s="221"/>
      <c r="J613" s="221"/>
      <c r="V613" s="17"/>
      <c r="AA613" s="221" t="s">
        <v>31</v>
      </c>
      <c r="AB613" s="221"/>
      <c r="AC613" s="221"/>
    </row>
    <row r="614" spans="1:43" x14ac:dyDescent="0.25">
      <c r="H614" s="221"/>
      <c r="I614" s="221"/>
      <c r="J614" s="221"/>
      <c r="V614" s="17"/>
      <c r="AA614" s="221"/>
      <c r="AB614" s="221"/>
      <c r="AC614" s="22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64</v>
      </c>
      <c r="V617" s="17"/>
      <c r="X617" s="22" t="s">
        <v>64</v>
      </c>
    </row>
    <row r="618" spans="1:43" ht="23.25" x14ac:dyDescent="0.35">
      <c r="B618" s="23" t="s">
        <v>32</v>
      </c>
      <c r="C618" s="20">
        <f>IF(X573="PAGADO",0,C578)</f>
        <v>0</v>
      </c>
      <c r="E618" s="222" t="s">
        <v>20</v>
      </c>
      <c r="F618" s="222"/>
      <c r="G618" s="222"/>
      <c r="H618" s="222"/>
      <c r="V618" s="17"/>
      <c r="X618" s="23" t="s">
        <v>32</v>
      </c>
      <c r="Y618" s="20">
        <f>IF(B1418="PAGADO",0,C623)</f>
        <v>0</v>
      </c>
      <c r="AA618" s="222" t="s">
        <v>20</v>
      </c>
      <c r="AB618" s="222"/>
      <c r="AC618" s="222"/>
      <c r="AD618" s="22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3" t="str">
        <f>IF(Y623&lt;0,"NO PAGAR","COBRAR'")</f>
        <v>COBRAR'</v>
      </c>
      <c r="Y624" s="22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3" t="str">
        <f>IF(C623&lt;0,"NO PAGAR","COBRAR'")</f>
        <v>COBRAR'</v>
      </c>
      <c r="C625" s="22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4" t="s">
        <v>29</v>
      </c>
      <c r="AD660" s="224"/>
      <c r="AE660" s="224"/>
    </row>
    <row r="661" spans="2:41" x14ac:dyDescent="0.25">
      <c r="H661" s="221" t="s">
        <v>28</v>
      </c>
      <c r="I661" s="221"/>
      <c r="J661" s="221"/>
      <c r="V661" s="17"/>
      <c r="AC661" s="224"/>
      <c r="AD661" s="224"/>
      <c r="AE661" s="224"/>
    </row>
    <row r="662" spans="2:41" x14ac:dyDescent="0.25">
      <c r="H662" s="221"/>
      <c r="I662" s="221"/>
      <c r="J662" s="221"/>
      <c r="V662" s="17"/>
      <c r="AC662" s="224"/>
      <c r="AD662" s="224"/>
      <c r="AE662" s="22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65</v>
      </c>
      <c r="V665" s="17"/>
      <c r="X665" s="22" t="s">
        <v>65</v>
      </c>
    </row>
    <row r="666" spans="2:41" ht="23.25" x14ac:dyDescent="0.35">
      <c r="B666" s="23" t="s">
        <v>32</v>
      </c>
      <c r="C666" s="20">
        <f>IF(X618="PAGADO",0,Y623)</f>
        <v>0</v>
      </c>
      <c r="E666" s="222" t="s">
        <v>20</v>
      </c>
      <c r="F666" s="222"/>
      <c r="G666" s="222"/>
      <c r="H666" s="222"/>
      <c r="V666" s="17"/>
      <c r="X666" s="23" t="s">
        <v>32</v>
      </c>
      <c r="Y666" s="20">
        <f>IF(B666="PAGADO",0,C671)</f>
        <v>0</v>
      </c>
      <c r="AA666" s="222" t="s">
        <v>20</v>
      </c>
      <c r="AB666" s="222"/>
      <c r="AC666" s="222"/>
      <c r="AD666" s="22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1" t="s">
        <v>30</v>
      </c>
      <c r="I706" s="221"/>
      <c r="J706" s="221"/>
      <c r="V706" s="17"/>
      <c r="AA706" s="221" t="s">
        <v>31</v>
      </c>
      <c r="AB706" s="221"/>
      <c r="AC706" s="221"/>
    </row>
    <row r="707" spans="2:41" x14ac:dyDescent="0.25">
      <c r="H707" s="221"/>
      <c r="I707" s="221"/>
      <c r="J707" s="221"/>
      <c r="V707" s="17"/>
      <c r="AA707" s="221"/>
      <c r="AB707" s="221"/>
      <c r="AC707" s="22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65</v>
      </c>
      <c r="V710" s="17"/>
      <c r="X710" s="22" t="s">
        <v>65</v>
      </c>
    </row>
    <row r="711" spans="2:41" ht="23.25" x14ac:dyDescent="0.35">
      <c r="B711" s="23" t="s">
        <v>32</v>
      </c>
      <c r="C711" s="20">
        <f>IF(X666="PAGADO",0,C671)</f>
        <v>0</v>
      </c>
      <c r="E711" s="222" t="s">
        <v>20</v>
      </c>
      <c r="F711" s="222"/>
      <c r="G711" s="222"/>
      <c r="H711" s="222"/>
      <c r="V711" s="17"/>
      <c r="X711" s="23" t="s">
        <v>32</v>
      </c>
      <c r="Y711" s="20">
        <f>IF(B1511="PAGADO",0,C716)</f>
        <v>0</v>
      </c>
      <c r="AA711" s="222" t="s">
        <v>20</v>
      </c>
      <c r="AB711" s="222"/>
      <c r="AC711" s="222"/>
      <c r="AD711" s="22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3" t="str">
        <f>IF(Y716&lt;0,"NO PAGAR","COBRAR'")</f>
        <v>COBRAR'</v>
      </c>
      <c r="Y717" s="22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3" t="str">
        <f>IF(C716&lt;0,"NO PAGAR","COBRAR'")</f>
        <v>COBRAR'</v>
      </c>
      <c r="C718" s="22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4" t="s">
        <v>29</v>
      </c>
      <c r="AD753" s="224"/>
      <c r="AE753" s="224"/>
    </row>
    <row r="754" spans="2:41" x14ac:dyDescent="0.25">
      <c r="H754" s="221" t="s">
        <v>28</v>
      </c>
      <c r="I754" s="221"/>
      <c r="J754" s="221"/>
      <c r="V754" s="17"/>
      <c r="AC754" s="224"/>
      <c r="AD754" s="224"/>
      <c r="AE754" s="224"/>
    </row>
    <row r="755" spans="2:41" x14ac:dyDescent="0.25">
      <c r="H755" s="221"/>
      <c r="I755" s="221"/>
      <c r="J755" s="221"/>
      <c r="V755" s="17"/>
      <c r="AC755" s="224"/>
      <c r="AD755" s="224"/>
      <c r="AE755" s="22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66</v>
      </c>
      <c r="V758" s="17"/>
      <c r="X758" s="22" t="s">
        <v>66</v>
      </c>
    </row>
    <row r="759" spans="2:41" ht="23.25" x14ac:dyDescent="0.35">
      <c r="B759" s="23" t="s">
        <v>32</v>
      </c>
      <c r="C759" s="20">
        <f>IF(X711="PAGADO",0,Y716)</f>
        <v>0</v>
      </c>
      <c r="E759" s="222" t="s">
        <v>20</v>
      </c>
      <c r="F759" s="222"/>
      <c r="G759" s="222"/>
      <c r="H759" s="222"/>
      <c r="V759" s="17"/>
      <c r="X759" s="23" t="s">
        <v>32</v>
      </c>
      <c r="Y759" s="20">
        <f>IF(B759="PAGADO",0,C764)</f>
        <v>0</v>
      </c>
      <c r="AA759" s="222" t="s">
        <v>20</v>
      </c>
      <c r="AB759" s="222"/>
      <c r="AC759" s="222"/>
      <c r="AD759" s="22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1" t="s">
        <v>30</v>
      </c>
      <c r="I799" s="221"/>
      <c r="J799" s="221"/>
      <c r="V799" s="17"/>
      <c r="AA799" s="221" t="s">
        <v>31</v>
      </c>
      <c r="AB799" s="221"/>
      <c r="AC799" s="221"/>
    </row>
    <row r="800" spans="1:43" x14ac:dyDescent="0.25">
      <c r="H800" s="221"/>
      <c r="I800" s="221"/>
      <c r="J800" s="221"/>
      <c r="V800" s="17"/>
      <c r="AA800" s="221"/>
      <c r="AB800" s="221"/>
      <c r="AC800" s="22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66</v>
      </c>
      <c r="V803" s="17"/>
      <c r="X803" s="22" t="s">
        <v>66</v>
      </c>
    </row>
    <row r="804" spans="2:41" ht="23.25" x14ac:dyDescent="0.35">
      <c r="B804" s="23" t="s">
        <v>32</v>
      </c>
      <c r="C804" s="20">
        <f>IF(X759="PAGADO",0,C764)</f>
        <v>0</v>
      </c>
      <c r="E804" s="222" t="s">
        <v>20</v>
      </c>
      <c r="F804" s="222"/>
      <c r="G804" s="222"/>
      <c r="H804" s="222"/>
      <c r="V804" s="17"/>
      <c r="X804" s="23" t="s">
        <v>32</v>
      </c>
      <c r="Y804" s="20">
        <f>IF(B1604="PAGADO",0,C809)</f>
        <v>0</v>
      </c>
      <c r="AA804" s="222" t="s">
        <v>20</v>
      </c>
      <c r="AB804" s="222"/>
      <c r="AC804" s="222"/>
      <c r="AD804" s="22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3" t="str">
        <f>IF(Y809&lt;0,"NO PAGAR","COBRAR'")</f>
        <v>COBRAR'</v>
      </c>
      <c r="Y810" s="22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3" t="str">
        <f>IF(C809&lt;0,"NO PAGAR","COBRAR'")</f>
        <v>COBRAR'</v>
      </c>
      <c r="C811" s="22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4" t="s">
        <v>29</v>
      </c>
      <c r="AD846" s="224"/>
      <c r="AE846" s="224"/>
    </row>
    <row r="847" spans="5:31" x14ac:dyDescent="0.25">
      <c r="H847" s="221" t="s">
        <v>28</v>
      </c>
      <c r="I847" s="221"/>
      <c r="J847" s="221"/>
      <c r="V847" s="17"/>
      <c r="AC847" s="224"/>
      <c r="AD847" s="224"/>
      <c r="AE847" s="224"/>
    </row>
    <row r="848" spans="5:31" x14ac:dyDescent="0.25">
      <c r="H848" s="221"/>
      <c r="I848" s="221"/>
      <c r="J848" s="221"/>
      <c r="V848" s="17"/>
      <c r="AC848" s="224"/>
      <c r="AD848" s="224"/>
      <c r="AE848" s="22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67</v>
      </c>
      <c r="V851" s="17"/>
      <c r="X851" s="22" t="s">
        <v>67</v>
      </c>
    </row>
    <row r="852" spans="2:41" ht="23.25" x14ac:dyDescent="0.35">
      <c r="B852" s="23" t="s">
        <v>32</v>
      </c>
      <c r="C852" s="20">
        <f>IF(X804="PAGADO",0,Y809)</f>
        <v>0</v>
      </c>
      <c r="E852" s="222" t="s">
        <v>20</v>
      </c>
      <c r="F852" s="222"/>
      <c r="G852" s="222"/>
      <c r="H852" s="222"/>
      <c r="V852" s="17"/>
      <c r="X852" s="23" t="s">
        <v>32</v>
      </c>
      <c r="Y852" s="20">
        <f>IF(B852="PAGADO",0,C857)</f>
        <v>0</v>
      </c>
      <c r="AA852" s="222" t="s">
        <v>20</v>
      </c>
      <c r="AB852" s="222"/>
      <c r="AC852" s="222"/>
      <c r="AD852" s="22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1" t="s">
        <v>30</v>
      </c>
      <c r="I892" s="221"/>
      <c r="J892" s="221"/>
      <c r="V892" s="17"/>
      <c r="AA892" s="221" t="s">
        <v>31</v>
      </c>
      <c r="AB892" s="221"/>
      <c r="AC892" s="221"/>
    </row>
    <row r="893" spans="1:43" x14ac:dyDescent="0.25">
      <c r="H893" s="221"/>
      <c r="I893" s="221"/>
      <c r="J893" s="221"/>
      <c r="V893" s="17"/>
      <c r="AA893" s="221"/>
      <c r="AB893" s="221"/>
      <c r="AC893" s="22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67</v>
      </c>
      <c r="V896" s="17"/>
      <c r="X896" s="22" t="s">
        <v>67</v>
      </c>
    </row>
    <row r="897" spans="2:41" ht="23.25" x14ac:dyDescent="0.35">
      <c r="B897" s="23" t="s">
        <v>32</v>
      </c>
      <c r="C897" s="20">
        <f>IF(X852="PAGADO",0,C857)</f>
        <v>0</v>
      </c>
      <c r="E897" s="222" t="s">
        <v>20</v>
      </c>
      <c r="F897" s="222"/>
      <c r="G897" s="222"/>
      <c r="H897" s="222"/>
      <c r="V897" s="17"/>
      <c r="X897" s="23" t="s">
        <v>32</v>
      </c>
      <c r="Y897" s="20">
        <f>IF(B1697="PAGADO",0,C902)</f>
        <v>0</v>
      </c>
      <c r="AA897" s="222" t="s">
        <v>20</v>
      </c>
      <c r="AB897" s="222"/>
      <c r="AC897" s="222"/>
      <c r="AD897" s="22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3" t="str">
        <f>IF(Y902&lt;0,"NO PAGAR","COBRAR'")</f>
        <v>COBRAR'</v>
      </c>
      <c r="Y903" s="22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3" t="str">
        <f>IF(C902&lt;0,"NO PAGAR","COBRAR'")</f>
        <v>COBRAR'</v>
      </c>
      <c r="C904" s="22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4" t="s">
        <v>29</v>
      </c>
      <c r="AD940" s="224"/>
      <c r="AE940" s="224"/>
    </row>
    <row r="941" spans="8:31" x14ac:dyDescent="0.25">
      <c r="H941" s="221" t="s">
        <v>28</v>
      </c>
      <c r="I941" s="221"/>
      <c r="J941" s="221"/>
      <c r="V941" s="17"/>
      <c r="AC941" s="224"/>
      <c r="AD941" s="224"/>
      <c r="AE941" s="224"/>
    </row>
    <row r="942" spans="8:31" x14ac:dyDescent="0.25">
      <c r="H942" s="221"/>
      <c r="I942" s="221"/>
      <c r="J942" s="221"/>
      <c r="V942" s="17"/>
      <c r="AC942" s="224"/>
      <c r="AD942" s="224"/>
      <c r="AE942" s="22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68</v>
      </c>
      <c r="V945" s="17"/>
      <c r="X945" s="22" t="s">
        <v>68</v>
      </c>
    </row>
    <row r="946" spans="2:41" ht="23.25" x14ac:dyDescent="0.35">
      <c r="B946" s="23" t="s">
        <v>32</v>
      </c>
      <c r="C946" s="20">
        <f>IF(X897="PAGADO",0,Y902)</f>
        <v>0</v>
      </c>
      <c r="E946" s="222" t="s">
        <v>20</v>
      </c>
      <c r="F946" s="222"/>
      <c r="G946" s="222"/>
      <c r="H946" s="222"/>
      <c r="V946" s="17"/>
      <c r="X946" s="23" t="s">
        <v>32</v>
      </c>
      <c r="Y946" s="20">
        <f>IF(B946="PAGADO",0,C951)</f>
        <v>0</v>
      </c>
      <c r="AA946" s="222" t="s">
        <v>20</v>
      </c>
      <c r="AB946" s="222"/>
      <c r="AC946" s="222"/>
      <c r="AD946" s="22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1" t="s">
        <v>30</v>
      </c>
      <c r="I986" s="221"/>
      <c r="J986" s="221"/>
      <c r="V986" s="17"/>
      <c r="AA986" s="221" t="s">
        <v>31</v>
      </c>
      <c r="AB986" s="221"/>
      <c r="AC986" s="221"/>
    </row>
    <row r="987" spans="1:43" x14ac:dyDescent="0.25">
      <c r="H987" s="221"/>
      <c r="I987" s="221"/>
      <c r="J987" s="221"/>
      <c r="V987" s="17"/>
      <c r="AA987" s="221"/>
      <c r="AB987" s="221"/>
      <c r="AC987" s="22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70</v>
      </c>
      <c r="V990" s="17"/>
      <c r="X990" s="22" t="s">
        <v>68</v>
      </c>
    </row>
    <row r="991" spans="1:43" ht="23.25" x14ac:dyDescent="0.35">
      <c r="B991" s="23" t="s">
        <v>32</v>
      </c>
      <c r="C991" s="20">
        <f>IF(X946="PAGADO",0,C951)</f>
        <v>0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IF(B1791="PAGADO",0,C996)</f>
        <v>0</v>
      </c>
      <c r="AA991" s="222" t="s">
        <v>20</v>
      </c>
      <c r="AB991" s="222"/>
      <c r="AC991" s="222"/>
      <c r="AD991" s="22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3" t="str">
        <f>IF(Y996&lt;0,"NO PAGAR","COBRAR'")</f>
        <v>COBRAR'</v>
      </c>
      <c r="Y997" s="22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3" t="str">
        <f>IF(C996&lt;0,"NO PAGAR","COBRAR'")</f>
        <v>COBRAR'</v>
      </c>
      <c r="C998" s="22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4" t="s">
        <v>29</v>
      </c>
      <c r="AD1033" s="224"/>
      <c r="AE1033" s="224"/>
    </row>
    <row r="1034" spans="2:41" x14ac:dyDescent="0.25">
      <c r="H1034" s="221" t="s">
        <v>28</v>
      </c>
      <c r="I1034" s="221"/>
      <c r="J1034" s="221"/>
      <c r="V1034" s="17"/>
      <c r="AC1034" s="224"/>
      <c r="AD1034" s="224"/>
      <c r="AE1034" s="224"/>
    </row>
    <row r="1035" spans="2:41" x14ac:dyDescent="0.25">
      <c r="H1035" s="221"/>
      <c r="I1035" s="221"/>
      <c r="J1035" s="221"/>
      <c r="V1035" s="17"/>
      <c r="AC1035" s="224"/>
      <c r="AD1035" s="224"/>
      <c r="AE1035" s="22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69</v>
      </c>
      <c r="V1038" s="17"/>
      <c r="X1038" s="22" t="s">
        <v>71</v>
      </c>
    </row>
    <row r="1039" spans="2:41" ht="23.25" x14ac:dyDescent="0.35">
      <c r="B1039" s="23" t="s">
        <v>32</v>
      </c>
      <c r="C1039" s="20">
        <f>IF(X991="PAGADO",0,Y996)</f>
        <v>0</v>
      </c>
      <c r="E1039" s="222" t="s">
        <v>1487</v>
      </c>
      <c r="F1039" s="222"/>
      <c r="G1039" s="222"/>
      <c r="H1039" s="222"/>
      <c r="V1039" s="17"/>
      <c r="X1039" s="23" t="s">
        <v>32</v>
      </c>
      <c r="Y1039" s="20">
        <f>IF(B1039="PAGADO",0,C1044)</f>
        <v>0</v>
      </c>
      <c r="AA1039" s="222" t="s">
        <v>20</v>
      </c>
      <c r="AB1039" s="222"/>
      <c r="AC1039" s="222"/>
      <c r="AD1039" s="22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1" t="s">
        <v>30</v>
      </c>
      <c r="I1079" s="221"/>
      <c r="J1079" s="221"/>
      <c r="V1079" s="17"/>
      <c r="AA1079" s="221" t="s">
        <v>31</v>
      </c>
      <c r="AB1079" s="221"/>
      <c r="AC1079" s="221"/>
    </row>
    <row r="1080" spans="1:43" x14ac:dyDescent="0.25">
      <c r="H1080" s="221"/>
      <c r="I1080" s="221"/>
      <c r="J1080" s="221"/>
      <c r="V1080" s="17"/>
      <c r="AA1080" s="221"/>
      <c r="AB1080" s="221"/>
      <c r="AC1080" s="22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69</v>
      </c>
      <c r="V1083" s="17"/>
      <c r="X1083" s="22" t="s">
        <v>69</v>
      </c>
    </row>
    <row r="1084" spans="1:43" ht="23.25" x14ac:dyDescent="0.35">
      <c r="B1084" s="23" t="s">
        <v>32</v>
      </c>
      <c r="C1084" s="20">
        <f>IF(X1039="PAGADO",0,C1044)</f>
        <v>0</v>
      </c>
      <c r="E1084" s="222" t="s">
        <v>20</v>
      </c>
      <c r="F1084" s="222"/>
      <c r="G1084" s="222"/>
      <c r="H1084" s="222"/>
      <c r="V1084" s="17"/>
      <c r="X1084" s="23" t="s">
        <v>32</v>
      </c>
      <c r="Y1084" s="20">
        <f>IF(B1884="PAGADO",0,C1089)</f>
        <v>0</v>
      </c>
      <c r="AA1084" s="222" t="s">
        <v>20</v>
      </c>
      <c r="AB1084" s="222"/>
      <c r="AC1084" s="222"/>
      <c r="AD1084" s="22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3" t="str">
        <f>IF(Y1089&lt;0,"NO PAGAR","COBRAR'")</f>
        <v>COBRAR'</v>
      </c>
      <c r="Y1090" s="22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3" t="str">
        <f>IF(C1089&lt;0,"NO PAGAR","COBRAR'")</f>
        <v>COBRAR'</v>
      </c>
      <c r="C1091" s="22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workbookViewId="0">
      <selection activeCell="B9" sqref="B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2" t="s">
        <v>1532</v>
      </c>
      <c r="F8" s="222"/>
      <c r="G8" s="222"/>
      <c r="H8" s="222"/>
      <c r="V8" s="17"/>
      <c r="X8" s="23" t="s">
        <v>121</v>
      </c>
      <c r="Y8" s="20">
        <f>IF(B8="PAGADO",0,C13)</f>
        <v>550</v>
      </c>
      <c r="AA8" s="222" t="s">
        <v>166</v>
      </c>
      <c r="AB8" s="222"/>
      <c r="AC8" s="222"/>
      <c r="AD8" s="222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1094</v>
      </c>
      <c r="G10" s="3" t="s">
        <v>159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158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193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194</v>
      </c>
      <c r="AC55" s="3" t="s">
        <v>195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202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238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121</v>
      </c>
      <c r="C151" s="20">
        <f>IF(X106="PAGADO",0,C111)</f>
        <v>0</v>
      </c>
      <c r="E151" s="222" t="s">
        <v>174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277</v>
      </c>
      <c r="G153" s="3" t="s">
        <v>278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279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280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281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212</v>
      </c>
      <c r="C200" s="20">
        <f>IF(X151="PAGADO",0,Y156)</f>
        <v>0</v>
      </c>
      <c r="E200" s="222" t="s">
        <v>344</v>
      </c>
      <c r="F200" s="222"/>
      <c r="G200" s="222"/>
      <c r="H200" s="222"/>
      <c r="V200" s="17"/>
      <c r="X200" s="23" t="s">
        <v>102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155</v>
      </c>
      <c r="G202" s="3" t="s">
        <v>159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389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121</v>
      </c>
      <c r="C245" s="20">
        <f>IF(X200="PAGADO",0,C205)</f>
        <v>0</v>
      </c>
      <c r="E245" s="222" t="s">
        <v>174</v>
      </c>
      <c r="F245" s="222"/>
      <c r="G245" s="222"/>
      <c r="H245" s="222"/>
      <c r="V245" s="17"/>
      <c r="X245" s="23" t="s">
        <v>102</v>
      </c>
      <c r="Y245" s="20">
        <f>IF(B245="PAGADO",0,C250)</f>
        <v>0</v>
      </c>
      <c r="AA245" s="222" t="s">
        <v>461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277</v>
      </c>
      <c r="F247" s="3" t="s">
        <v>278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155</v>
      </c>
      <c r="AC247" s="3" t="s">
        <v>147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280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COBRAR'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COBRAR'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389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478</v>
      </c>
      <c r="Y292" s="20">
        <f>IF(B292="PAGADO",0,C297)</f>
        <v>0</v>
      </c>
      <c r="AA292" s="222" t="s">
        <v>174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278</v>
      </c>
      <c r="AC294" s="3" t="s">
        <v>512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513</v>
      </c>
      <c r="AC295" s="3" t="s">
        <v>514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102</v>
      </c>
      <c r="C337" s="20">
        <f>IF(X292="PAGADO",0,C297)</f>
        <v>0</v>
      </c>
      <c r="E337" s="222" t="s">
        <v>461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150</v>
      </c>
      <c r="G339" s="3" t="s">
        <v>147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150</v>
      </c>
      <c r="G340" s="3" t="s">
        <v>147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1" t="s">
        <v>28</v>
      </c>
      <c r="I374" s="221"/>
      <c r="J374" s="221"/>
      <c r="V374" s="17"/>
      <c r="AC374" s="224"/>
      <c r="AD374" s="224"/>
      <c r="AE374" s="224"/>
    </row>
    <row r="375" spans="2:41" x14ac:dyDescent="0.25">
      <c r="H375" s="221"/>
      <c r="I375" s="221"/>
      <c r="J375" s="221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78</v>
      </c>
      <c r="Y379" s="20">
        <f>IF(B379="PAGADO",0,C384)</f>
        <v>0</v>
      </c>
      <c r="AA379" s="222" t="s">
        <v>461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157</v>
      </c>
      <c r="AC381" s="3" t="s">
        <v>147</v>
      </c>
      <c r="AD381" s="5">
        <v>550</v>
      </c>
      <c r="AE381" t="s">
        <v>633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 x14ac:dyDescent="0.25">
      <c r="H415" s="221"/>
      <c r="I415" s="221"/>
      <c r="J415" s="221"/>
      <c r="V415" s="17"/>
      <c r="AA415" s="221"/>
      <c r="AB415" s="221"/>
      <c r="AC415" s="22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78</v>
      </c>
      <c r="Y419" s="20">
        <f>IF(B1158="PAGADO",0,C424)</f>
        <v>0</v>
      </c>
      <c r="AA419" s="222" t="s">
        <v>743</v>
      </c>
      <c r="AB419" s="222"/>
      <c r="AC419" s="222"/>
      <c r="AD419" s="22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744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745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3" t="str">
        <f>IF(Y424&lt;0,"NO PAGAR","COBRAR'")</f>
        <v>COBRAR'</v>
      </c>
      <c r="Y425" s="22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3" t="str">
        <f>IF(C424&lt;0,"NO PAGAR","COBRAR'")</f>
        <v>COBRAR'</v>
      </c>
      <c r="C426" s="22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1" t="s">
        <v>28</v>
      </c>
      <c r="I459" s="221"/>
      <c r="J459" s="221"/>
      <c r="V459" s="17"/>
      <c r="AC459" s="224"/>
      <c r="AD459" s="224"/>
      <c r="AE459" s="224"/>
    </row>
    <row r="460" spans="2:31" x14ac:dyDescent="0.25">
      <c r="H460" s="221"/>
      <c r="I460" s="221"/>
      <c r="J460" s="221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 x14ac:dyDescent="0.25">
      <c r="H505" s="221"/>
      <c r="I505" s="221"/>
      <c r="J505" s="221"/>
      <c r="V505" s="17"/>
      <c r="AA505" s="221"/>
      <c r="AB505" s="221"/>
      <c r="AC505" s="22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78</v>
      </c>
      <c r="Y509" s="20">
        <f>IF(B1255="PAGADO",0,C514)</f>
        <v>0</v>
      </c>
      <c r="AA509" s="222" t="s">
        <v>743</v>
      </c>
      <c r="AB509" s="222"/>
      <c r="AC509" s="222"/>
      <c r="AD509" s="22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160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430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3" t="str">
        <f>IF(Y514&lt;0,"NO PAGAR","COBRAR'")</f>
        <v>COBRAR'</v>
      </c>
      <c r="Y515" s="22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3" t="str">
        <f>IF(C514&lt;0,"NO PAGAR","COBRAR'")</f>
        <v>COBRAR'</v>
      </c>
      <c r="C516" s="22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1" t="s">
        <v>28</v>
      </c>
      <c r="I551" s="221"/>
      <c r="J551" s="221"/>
      <c r="V551" s="17"/>
      <c r="AC551" s="224"/>
      <c r="AD551" s="224"/>
      <c r="AE551" s="224"/>
    </row>
    <row r="552" spans="2:41" x14ac:dyDescent="0.25">
      <c r="H552" s="221"/>
      <c r="I552" s="221"/>
      <c r="J552" s="221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121</v>
      </c>
      <c r="C556" s="20">
        <f>IF(X509="PAGADO",0,Y514)</f>
        <v>0</v>
      </c>
      <c r="E556" s="222" t="s">
        <v>918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914</v>
      </c>
      <c r="G558" s="3" t="s">
        <v>915</v>
      </c>
      <c r="H558" s="5">
        <v>580</v>
      </c>
      <c r="I558" t="s">
        <v>916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914</v>
      </c>
      <c r="G559" s="3" t="s">
        <v>915</v>
      </c>
      <c r="H559" s="5">
        <v>580</v>
      </c>
      <c r="I559" t="s">
        <v>917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 x14ac:dyDescent="0.25">
      <c r="H592" s="221"/>
      <c r="I592" s="221"/>
      <c r="J592" s="221"/>
      <c r="V592" s="17"/>
      <c r="AA592" s="221"/>
      <c r="AB592" s="221"/>
      <c r="AC592" s="22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IF(B1354="PAGADO",0,C601)</f>
        <v>0</v>
      </c>
      <c r="AA596" s="222" t="s">
        <v>20</v>
      </c>
      <c r="AB596" s="222"/>
      <c r="AC596" s="222"/>
      <c r="AD596" s="22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3" t="str">
        <f>IF(Y601&lt;0,"NO PAGAR","COBRAR'")</f>
        <v>COBRAR'</v>
      </c>
      <c r="Y602" s="22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3" t="str">
        <f>IF(C601&lt;0,"NO PAGAR","COBRAR'")</f>
        <v>COBRAR'</v>
      </c>
      <c r="C603" s="22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1" t="s">
        <v>28</v>
      </c>
      <c r="I639" s="221"/>
      <c r="J639" s="221"/>
      <c r="V639" s="17"/>
      <c r="AC639" s="224"/>
      <c r="AD639" s="224"/>
      <c r="AE639" s="224"/>
    </row>
    <row r="640" spans="5:31" x14ac:dyDescent="0.25">
      <c r="H640" s="221"/>
      <c r="I640" s="221"/>
      <c r="J640" s="221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121</v>
      </c>
      <c r="C644" s="20">
        <f>IF(X596="PAGADO",0,Y601)</f>
        <v>0</v>
      </c>
      <c r="E644" s="222" t="s">
        <v>461</v>
      </c>
      <c r="F644" s="222"/>
      <c r="G644" s="222"/>
      <c r="H644" s="222"/>
      <c r="V644" s="17"/>
      <c r="X644" s="23" t="s">
        <v>121</v>
      </c>
      <c r="Y644" s="20">
        <f>IF(B644="PAGADO",0,C649)</f>
        <v>0</v>
      </c>
      <c r="AA644" s="222" t="s">
        <v>999</v>
      </c>
      <c r="AB644" s="222"/>
      <c r="AC644" s="222"/>
      <c r="AD644" s="22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157</v>
      </c>
      <c r="G646" s="3" t="s">
        <v>147</v>
      </c>
      <c r="H646" s="5">
        <v>550</v>
      </c>
      <c r="I646" t="s">
        <v>997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157</v>
      </c>
      <c r="AC646" s="3" t="s">
        <v>109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157</v>
      </c>
      <c r="G647" s="3" t="s">
        <v>147</v>
      </c>
      <c r="H647" s="5">
        <v>550</v>
      </c>
      <c r="I647" t="s">
        <v>893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102</v>
      </c>
      <c r="C684" s="20">
        <f>IF(X644="PAGADO",0,C649)</f>
        <v>0</v>
      </c>
      <c r="E684" s="222" t="s">
        <v>755</v>
      </c>
      <c r="F684" s="222"/>
      <c r="G684" s="222"/>
      <c r="H684" s="222"/>
      <c r="V684" s="17"/>
      <c r="X684" s="23" t="s">
        <v>212</v>
      </c>
      <c r="Y684" s="20">
        <f>IF(B684="PAGADO",0,C689)</f>
        <v>0</v>
      </c>
      <c r="AA684" s="222" t="s">
        <v>1095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1068</v>
      </c>
      <c r="G686" s="3" t="s">
        <v>118</v>
      </c>
      <c r="H686" s="5">
        <v>600</v>
      </c>
      <c r="I686" t="s">
        <v>1096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1094</v>
      </c>
      <c r="AC686" s="3" t="s">
        <v>1069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1094</v>
      </c>
      <c r="AC687" s="3" t="s">
        <v>159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1" t="s">
        <v>28</v>
      </c>
      <c r="I723" s="221"/>
      <c r="J723" s="221"/>
      <c r="V723" s="17"/>
      <c r="AC723" s="224"/>
      <c r="AD723" s="224"/>
      <c r="AE723" s="224"/>
    </row>
    <row r="724" spans="2:41" x14ac:dyDescent="0.25">
      <c r="H724" s="221"/>
      <c r="I724" s="221"/>
      <c r="J724" s="221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102</v>
      </c>
      <c r="C728" s="20"/>
      <c r="E728" s="222" t="s">
        <v>1137</v>
      </c>
      <c r="F728" s="222"/>
      <c r="G728" s="222"/>
      <c r="H728" s="222"/>
      <c r="V728" s="17"/>
      <c r="X728" s="23" t="s">
        <v>78</v>
      </c>
      <c r="Y728" s="20">
        <f>IF(B728="PAGADO",0,C733)</f>
        <v>0</v>
      </c>
      <c r="AA728" s="222" t="s">
        <v>1189</v>
      </c>
      <c r="AB728" s="222"/>
      <c r="AC728" s="222"/>
      <c r="AD728" s="22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312</v>
      </c>
      <c r="G730" s="3" t="s">
        <v>159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155</v>
      </c>
      <c r="AC730" s="3" t="s">
        <v>159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155</v>
      </c>
      <c r="AC731" s="3" t="s">
        <v>1121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1190</v>
      </c>
      <c r="AC732" s="3" t="s">
        <v>159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389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 x14ac:dyDescent="0.25">
      <c r="B747" s="12"/>
      <c r="C747" s="10"/>
      <c r="E747" t="s">
        <v>389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1139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1141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0" t="s">
        <v>1140</v>
      </c>
      <c r="H751" s="240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 x14ac:dyDescent="0.25">
      <c r="H763" s="221"/>
      <c r="I763" s="221"/>
      <c r="J763" s="221"/>
      <c r="V763" s="17"/>
      <c r="AA763" s="221"/>
      <c r="AB763" s="221"/>
      <c r="AC763" s="22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102</v>
      </c>
      <c r="C767" s="20">
        <f>IF(X728="PAGADO",0,C733)</f>
        <v>0</v>
      </c>
      <c r="E767" s="222" t="s">
        <v>1216</v>
      </c>
      <c r="F767" s="222"/>
      <c r="G767" s="222"/>
      <c r="H767" s="222"/>
      <c r="V767" s="17"/>
      <c r="X767" s="23" t="s">
        <v>78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1215</v>
      </c>
      <c r="G769" s="3" t="s">
        <v>176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1222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3" t="str">
        <f>IF(Y772&lt;0,"NO PAGAR","COBRAR'")</f>
        <v>COBRAR'</v>
      </c>
      <c r="Y773" s="22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3" t="str">
        <f>IF(C772&lt;0,"NO PAGAR","COBRAR'")</f>
        <v>COBRAR'</v>
      </c>
      <c r="C774" s="22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1" t="s">
        <v>28</v>
      </c>
      <c r="I804" s="221"/>
      <c r="J804" s="221"/>
      <c r="V804" s="17"/>
      <c r="AC804" s="224"/>
      <c r="AD804" s="224"/>
      <c r="AE804" s="224"/>
    </row>
    <row r="805" spans="2:41" x14ac:dyDescent="0.25">
      <c r="H805" s="221"/>
      <c r="I805" s="221"/>
      <c r="J805" s="221"/>
      <c r="V805" s="17"/>
      <c r="AC805" s="224"/>
      <c r="AD805" s="224"/>
      <c r="AE805" s="224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102</v>
      </c>
      <c r="C807" s="20">
        <f>IF(X767="PAGADO",0,Y772)</f>
        <v>0</v>
      </c>
      <c r="E807" s="222" t="s">
        <v>1362</v>
      </c>
      <c r="F807" s="222"/>
      <c r="G807" s="222"/>
      <c r="H807" s="222"/>
      <c r="V807" s="17"/>
      <c r="X807" s="23" t="s">
        <v>78</v>
      </c>
      <c r="Y807" s="20">
        <f>IF(B807="PAGADO",0,C812)</f>
        <v>0</v>
      </c>
      <c r="AA807" s="222" t="s">
        <v>1138</v>
      </c>
      <c r="AB807" s="222"/>
      <c r="AC807" s="222"/>
      <c r="AD807" s="222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8" t="s">
        <v>7</v>
      </c>
      <c r="F823" s="219"/>
      <c r="G823" s="220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389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389</v>
      </c>
      <c r="AB825" s="3" t="s">
        <v>1371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 x14ac:dyDescent="0.25">
      <c r="H845" s="221"/>
      <c r="I845" s="221"/>
      <c r="J845" s="221"/>
      <c r="V845" s="17"/>
      <c r="AA845" s="221"/>
      <c r="AB845" s="221"/>
      <c r="AC845" s="22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22" t="s">
        <v>1216</v>
      </c>
      <c r="F849" s="222"/>
      <c r="G849" s="222"/>
      <c r="H849" s="222"/>
      <c r="V849" s="17"/>
      <c r="X849" s="23" t="s">
        <v>102</v>
      </c>
      <c r="Y849" s="20">
        <f>IF(B849="PAGADO",0,C854)</f>
        <v>0</v>
      </c>
      <c r="AA849" s="222" t="s">
        <v>1186</v>
      </c>
      <c r="AB849" s="222"/>
      <c r="AC849" s="222"/>
      <c r="AD849" s="222"/>
    </row>
    <row r="850" spans="2:41" x14ac:dyDescent="0.25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3" t="str">
        <f>IF(Y854&lt;0,"NO PAGAR","COBRAR'")</f>
        <v>COBRAR'</v>
      </c>
      <c r="Y855" s="22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3" t="str">
        <f>IF(C854&lt;0,"NO PAGAR","COBRAR'")</f>
        <v>COBRAR'</v>
      </c>
      <c r="C856" s="22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8" t="s">
        <v>7</v>
      </c>
      <c r="F865" s="219"/>
      <c r="G865" s="220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389</v>
      </c>
      <c r="AB867" s="3" t="s">
        <v>1374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1" t="s">
        <v>28</v>
      </c>
      <c r="I889" s="221"/>
      <c r="J889" s="221"/>
      <c r="V889" s="17"/>
      <c r="AC889" s="224"/>
      <c r="AD889" s="224"/>
      <c r="AE889" s="224"/>
    </row>
    <row r="890" spans="2:41" x14ac:dyDescent="0.25">
      <c r="H890" s="221"/>
      <c r="I890" s="221"/>
      <c r="J890" s="221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22" t="s">
        <v>1362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 x14ac:dyDescent="0.25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8" t="s">
        <v>7</v>
      </c>
      <c r="F910" s="219"/>
      <c r="G910" s="22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 x14ac:dyDescent="0.25">
      <c r="H935" s="221"/>
      <c r="I935" s="221"/>
      <c r="J935" s="221"/>
      <c r="V935" s="17"/>
      <c r="AA935" s="221"/>
      <c r="AB935" s="221"/>
      <c r="AC935" s="22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78</v>
      </c>
      <c r="Y939" s="20">
        <f>IF(B1727="PAGADO",0,C944)</f>
        <v>0</v>
      </c>
      <c r="AA939" s="222" t="s">
        <v>217</v>
      </c>
      <c r="AB939" s="222"/>
      <c r="AC939" s="222"/>
      <c r="AD939" s="22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3" t="str">
        <f>IF(Y944&lt;0,"NO PAGAR","COBRAR'")</f>
        <v>COBRAR'</v>
      </c>
      <c r="Y945" s="22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3" t="str">
        <f>IF(C944&lt;0,"NO PAGAR","COBRAR'")</f>
        <v>COBRAR'</v>
      </c>
      <c r="C946" s="22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1" t="s">
        <v>28</v>
      </c>
      <c r="I976" s="221"/>
      <c r="J976" s="221"/>
      <c r="V976" s="17"/>
      <c r="AC976" s="224"/>
      <c r="AD976" s="224"/>
      <c r="AE976" s="224"/>
    </row>
    <row r="977" spans="2:41" x14ac:dyDescent="0.25">
      <c r="H977" s="221"/>
      <c r="I977" s="221"/>
      <c r="J977" s="221"/>
      <c r="V977" s="17"/>
      <c r="AC977" s="224"/>
      <c r="AD977" s="224"/>
      <c r="AE977" s="224"/>
    </row>
    <row r="978" spans="2:41" ht="23.25" x14ac:dyDescent="0.35">
      <c r="B978" s="22" t="s">
        <v>69</v>
      </c>
      <c r="V978" s="17"/>
      <c r="X978" s="22" t="s">
        <v>71</v>
      </c>
    </row>
    <row r="979" spans="2:41" ht="23.25" x14ac:dyDescent="0.35">
      <c r="B979" s="23" t="s">
        <v>78</v>
      </c>
      <c r="C979" s="20">
        <f>IF(X939="PAGADO",0,Y944)</f>
        <v>0</v>
      </c>
      <c r="E979" s="222" t="s">
        <v>1527</v>
      </c>
      <c r="F979" s="222"/>
      <c r="G979" s="222"/>
      <c r="H979" s="222"/>
      <c r="V979" s="17"/>
      <c r="X979" s="23" t="s">
        <v>32</v>
      </c>
      <c r="Y979" s="20">
        <f>IF(B979="PAGADO",0,C984)</f>
        <v>0</v>
      </c>
      <c r="AA979" s="222" t="s">
        <v>20</v>
      </c>
      <c r="AB979" s="222"/>
      <c r="AC979" s="222"/>
      <c r="AD979" s="222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5" t="str">
        <f>IF(C984&lt;0,"NO PAGAR","COBRAR")</f>
        <v>COBRAR</v>
      </c>
      <c r="C985" s="225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5" t="str">
        <f>IF(Y984&lt;0,"NO PAGAR","COBRAR")</f>
        <v>COBRAR</v>
      </c>
      <c r="Y985" s="225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16" t="s">
        <v>9</v>
      </c>
      <c r="C986" s="21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6" t="s">
        <v>9</v>
      </c>
      <c r="Y986" s="21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18" t="s">
        <v>7</v>
      </c>
      <c r="F995" s="219"/>
      <c r="G995" s="220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18" t="s">
        <v>7</v>
      </c>
      <c r="AB995" s="219"/>
      <c r="AC995" s="220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18" t="s">
        <v>7</v>
      </c>
      <c r="O997" s="219"/>
      <c r="P997" s="219"/>
      <c r="Q997" s="220"/>
      <c r="R997" s="18">
        <f>SUM(R981:R996)</f>
        <v>0</v>
      </c>
      <c r="S997" s="3"/>
      <c r="V997" s="17"/>
      <c r="X997" s="12"/>
      <c r="Y997" s="10"/>
      <c r="AJ997" s="218" t="s">
        <v>7</v>
      </c>
      <c r="AK997" s="219"/>
      <c r="AL997" s="219"/>
      <c r="AM997" s="220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389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35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1" t="s">
        <v>30</v>
      </c>
      <c r="I1019" s="221"/>
      <c r="J1019" s="221"/>
      <c r="V1019" s="17"/>
      <c r="AA1019" s="221" t="s">
        <v>31</v>
      </c>
      <c r="AB1019" s="221"/>
      <c r="AC1019" s="221"/>
    </row>
    <row r="1020" spans="1:43" x14ac:dyDescent="0.25">
      <c r="H1020" s="221"/>
      <c r="I1020" s="221"/>
      <c r="J1020" s="221"/>
      <c r="V1020" s="17"/>
      <c r="AA1020" s="221"/>
      <c r="AB1020" s="221"/>
      <c r="AC1020" s="221"/>
    </row>
    <row r="1021" spans="1:43" ht="23.25" x14ac:dyDescent="0.35">
      <c r="B1021" s="24" t="s">
        <v>69</v>
      </c>
      <c r="V1021" s="17"/>
      <c r="X1021" s="22" t="s">
        <v>69</v>
      </c>
    </row>
    <row r="1022" spans="1:43" ht="23.25" x14ac:dyDescent="0.35">
      <c r="B1022" s="23" t="s">
        <v>78</v>
      </c>
      <c r="C1022" s="20">
        <f>IF(X979="PAGADO",0,Y984)</f>
        <v>0</v>
      </c>
      <c r="E1022" s="222" t="s">
        <v>151</v>
      </c>
      <c r="F1022" s="222"/>
      <c r="G1022" s="222"/>
      <c r="H1022" s="222"/>
      <c r="V1022" s="17"/>
      <c r="X1022" s="23" t="s">
        <v>32</v>
      </c>
      <c r="Y1022" s="20">
        <f>IF(B1022="PAGADO",0,C1027)</f>
        <v>0</v>
      </c>
      <c r="AA1022" s="222" t="s">
        <v>20</v>
      </c>
      <c r="AB1022" s="222"/>
      <c r="AC1022" s="222"/>
      <c r="AD1022" s="222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312</v>
      </c>
      <c r="G1024" s="3" t="s">
        <v>159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3" t="str">
        <f>IF(Y1027&lt;0,"NO PAGAR","COBRAR'")</f>
        <v>COBRAR'</v>
      </c>
      <c r="Y1028" s="223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3" t="str">
        <f>IF(C1027&lt;0,"NO PAGAR","COBRAR'")</f>
        <v>COBRAR'</v>
      </c>
      <c r="C1029" s="22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16" t="s">
        <v>9</v>
      </c>
      <c r="C1030" s="21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16" t="s">
        <v>9</v>
      </c>
      <c r="Y1030" s="217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18" t="s">
        <v>7</v>
      </c>
      <c r="F1038" s="219"/>
      <c r="G1038" s="220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18" t="s">
        <v>7</v>
      </c>
      <c r="AB1038" s="219"/>
      <c r="AC1038" s="220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18" t="s">
        <v>7</v>
      </c>
      <c r="O1040" s="219"/>
      <c r="P1040" s="219"/>
      <c r="Q1040" s="220"/>
      <c r="R1040" s="18">
        <f>SUM(R1024:R1039)</f>
        <v>0</v>
      </c>
      <c r="S1040" s="3"/>
      <c r="V1040" s="17"/>
      <c r="X1040" s="12"/>
      <c r="Y1040" s="10"/>
      <c r="AJ1040" s="218" t="s">
        <v>7</v>
      </c>
      <c r="AK1040" s="219"/>
      <c r="AL1040" s="219"/>
      <c r="AM1040" s="220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389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35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workbookViewId="0">
      <selection activeCell="B9" sqref="B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2" t="s">
        <v>1527</v>
      </c>
      <c r="F8" s="222"/>
      <c r="G8" s="222"/>
      <c r="H8" s="222"/>
      <c r="V8" s="17"/>
      <c r="X8" s="23" t="s">
        <v>121</v>
      </c>
      <c r="Y8" s="20">
        <f>IF(B8="PAGADO",0,C13)</f>
        <v>740</v>
      </c>
      <c r="AA8" s="222" t="s">
        <v>166</v>
      </c>
      <c r="AB8" s="222"/>
      <c r="AC8" s="222"/>
      <c r="AD8" s="222"/>
    </row>
    <row r="9" spans="2:41" x14ac:dyDescent="0.25">
      <c r="B9" s="1" t="s">
        <v>0</v>
      </c>
      <c r="C9" s="19">
        <f>H24</f>
        <v>1040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45631</v>
      </c>
      <c r="F10" s="3" t="s">
        <v>1068</v>
      </c>
      <c r="G10" s="3" t="s">
        <v>159</v>
      </c>
      <c r="H10" s="5">
        <v>520</v>
      </c>
      <c r="I10" t="s">
        <v>1567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1040</v>
      </c>
      <c r="E11" s="4">
        <v>45631</v>
      </c>
      <c r="F11" s="3" t="s">
        <v>1068</v>
      </c>
      <c r="G11" s="3" t="s">
        <v>159</v>
      </c>
      <c r="H11" s="5">
        <v>520</v>
      </c>
      <c r="I11" t="s">
        <v>136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740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300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740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740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1568</v>
      </c>
      <c r="C19" s="10">
        <v>300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1040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2"/>
      <c r="F25" s="212"/>
      <c r="G25" s="212"/>
      <c r="N25" s="3"/>
      <c r="O25" s="3"/>
      <c r="P25" s="3"/>
      <c r="Q25" s="3"/>
      <c r="R25" s="18"/>
      <c r="S25" s="3"/>
      <c r="V25" s="17"/>
      <c r="X25" s="12"/>
      <c r="Y25" s="10"/>
      <c r="AA25" s="212"/>
      <c r="AB25" s="212"/>
      <c r="AC25" s="212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300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158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193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194</v>
      </c>
      <c r="AC55" s="3" t="s">
        <v>195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202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2"/>
      <c r="F70" s="212"/>
      <c r="G70" s="212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2"/>
      <c r="AB70" s="212"/>
      <c r="AC70" s="212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238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2"/>
      <c r="F123" s="212"/>
      <c r="G123" s="212"/>
      <c r="N123" s="3"/>
      <c r="O123" s="3"/>
      <c r="P123" s="3"/>
      <c r="Q123" s="3"/>
      <c r="R123" s="18"/>
      <c r="S123" s="3"/>
      <c r="V123" s="17"/>
      <c r="X123" s="12"/>
      <c r="Y123" s="10"/>
      <c r="AA123" s="212"/>
      <c r="AB123" s="212"/>
      <c r="AC123" s="212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121</v>
      </c>
      <c r="C151" s="20">
        <f>IF(X106="PAGADO",0,C111)</f>
        <v>0</v>
      </c>
      <c r="E151" s="222" t="s">
        <v>174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277</v>
      </c>
      <c r="G153" s="3" t="s">
        <v>278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279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280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281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2"/>
      <c r="F168" s="212"/>
      <c r="G168" s="212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2"/>
      <c r="AB168" s="212"/>
      <c r="AC168" s="212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212</v>
      </c>
      <c r="C200" s="20">
        <f>IF(X151="PAGADO",0,Y156)</f>
        <v>0</v>
      </c>
      <c r="E200" s="222" t="s">
        <v>344</v>
      </c>
      <c r="F200" s="222"/>
      <c r="G200" s="222"/>
      <c r="H200" s="222"/>
      <c r="V200" s="17"/>
      <c r="X200" s="23" t="s">
        <v>102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155</v>
      </c>
      <c r="G202" s="3" t="s">
        <v>159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2"/>
      <c r="F217" s="212"/>
      <c r="G217" s="212"/>
      <c r="N217" s="3"/>
      <c r="O217" s="3"/>
      <c r="P217" s="3"/>
      <c r="Q217" s="3"/>
      <c r="R217" s="18"/>
      <c r="S217" s="3"/>
      <c r="V217" s="17"/>
      <c r="X217" s="12"/>
      <c r="Y217" s="10"/>
      <c r="AA217" s="212"/>
      <c r="AB217" s="212"/>
      <c r="AC217" s="212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389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121</v>
      </c>
      <c r="C245" s="20">
        <f>IF(X200="PAGADO",0,C205)</f>
        <v>0</v>
      </c>
      <c r="E245" s="222" t="s">
        <v>174</v>
      </c>
      <c r="F245" s="222"/>
      <c r="G245" s="222"/>
      <c r="H245" s="222"/>
      <c r="V245" s="17"/>
      <c r="X245" s="23" t="s">
        <v>102</v>
      </c>
      <c r="Y245" s="20">
        <f>IF(B245="PAGADO",0,C250)</f>
        <v>0</v>
      </c>
      <c r="AA245" s="222" t="s">
        <v>461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277</v>
      </c>
      <c r="F247" s="3" t="s">
        <v>278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155</v>
      </c>
      <c r="AC247" s="3" t="s">
        <v>147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280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COBRAR'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COBRAR'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2"/>
      <c r="F262" s="212"/>
      <c r="G262" s="212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2"/>
      <c r="AB262" s="212"/>
      <c r="AC262" s="212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389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478</v>
      </c>
      <c r="Y292" s="20">
        <f>IF(B292="PAGADO",0,C297)</f>
        <v>0</v>
      </c>
      <c r="AA292" s="222" t="s">
        <v>174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278</v>
      </c>
      <c r="AC294" s="3" t="s">
        <v>512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513</v>
      </c>
      <c r="AC295" s="3" t="s">
        <v>514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2"/>
      <c r="F309" s="212"/>
      <c r="G309" s="212"/>
      <c r="N309" s="3"/>
      <c r="O309" s="3"/>
      <c r="P309" s="3"/>
      <c r="Q309" s="3"/>
      <c r="R309" s="18"/>
      <c r="S309" s="3"/>
      <c r="V309" s="17"/>
      <c r="X309" s="12"/>
      <c r="Y309" s="10"/>
      <c r="AA309" s="212"/>
      <c r="AB309" s="212"/>
      <c r="AC309" s="212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102</v>
      </c>
      <c r="C337" s="20">
        <f>IF(X292="PAGADO",0,C297)</f>
        <v>0</v>
      </c>
      <c r="E337" s="222" t="s">
        <v>461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150</v>
      </c>
      <c r="G339" s="3" t="s">
        <v>147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150</v>
      </c>
      <c r="G340" s="3" t="s">
        <v>147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2"/>
      <c r="F354" s="212"/>
      <c r="G354" s="212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2"/>
      <c r="AB354" s="212"/>
      <c r="AC354" s="212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1" t="s">
        <v>28</v>
      </c>
      <c r="I374" s="221"/>
      <c r="J374" s="221"/>
      <c r="V374" s="17"/>
      <c r="AC374" s="224"/>
      <c r="AD374" s="224"/>
      <c r="AE374" s="224"/>
    </row>
    <row r="375" spans="2:41" x14ac:dyDescent="0.25">
      <c r="H375" s="221"/>
      <c r="I375" s="221"/>
      <c r="J375" s="221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78</v>
      </c>
      <c r="Y379" s="20">
        <f>IF(B379="PAGADO",0,C384)</f>
        <v>0</v>
      </c>
      <c r="AA379" s="222" t="s">
        <v>461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157</v>
      </c>
      <c r="AC381" s="3" t="s">
        <v>147</v>
      </c>
      <c r="AD381" s="5">
        <v>550</v>
      </c>
      <c r="AE381" t="s">
        <v>633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2"/>
      <c r="F396" s="212"/>
      <c r="G396" s="212"/>
      <c r="N396" s="3"/>
      <c r="O396" s="3"/>
      <c r="P396" s="3"/>
      <c r="Q396" s="3"/>
      <c r="R396" s="18"/>
      <c r="S396" s="3"/>
      <c r="V396" s="17"/>
      <c r="X396" s="12"/>
      <c r="Y396" s="10"/>
      <c r="AA396" s="212"/>
      <c r="AB396" s="212"/>
      <c r="AC396" s="212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 x14ac:dyDescent="0.25">
      <c r="H415" s="221"/>
      <c r="I415" s="221"/>
      <c r="J415" s="221"/>
      <c r="V415" s="17"/>
      <c r="AA415" s="221"/>
      <c r="AB415" s="221"/>
      <c r="AC415" s="22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78</v>
      </c>
      <c r="Y419" s="20">
        <f>IF(B1162="PAGADO",0,C424)</f>
        <v>0</v>
      </c>
      <c r="AA419" s="222" t="s">
        <v>743</v>
      </c>
      <c r="AB419" s="222"/>
      <c r="AC419" s="222"/>
      <c r="AD419" s="22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744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745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3" t="str">
        <f>IF(Y424&lt;0,"NO PAGAR","COBRAR'")</f>
        <v>COBRAR'</v>
      </c>
      <c r="Y425" s="22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3" t="str">
        <f>IF(C424&lt;0,"NO PAGAR","COBRAR'")</f>
        <v>COBRAR'</v>
      </c>
      <c r="C426" s="22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2"/>
      <c r="F436" s="212"/>
      <c r="G436" s="212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2"/>
      <c r="AB436" s="212"/>
      <c r="AC436" s="212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1" t="s">
        <v>28</v>
      </c>
      <c r="I459" s="221"/>
      <c r="J459" s="221"/>
      <c r="V459" s="17"/>
      <c r="AC459" s="224"/>
      <c r="AD459" s="224"/>
      <c r="AE459" s="224"/>
    </row>
    <row r="460" spans="2:31" x14ac:dyDescent="0.25">
      <c r="H460" s="221"/>
      <c r="I460" s="221"/>
      <c r="J460" s="221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2"/>
      <c r="F481" s="212"/>
      <c r="G481" s="212"/>
      <c r="N481" s="3"/>
      <c r="O481" s="3"/>
      <c r="P481" s="3"/>
      <c r="Q481" s="3"/>
      <c r="R481" s="18"/>
      <c r="S481" s="3"/>
      <c r="V481" s="17"/>
      <c r="X481" s="12"/>
      <c r="Y481" s="10"/>
      <c r="AA481" s="212"/>
      <c r="AB481" s="212"/>
      <c r="AC481" s="212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 x14ac:dyDescent="0.25">
      <c r="H505" s="221"/>
      <c r="I505" s="221"/>
      <c r="J505" s="221"/>
      <c r="V505" s="17"/>
      <c r="AA505" s="221"/>
      <c r="AB505" s="221"/>
      <c r="AC505" s="22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78</v>
      </c>
      <c r="Y509" s="20">
        <f>IF(B1259="PAGADO",0,C514)</f>
        <v>0</v>
      </c>
      <c r="AA509" s="222" t="s">
        <v>743</v>
      </c>
      <c r="AB509" s="222"/>
      <c r="AC509" s="222"/>
      <c r="AD509" s="22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160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430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3" t="str">
        <f>IF(Y514&lt;0,"NO PAGAR","COBRAR'")</f>
        <v>COBRAR'</v>
      </c>
      <c r="Y515" s="22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3" t="str">
        <f>IF(C514&lt;0,"NO PAGAR","COBRAR'")</f>
        <v>COBRAR'</v>
      </c>
      <c r="C516" s="22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2"/>
      <c r="F526" s="212"/>
      <c r="G526" s="212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2"/>
      <c r="AB526" s="212"/>
      <c r="AC526" s="212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1" t="s">
        <v>28</v>
      </c>
      <c r="I551" s="221"/>
      <c r="J551" s="221"/>
      <c r="V551" s="17"/>
      <c r="AC551" s="224"/>
      <c r="AD551" s="224"/>
      <c r="AE551" s="224"/>
    </row>
    <row r="552" spans="2:41" x14ac:dyDescent="0.25">
      <c r="H552" s="221"/>
      <c r="I552" s="221"/>
      <c r="J552" s="221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121</v>
      </c>
      <c r="C556" s="20">
        <f>IF(X509="PAGADO",0,Y514)</f>
        <v>0</v>
      </c>
      <c r="E556" s="222" t="s">
        <v>918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914</v>
      </c>
      <c r="G558" s="3" t="s">
        <v>915</v>
      </c>
      <c r="H558" s="5">
        <v>580</v>
      </c>
      <c r="I558" t="s">
        <v>916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914</v>
      </c>
      <c r="G559" s="3" t="s">
        <v>915</v>
      </c>
      <c r="H559" s="5">
        <v>580</v>
      </c>
      <c r="I559" t="s">
        <v>917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2"/>
      <c r="F573" s="212"/>
      <c r="G573" s="212"/>
      <c r="N573" s="3"/>
      <c r="O573" s="3"/>
      <c r="P573" s="3"/>
      <c r="Q573" s="3"/>
      <c r="R573" s="18"/>
      <c r="S573" s="3"/>
      <c r="V573" s="17"/>
      <c r="X573" s="12"/>
      <c r="Y573" s="10"/>
      <c r="AA573" s="212"/>
      <c r="AB573" s="212"/>
      <c r="AC573" s="212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 x14ac:dyDescent="0.25">
      <c r="H592" s="221"/>
      <c r="I592" s="221"/>
      <c r="J592" s="221"/>
      <c r="V592" s="17"/>
      <c r="AA592" s="221"/>
      <c r="AB592" s="221"/>
      <c r="AC592" s="22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IF(B1358="PAGADO",0,C601)</f>
        <v>0</v>
      </c>
      <c r="AA596" s="222" t="s">
        <v>20</v>
      </c>
      <c r="AB596" s="222"/>
      <c r="AC596" s="222"/>
      <c r="AD596" s="22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3" t="str">
        <f>IF(Y601&lt;0,"NO PAGAR","COBRAR'")</f>
        <v>COBRAR'</v>
      </c>
      <c r="Y602" s="22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3" t="str">
        <f>IF(C601&lt;0,"NO PAGAR","COBRAR'")</f>
        <v>COBRAR'</v>
      </c>
      <c r="C603" s="22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2"/>
      <c r="F613" s="212"/>
      <c r="G613" s="212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2"/>
      <c r="AB613" s="212"/>
      <c r="AC613" s="212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1" t="s">
        <v>28</v>
      </c>
      <c r="I639" s="221"/>
      <c r="J639" s="221"/>
      <c r="V639" s="17"/>
      <c r="AC639" s="224"/>
      <c r="AD639" s="224"/>
      <c r="AE639" s="224"/>
    </row>
    <row r="640" spans="5:31" x14ac:dyDescent="0.25">
      <c r="H640" s="221"/>
      <c r="I640" s="221"/>
      <c r="J640" s="221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121</v>
      </c>
      <c r="C644" s="20">
        <f>IF(X596="PAGADO",0,Y601)</f>
        <v>0</v>
      </c>
      <c r="E644" s="222" t="s">
        <v>461</v>
      </c>
      <c r="F644" s="222"/>
      <c r="G644" s="222"/>
      <c r="H644" s="222"/>
      <c r="V644" s="17"/>
      <c r="X644" s="23" t="s">
        <v>121</v>
      </c>
      <c r="Y644" s="20">
        <f>IF(B644="PAGADO",0,C649)</f>
        <v>0</v>
      </c>
      <c r="AA644" s="222" t="s">
        <v>999</v>
      </c>
      <c r="AB644" s="222"/>
      <c r="AC644" s="222"/>
      <c r="AD644" s="22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157</v>
      </c>
      <c r="G646" s="3" t="s">
        <v>147</v>
      </c>
      <c r="H646" s="5">
        <v>550</v>
      </c>
      <c r="I646" t="s">
        <v>997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157</v>
      </c>
      <c r="AC646" s="3" t="s">
        <v>109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157</v>
      </c>
      <c r="G647" s="3" t="s">
        <v>147</v>
      </c>
      <c r="H647" s="5">
        <v>550</v>
      </c>
      <c r="I647" t="s">
        <v>893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2"/>
      <c r="F661" s="212"/>
      <c r="G661" s="212"/>
      <c r="N661" s="3"/>
      <c r="O661" s="3"/>
      <c r="P661" s="3"/>
      <c r="Q661" s="3"/>
      <c r="R661" s="18"/>
      <c r="S661" s="3"/>
      <c r="V661" s="17"/>
      <c r="X661" s="12"/>
      <c r="Y661" s="10"/>
      <c r="AA661" s="212"/>
      <c r="AB661" s="212"/>
      <c r="AC661" s="212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102</v>
      </c>
      <c r="C684" s="20">
        <f>IF(X644="PAGADO",0,C649)</f>
        <v>0</v>
      </c>
      <c r="E684" s="222" t="s">
        <v>755</v>
      </c>
      <c r="F684" s="222"/>
      <c r="G684" s="222"/>
      <c r="H684" s="222"/>
      <c r="V684" s="17"/>
      <c r="X684" s="23" t="s">
        <v>212</v>
      </c>
      <c r="Y684" s="20">
        <f>IF(B684="PAGADO",0,C689)</f>
        <v>0</v>
      </c>
      <c r="AA684" s="222" t="s">
        <v>1095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1068</v>
      </c>
      <c r="G686" s="3" t="s">
        <v>118</v>
      </c>
      <c r="H686" s="5">
        <v>600</v>
      </c>
      <c r="I686" t="s">
        <v>1096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1094</v>
      </c>
      <c r="AC686" s="3" t="s">
        <v>1069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1094</v>
      </c>
      <c r="AC687" s="3" t="s">
        <v>159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2"/>
      <c r="F701" s="212"/>
      <c r="G701" s="212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2"/>
      <c r="AB701" s="212"/>
      <c r="AC701" s="212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1" t="s">
        <v>28</v>
      </c>
      <c r="I723" s="221"/>
      <c r="J723" s="221"/>
      <c r="V723" s="17"/>
      <c r="AC723" s="224"/>
      <c r="AD723" s="224"/>
      <c r="AE723" s="224"/>
    </row>
    <row r="724" spans="2:41" x14ac:dyDescent="0.25">
      <c r="H724" s="221"/>
      <c r="I724" s="221"/>
      <c r="J724" s="221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102</v>
      </c>
      <c r="C728" s="20"/>
      <c r="E728" s="222" t="s">
        <v>1137</v>
      </c>
      <c r="F728" s="222"/>
      <c r="G728" s="222"/>
      <c r="H728" s="222"/>
      <c r="V728" s="17"/>
      <c r="X728" s="23" t="s">
        <v>78</v>
      </c>
      <c r="Y728" s="20">
        <f>IF(B728="PAGADO",0,C733)</f>
        <v>0</v>
      </c>
      <c r="AA728" s="222" t="s">
        <v>1189</v>
      </c>
      <c r="AB728" s="222"/>
      <c r="AC728" s="222"/>
      <c r="AD728" s="22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312</v>
      </c>
      <c r="G730" s="3" t="s">
        <v>159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155</v>
      </c>
      <c r="AC730" s="3" t="s">
        <v>159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155</v>
      </c>
      <c r="AC731" s="3" t="s">
        <v>1121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1190</v>
      </c>
      <c r="AC732" s="3" t="s">
        <v>159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2"/>
      <c r="F745" s="212"/>
      <c r="G745" s="212"/>
      <c r="N745" s="3"/>
      <c r="O745" s="3"/>
      <c r="P745" s="3"/>
      <c r="Q745" s="3"/>
      <c r="R745" s="18"/>
      <c r="S745" s="3"/>
      <c r="V745" s="17"/>
      <c r="X745" s="12"/>
      <c r="Y745" s="10"/>
      <c r="AA745" s="212"/>
      <c r="AB745" s="212"/>
      <c r="AC745" s="212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389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 x14ac:dyDescent="0.25">
      <c r="B747" s="12"/>
      <c r="C747" s="10"/>
      <c r="E747" t="s">
        <v>389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1139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1141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0" t="s">
        <v>1140</v>
      </c>
      <c r="H751" s="240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 x14ac:dyDescent="0.25">
      <c r="H763" s="221"/>
      <c r="I763" s="221"/>
      <c r="J763" s="221"/>
      <c r="V763" s="17"/>
      <c r="AA763" s="221"/>
      <c r="AB763" s="221"/>
      <c r="AC763" s="22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102</v>
      </c>
      <c r="C767" s="20">
        <f>IF(X728="PAGADO",0,C733)</f>
        <v>0</v>
      </c>
      <c r="E767" s="222" t="s">
        <v>1216</v>
      </c>
      <c r="F767" s="222"/>
      <c r="G767" s="222"/>
      <c r="H767" s="222"/>
      <c r="V767" s="17"/>
      <c r="X767" s="23" t="s">
        <v>78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1215</v>
      </c>
      <c r="G769" s="3" t="s">
        <v>176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1222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3" t="str">
        <f>IF(Y772&lt;0,"NO PAGAR","COBRAR'")</f>
        <v>COBRAR'</v>
      </c>
      <c r="Y773" s="22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3" t="str">
        <f>IF(C772&lt;0,"NO PAGAR","COBRAR'")</f>
        <v>COBRAR'</v>
      </c>
      <c r="C774" s="22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2"/>
      <c r="F784" s="212"/>
      <c r="G784" s="212"/>
      <c r="N784" s="3"/>
      <c r="O784" s="3"/>
      <c r="P784" s="3"/>
      <c r="Q784" s="3"/>
      <c r="R784" s="18"/>
      <c r="S784" s="3"/>
      <c r="V784" s="17"/>
      <c r="X784" s="11"/>
      <c r="Y784" s="10"/>
      <c r="AA784" s="212"/>
      <c r="AB784" s="212"/>
      <c r="AC784" s="212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1" t="s">
        <v>28</v>
      </c>
      <c r="I804" s="221"/>
      <c r="J804" s="221"/>
      <c r="V804" s="17"/>
      <c r="AC804" s="224"/>
      <c r="AD804" s="224"/>
      <c r="AE804" s="224"/>
    </row>
    <row r="805" spans="2:41" x14ac:dyDescent="0.25">
      <c r="H805" s="221"/>
      <c r="I805" s="221"/>
      <c r="J805" s="221"/>
      <c r="V805" s="17"/>
      <c r="AC805" s="224"/>
      <c r="AD805" s="224"/>
      <c r="AE805" s="224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102</v>
      </c>
      <c r="C807" s="20">
        <f>IF(X767="PAGADO",0,Y772)</f>
        <v>0</v>
      </c>
      <c r="E807" s="222" t="s">
        <v>1362</v>
      </c>
      <c r="F807" s="222"/>
      <c r="G807" s="222"/>
      <c r="H807" s="222"/>
      <c r="V807" s="17"/>
      <c r="X807" s="23" t="s">
        <v>78</v>
      </c>
      <c r="Y807" s="20">
        <f>IF(B807="PAGADO",0,C812)</f>
        <v>0</v>
      </c>
      <c r="AA807" s="222" t="s">
        <v>1138</v>
      </c>
      <c r="AB807" s="222"/>
      <c r="AC807" s="222"/>
      <c r="AD807" s="222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155</v>
      </c>
      <c r="G809" s="3" t="s">
        <v>133</v>
      </c>
      <c r="H809" s="5">
        <v>100</v>
      </c>
      <c r="I809" t="s">
        <v>998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312</v>
      </c>
      <c r="AC809" s="3" t="s">
        <v>159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155</v>
      </c>
      <c r="G810" s="3" t="s">
        <v>134</v>
      </c>
      <c r="H810" s="5">
        <v>180</v>
      </c>
      <c r="I810" t="s">
        <v>998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155</v>
      </c>
      <c r="G811" s="3" t="s">
        <v>133</v>
      </c>
      <c r="H811" s="5">
        <v>90</v>
      </c>
      <c r="I811" t="s">
        <v>998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2"/>
      <c r="F824" s="212"/>
      <c r="G824" s="212"/>
      <c r="N824" s="3"/>
      <c r="O824" s="3"/>
      <c r="P824" s="3"/>
      <c r="Q824" s="3"/>
      <c r="R824" s="18"/>
      <c r="S824" s="3"/>
      <c r="V824" s="17"/>
      <c r="X824" s="12"/>
      <c r="Y824" s="10"/>
      <c r="AA824" s="212"/>
      <c r="AB824" s="212"/>
      <c r="AC824" s="212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389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389</v>
      </c>
      <c r="AB825" s="3" t="s">
        <v>1371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 x14ac:dyDescent="0.25">
      <c r="H845" s="221"/>
      <c r="I845" s="221"/>
      <c r="J845" s="221"/>
      <c r="V845" s="17"/>
      <c r="AA845" s="221"/>
      <c r="AB845" s="221"/>
      <c r="AC845" s="22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22" t="s">
        <v>1216</v>
      </c>
      <c r="F849" s="222"/>
      <c r="G849" s="222"/>
      <c r="H849" s="222"/>
      <c r="V849" s="17"/>
      <c r="X849" s="23" t="s">
        <v>102</v>
      </c>
      <c r="Y849" s="20">
        <f>IF(B849="PAGADO",0,C854)</f>
        <v>0</v>
      </c>
      <c r="AA849" s="222" t="s">
        <v>1186</v>
      </c>
      <c r="AB849" s="222"/>
      <c r="AC849" s="222"/>
      <c r="AD849" s="222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312</v>
      </c>
      <c r="G851" s="3" t="s">
        <v>1328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1350</v>
      </c>
      <c r="AC851" s="3" t="s">
        <v>159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3" t="str">
        <f>IF(Y854&lt;0,"NO PAGAR","COBRAR'")</f>
        <v>COBRAR'</v>
      </c>
      <c r="Y855" s="22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3" t="str">
        <f>IF(C854&lt;0,"NO PAGAR","COBRAR'")</f>
        <v>COBRAR'</v>
      </c>
      <c r="C856" s="22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2"/>
      <c r="F866" s="212"/>
      <c r="G866" s="212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2"/>
      <c r="AB866" s="212"/>
      <c r="AC866" s="212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389</v>
      </c>
      <c r="AB867" s="3" t="s">
        <v>1374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1" t="s">
        <v>28</v>
      </c>
      <c r="I889" s="221"/>
      <c r="J889" s="221"/>
      <c r="V889" s="17"/>
      <c r="AC889" s="224"/>
      <c r="AD889" s="224"/>
      <c r="AE889" s="224"/>
    </row>
    <row r="890" spans="2:41" x14ac:dyDescent="0.25">
      <c r="H890" s="221"/>
      <c r="I890" s="221"/>
      <c r="J890" s="221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22" t="s">
        <v>1362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155</v>
      </c>
      <c r="G896" s="3" t="s">
        <v>156</v>
      </c>
      <c r="H896" s="5">
        <v>80</v>
      </c>
      <c r="I896" t="s">
        <v>998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2"/>
      <c r="F911" s="212"/>
      <c r="G911" s="212"/>
      <c r="N911" s="3"/>
      <c r="O911" s="3"/>
      <c r="P911" s="3"/>
      <c r="Q911" s="3"/>
      <c r="R911" s="18"/>
      <c r="S911" s="3"/>
      <c r="V911" s="17"/>
      <c r="X911" s="12"/>
      <c r="Y911" s="10"/>
      <c r="AA911" s="212"/>
      <c r="AB911" s="212"/>
      <c r="AC911" s="212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 x14ac:dyDescent="0.25">
      <c r="H935" s="221"/>
      <c r="I935" s="221"/>
      <c r="J935" s="221"/>
      <c r="V935" s="17"/>
      <c r="AA935" s="221"/>
      <c r="AB935" s="221"/>
      <c r="AC935" s="22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78</v>
      </c>
      <c r="Y939" s="20">
        <f>IF(B1731="PAGADO",0,C944)</f>
        <v>0</v>
      </c>
      <c r="AA939" s="222" t="s">
        <v>217</v>
      </c>
      <c r="AB939" s="222"/>
      <c r="AC939" s="222"/>
      <c r="AD939" s="22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155</v>
      </c>
      <c r="AC941" s="3" t="s">
        <v>159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879</v>
      </c>
      <c r="AC942" s="3" t="s">
        <v>118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1068</v>
      </c>
      <c r="AC943" s="3" t="s">
        <v>1519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3" t="str">
        <f>IF(Y944&lt;0,"NO PAGAR","COBRAR'")</f>
        <v>COBRAR'</v>
      </c>
      <c r="Y945" s="22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3" t="str">
        <f>IF(C944&lt;0,"NO PAGAR","COBRAR'")</f>
        <v>COBRAR'</v>
      </c>
      <c r="C946" s="22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2"/>
      <c r="F956" s="212"/>
      <c r="G956" s="212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2"/>
      <c r="AB956" s="212"/>
      <c r="AC956" s="212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1" t="s">
        <v>28</v>
      </c>
      <c r="I976" s="221"/>
      <c r="J976" s="221"/>
      <c r="V976" s="17"/>
      <c r="AC976" s="224"/>
      <c r="AD976" s="224"/>
      <c r="AE976" s="224"/>
    </row>
    <row r="977" spans="2:41" x14ac:dyDescent="0.25">
      <c r="H977" s="221"/>
      <c r="I977" s="221"/>
      <c r="J977" s="221"/>
      <c r="V977" s="17"/>
      <c r="AC977" s="224"/>
      <c r="AD977" s="224"/>
      <c r="AE977" s="224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69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IF(X939="PAGADO",0,Y944)</f>
        <v>0</v>
      </c>
      <c r="E981" s="222" t="s">
        <v>1527</v>
      </c>
      <c r="F981" s="222"/>
      <c r="G981" s="222"/>
      <c r="H981" s="222"/>
      <c r="V981" s="17"/>
      <c r="X981" s="23" t="s">
        <v>32</v>
      </c>
      <c r="Y981" s="20">
        <f>IF(B981="PAGADO",0,C986)</f>
        <v>0</v>
      </c>
      <c r="AA981" s="222" t="s">
        <v>20</v>
      </c>
      <c r="AB981" s="222"/>
      <c r="AC981" s="222"/>
      <c r="AD981" s="222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5" t="str">
        <f>IF(C986&lt;0,"NO PAGAR","COBRAR")</f>
        <v>COBRAR</v>
      </c>
      <c r="C987" s="22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5" t="str">
        <f>IF(Y986&lt;0,"NO PAGAR","COBRAR")</f>
        <v>COBRAR</v>
      </c>
      <c r="Y987" s="22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18" t="s">
        <v>7</v>
      </c>
      <c r="F997" s="219"/>
      <c r="G997" s="22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2"/>
      <c r="F998" s="212"/>
      <c r="G998" s="212"/>
      <c r="N998" s="3"/>
      <c r="O998" s="3"/>
      <c r="P998" s="3"/>
      <c r="Q998" s="3"/>
      <c r="R998" s="18"/>
      <c r="S998" s="3"/>
      <c r="V998" s="17"/>
      <c r="X998" s="12"/>
      <c r="Y998" s="10"/>
      <c r="AA998" s="212"/>
      <c r="AB998" s="212"/>
      <c r="AC998" s="212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1" t="s">
        <v>30</v>
      </c>
      <c r="I1021" s="221"/>
      <c r="J1021" s="221"/>
      <c r="V1021" s="17"/>
      <c r="AA1021" s="221" t="s">
        <v>31</v>
      </c>
      <c r="AB1021" s="221"/>
      <c r="AC1021" s="221"/>
    </row>
    <row r="1022" spans="1:43" x14ac:dyDescent="0.25">
      <c r="H1022" s="221"/>
      <c r="I1022" s="221"/>
      <c r="J1022" s="221"/>
      <c r="V1022" s="17"/>
      <c r="AA1022" s="221"/>
      <c r="AB1022" s="221"/>
      <c r="AC1022" s="221"/>
    </row>
    <row r="1023" spans="1:43" ht="23.25" x14ac:dyDescent="0.35">
      <c r="B1023" s="24" t="s">
        <v>69</v>
      </c>
      <c r="V1023" s="17"/>
      <c r="X1023" s="22" t="s">
        <v>69</v>
      </c>
    </row>
    <row r="1024" spans="1:43" ht="23.25" x14ac:dyDescent="0.35">
      <c r="B1024" s="23" t="s">
        <v>212</v>
      </c>
      <c r="C1024" s="20">
        <f>IF(X981="PAGADO",0,C986)</f>
        <v>0</v>
      </c>
      <c r="E1024" s="222" t="s">
        <v>1532</v>
      </c>
      <c r="F1024" s="222"/>
      <c r="G1024" s="222"/>
      <c r="H1024" s="222"/>
      <c r="V1024" s="17"/>
      <c r="X1024" s="23" t="s">
        <v>32</v>
      </c>
      <c r="Y1024" s="20">
        <f>IF(B1824="PAGADO",0,C1029)</f>
        <v>550</v>
      </c>
      <c r="AA1024" s="222" t="s">
        <v>20</v>
      </c>
      <c r="AB1024" s="222"/>
      <c r="AC1024" s="222"/>
      <c r="AD1024" s="222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1533</v>
      </c>
      <c r="G1026" s="3" t="s">
        <v>159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3" t="str">
        <f>IF(Y1029&lt;0,"NO PAGAR","COBRAR'")</f>
        <v>COBRAR'</v>
      </c>
      <c r="Y1030" s="223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3" t="str">
        <f>IF(C1029&lt;0,"NO PAGAR","COBRAR'")</f>
        <v>COBRAR'</v>
      </c>
      <c r="C1031" s="223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16" t="s">
        <v>9</v>
      </c>
      <c r="C1032" s="21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16" t="s">
        <v>9</v>
      </c>
      <c r="Y1032" s="21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18" t="s">
        <v>7</v>
      </c>
      <c r="F1040" s="219"/>
      <c r="G1040" s="220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18" t="s">
        <v>7</v>
      </c>
      <c r="AB1040" s="219"/>
      <c r="AC1040" s="220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2"/>
      <c r="F1041" s="212"/>
      <c r="G1041" s="212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2"/>
      <c r="AB1041" s="212"/>
      <c r="AC1041" s="212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18" t="s">
        <v>7</v>
      </c>
      <c r="O1042" s="219"/>
      <c r="P1042" s="219"/>
      <c r="Q1042" s="220"/>
      <c r="R1042" s="18">
        <f>SUM(R1026:R1041)</f>
        <v>0</v>
      </c>
      <c r="S1042" s="3"/>
      <c r="V1042" s="17"/>
      <c r="X1042" s="12"/>
      <c r="Y1042" s="10"/>
      <c r="AJ1042" s="218" t="s">
        <v>7</v>
      </c>
      <c r="AK1042" s="219"/>
      <c r="AL1042" s="219"/>
      <c r="AM1042" s="220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389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35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9" sqref="B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2" t="s">
        <v>217</v>
      </c>
      <c r="F8" s="222"/>
      <c r="G8" s="222"/>
      <c r="H8" s="222"/>
      <c r="V8" s="17"/>
      <c r="X8" s="23" t="s">
        <v>121</v>
      </c>
      <c r="Y8" s="20">
        <f>IF(B8="PAGADO",0,C13)</f>
        <v>550</v>
      </c>
      <c r="AA8" s="222" t="s">
        <v>1574</v>
      </c>
      <c r="AB8" s="222"/>
      <c r="AC8" s="222"/>
      <c r="AD8" s="222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45639</v>
      </c>
      <c r="F10" s="3" t="s">
        <v>312</v>
      </c>
      <c r="G10" s="3" t="s">
        <v>1328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ht="15" customHeight="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151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181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4" t="s">
        <v>29</v>
      </c>
      <c r="AD93" s="224"/>
      <c r="AE93" s="224"/>
    </row>
    <row r="94" spans="2:31" x14ac:dyDescent="0.25">
      <c r="H94" s="221" t="s">
        <v>28</v>
      </c>
      <c r="I94" s="221"/>
      <c r="J94" s="221"/>
      <c r="V94" s="17"/>
      <c r="AC94" s="224"/>
      <c r="AD94" s="224"/>
      <c r="AE94" s="224"/>
    </row>
    <row r="95" spans="2:31" x14ac:dyDescent="0.25">
      <c r="H95" s="221"/>
      <c r="I95" s="221"/>
      <c r="J95" s="221"/>
      <c r="V95" s="17"/>
      <c r="AC95" s="224"/>
      <c r="AD95" s="224"/>
      <c r="AE95" s="22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78</v>
      </c>
      <c r="C99" s="20">
        <f>IF(X53="PAGADO",0,Y58)</f>
        <v>0</v>
      </c>
      <c r="E99" s="222" t="s">
        <v>217</v>
      </c>
      <c r="F99" s="222"/>
      <c r="G99" s="222"/>
      <c r="H99" s="222"/>
      <c r="V99" s="17"/>
      <c r="X99" s="23" t="s">
        <v>212</v>
      </c>
      <c r="Y99" s="20">
        <f>IF(B99="PAGADO",0,C104)</f>
        <v>0</v>
      </c>
      <c r="AA99" s="222" t="s">
        <v>104</v>
      </c>
      <c r="AB99" s="222"/>
      <c r="AC99" s="222"/>
      <c r="AD99" s="222"/>
    </row>
    <row r="100" spans="2:41" x14ac:dyDescent="0.25">
      <c r="B100" s="1" t="s">
        <v>0</v>
      </c>
      <c r="C100" s="19">
        <f>H115</f>
        <v>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/>
      <c r="F101" s="3"/>
      <c r="G101" s="3"/>
      <c r="H101" s="5"/>
      <c r="N101" s="3"/>
      <c r="O101" s="3"/>
      <c r="P101" s="3"/>
      <c r="Q101" s="3"/>
      <c r="R101" s="18"/>
      <c r="S101" s="3"/>
      <c r="V101" s="17"/>
      <c r="Y101" s="20"/>
      <c r="AA101" s="4"/>
      <c r="AB101" s="3"/>
      <c r="AC101" s="3"/>
      <c r="AD101" s="5"/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8" t="s">
        <v>7</v>
      </c>
      <c r="F115" s="219"/>
      <c r="G115" s="220"/>
      <c r="H115" s="5">
        <f>SUM(H101:H114)</f>
        <v>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78</v>
      </c>
      <c r="C136" s="20">
        <f>IF(X99="PAGADO",0,C104)</f>
        <v>0</v>
      </c>
      <c r="E136" s="222" t="s">
        <v>20</v>
      </c>
      <c r="F136" s="222"/>
      <c r="G136" s="222"/>
      <c r="H136" s="222"/>
      <c r="V136" s="17"/>
      <c r="X136" s="23" t="s">
        <v>78</v>
      </c>
      <c r="Y136" s="20">
        <f>IF(B136="PAGADO",0,C141)</f>
        <v>0</v>
      </c>
      <c r="AA136" s="222" t="s">
        <v>20</v>
      </c>
      <c r="AB136" s="222"/>
      <c r="AC136" s="222"/>
      <c r="AD136" s="22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COBRAR'</v>
      </c>
      <c r="Y142" s="22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3" t="str">
        <f>IF(C141&lt;0,"NO PAGAR","COBRAR'")</f>
        <v>COBRAR'</v>
      </c>
      <c r="C143" s="22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4" t="s">
        <v>29</v>
      </c>
      <c r="AD179" s="224"/>
      <c r="AE179" s="224"/>
    </row>
    <row r="180" spans="2:41" x14ac:dyDescent="0.25">
      <c r="H180" s="221" t="s">
        <v>28</v>
      </c>
      <c r="I180" s="221"/>
      <c r="J180" s="221"/>
      <c r="V180" s="17"/>
      <c r="AC180" s="224"/>
      <c r="AD180" s="224"/>
      <c r="AE180" s="224"/>
    </row>
    <row r="181" spans="2:41" x14ac:dyDescent="0.25">
      <c r="H181" s="221"/>
      <c r="I181" s="221"/>
      <c r="J181" s="221"/>
      <c r="V181" s="17"/>
      <c r="AC181" s="224"/>
      <c r="AD181" s="224"/>
      <c r="AE181" s="22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60</v>
      </c>
      <c r="V184" s="17"/>
      <c r="X184" s="22" t="s">
        <v>60</v>
      </c>
    </row>
    <row r="185" spans="2:41" ht="23.25" x14ac:dyDescent="0.35">
      <c r="B185" s="23" t="s">
        <v>32</v>
      </c>
      <c r="C185" s="20">
        <f>IF(X136="PAGADO",0,Y141)</f>
        <v>0</v>
      </c>
      <c r="E185" s="222" t="s">
        <v>20</v>
      </c>
      <c r="F185" s="222"/>
      <c r="G185" s="222"/>
      <c r="H185" s="222"/>
      <c r="V185" s="17"/>
      <c r="X185" s="23" t="s">
        <v>78</v>
      </c>
      <c r="Y185" s="20">
        <f>IF(B185="PAGADO",0,C190)</f>
        <v>0</v>
      </c>
      <c r="AA185" s="222" t="s">
        <v>20</v>
      </c>
      <c r="AB185" s="222"/>
      <c r="AC185" s="222"/>
      <c r="AD185" s="22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1" t="s">
        <v>30</v>
      </c>
      <c r="I225" s="221"/>
      <c r="J225" s="221"/>
      <c r="V225" s="17"/>
      <c r="AA225" s="221" t="s">
        <v>31</v>
      </c>
      <c r="AB225" s="221"/>
      <c r="AC225" s="221"/>
    </row>
    <row r="226" spans="2:41" x14ac:dyDescent="0.25">
      <c r="H226" s="221"/>
      <c r="I226" s="221"/>
      <c r="J226" s="221"/>
      <c r="V226" s="17"/>
      <c r="AA226" s="221"/>
      <c r="AB226" s="221"/>
      <c r="AC226" s="22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60</v>
      </c>
      <c r="V229" s="17"/>
      <c r="X229" s="22" t="s">
        <v>60</v>
      </c>
    </row>
    <row r="230" spans="2:41" ht="23.25" x14ac:dyDescent="0.35">
      <c r="B230" s="23" t="s">
        <v>32</v>
      </c>
      <c r="C230" s="20">
        <f>IF(X185="PAGADO",0,C190)</f>
        <v>0</v>
      </c>
      <c r="E230" s="222" t="s">
        <v>20</v>
      </c>
      <c r="F230" s="222"/>
      <c r="G230" s="222"/>
      <c r="H230" s="222"/>
      <c r="V230" s="17"/>
      <c r="X230" s="23" t="s">
        <v>32</v>
      </c>
      <c r="Y230" s="20" t="e">
        <f>IF(#REF!="PAGADO",0,C235)</f>
        <v>#REF!</v>
      </c>
      <c r="AA230" s="222" t="s">
        <v>20</v>
      </c>
      <c r="AB230" s="222"/>
      <c r="AC230" s="222"/>
      <c r="AD230" s="22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3" t="e">
        <f>IF(Y235&lt;0,"NO PAGAR","COBRAR'")</f>
        <v>#REF!</v>
      </c>
      <c r="Y236" s="22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3" t="str">
        <f>IF(C235&lt;0,"NO PAGAR","COBRAR'")</f>
        <v>COBRAR'</v>
      </c>
      <c r="C237" s="22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4" t="s">
        <v>29</v>
      </c>
      <c r="AD271" s="224"/>
      <c r="AE271" s="224"/>
    </row>
    <row r="272" spans="2:31" x14ac:dyDescent="0.25">
      <c r="H272" s="221" t="s">
        <v>28</v>
      </c>
      <c r="I272" s="221"/>
      <c r="J272" s="221"/>
      <c r="V272" s="17"/>
      <c r="AC272" s="224"/>
      <c r="AD272" s="224"/>
      <c r="AE272" s="224"/>
    </row>
    <row r="273" spans="2:41" x14ac:dyDescent="0.25">
      <c r="H273" s="221"/>
      <c r="I273" s="221"/>
      <c r="J273" s="221"/>
      <c r="V273" s="17"/>
      <c r="AC273" s="224"/>
      <c r="AD273" s="224"/>
      <c r="AE273" s="22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62</v>
      </c>
      <c r="V276" s="17"/>
      <c r="X276" s="22" t="s">
        <v>62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2" t="s">
        <v>20</v>
      </c>
      <c r="F277" s="222"/>
      <c r="G277" s="222"/>
      <c r="H277" s="222"/>
      <c r="V277" s="17"/>
      <c r="X277" s="23" t="s">
        <v>212</v>
      </c>
      <c r="Y277" s="20" t="e">
        <f>IF(B277="PAGADO",0,C282)</f>
        <v>#REF!</v>
      </c>
      <c r="AA277" s="222" t="s">
        <v>104</v>
      </c>
      <c r="AB277" s="222"/>
      <c r="AC277" s="222"/>
      <c r="AD277" s="22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515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5" t="e">
        <f>IF(C282&lt;0,"NO PAGAR","COBRAR")</f>
        <v>#REF!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e">
        <f>IF(Y282&lt;0,"NO PAGAR","COBRAR")</f>
        <v>#REF!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1" t="s">
        <v>30</v>
      </c>
      <c r="I317" s="221"/>
      <c r="J317" s="221"/>
      <c r="V317" s="17"/>
      <c r="AA317" s="221" t="s">
        <v>31</v>
      </c>
      <c r="AB317" s="221"/>
      <c r="AC317" s="221"/>
    </row>
    <row r="318" spans="1:43" x14ac:dyDescent="0.25">
      <c r="H318" s="221"/>
      <c r="I318" s="221"/>
      <c r="J318" s="221"/>
      <c r="V318" s="17"/>
      <c r="AA318" s="221"/>
      <c r="AB318" s="221"/>
      <c r="AC318" s="22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62</v>
      </c>
      <c r="V321" s="17"/>
      <c r="X321" s="22" t="s">
        <v>62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2" t="s">
        <v>20</v>
      </c>
      <c r="F322" s="222"/>
      <c r="G322" s="222"/>
      <c r="H322" s="222"/>
      <c r="V322" s="17"/>
      <c r="X322" s="23" t="s">
        <v>32</v>
      </c>
      <c r="Y322" s="20" t="e">
        <f>IF(B1061="PAGADO",0,C327)</f>
        <v>#REF!</v>
      </c>
      <c r="AA322" s="222" t="s">
        <v>20</v>
      </c>
      <c r="AB322" s="222"/>
      <c r="AC322" s="222"/>
      <c r="AD322" s="22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3" t="e">
        <f>IF(Y327&lt;0,"NO PAGAR","COBRAR'")</f>
        <v>#REF!</v>
      </c>
      <c r="Y328" s="22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3" t="e">
        <f>IF(C327&lt;0,"NO PAGAR","COBRAR'")</f>
        <v>#REF!</v>
      </c>
      <c r="C329" s="22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4" t="s">
        <v>29</v>
      </c>
      <c r="AD364" s="224"/>
      <c r="AE364" s="224"/>
    </row>
    <row r="365" spans="8:31" x14ac:dyDescent="0.25">
      <c r="H365" s="221" t="s">
        <v>28</v>
      </c>
      <c r="I365" s="221"/>
      <c r="J365" s="221"/>
      <c r="V365" s="17"/>
      <c r="AC365" s="224"/>
      <c r="AD365" s="224"/>
      <c r="AE365" s="224"/>
    </row>
    <row r="366" spans="8:31" x14ac:dyDescent="0.25">
      <c r="H366" s="221"/>
      <c r="I366" s="221"/>
      <c r="J366" s="221"/>
      <c r="V366" s="17"/>
      <c r="AC366" s="224"/>
      <c r="AD366" s="224"/>
      <c r="AE366" s="22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61</v>
      </c>
      <c r="V369" s="17"/>
      <c r="X369" s="22" t="s">
        <v>61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2" t="s">
        <v>20</v>
      </c>
      <c r="F370" s="222"/>
      <c r="G370" s="222"/>
      <c r="H370" s="222"/>
      <c r="V370" s="17"/>
      <c r="X370" s="23" t="s">
        <v>32</v>
      </c>
      <c r="Y370" s="20" t="e">
        <f>IF(B370="PAGADO",0,C375)</f>
        <v>#REF!</v>
      </c>
      <c r="AA370" s="222" t="s">
        <v>20</v>
      </c>
      <c r="AB370" s="222"/>
      <c r="AC370" s="222"/>
      <c r="AD370" s="22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5" t="e">
        <f>IF(C375&lt;0,"NO PAGAR","COBRAR")</f>
        <v>#REF!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e">
        <f>IF(Y375&lt;0,"NO PAGAR","COBRAR")</f>
        <v>#REF!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1" t="s">
        <v>30</v>
      </c>
      <c r="I410" s="221"/>
      <c r="J410" s="221"/>
      <c r="V410" s="17"/>
      <c r="AA410" s="221" t="s">
        <v>31</v>
      </c>
      <c r="AB410" s="221"/>
      <c r="AC410" s="221"/>
    </row>
    <row r="411" spans="1:43" x14ac:dyDescent="0.25">
      <c r="H411" s="221"/>
      <c r="I411" s="221"/>
      <c r="J411" s="221"/>
      <c r="V411" s="17"/>
      <c r="AA411" s="221"/>
      <c r="AB411" s="221"/>
      <c r="AC411" s="22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61</v>
      </c>
      <c r="V414" s="17"/>
      <c r="X414" s="22" t="s">
        <v>61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2" t="s">
        <v>20</v>
      </c>
      <c r="F415" s="222"/>
      <c r="G415" s="222"/>
      <c r="H415" s="222"/>
      <c r="V415" s="17"/>
      <c r="X415" s="23" t="s">
        <v>121</v>
      </c>
      <c r="Y415" s="20" t="e">
        <f>IF(B1154="PAGADO",0,C420)</f>
        <v>#REF!</v>
      </c>
      <c r="AA415" s="222" t="s">
        <v>755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157</v>
      </c>
      <c r="AC417" s="3" t="s">
        <v>147</v>
      </c>
      <c r="AD417" s="5">
        <v>550</v>
      </c>
      <c r="AE417" t="s">
        <v>756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e">
        <f>IF(Y420&lt;0,"NO PAGAR","COBRAR'")</f>
        <v>#REF!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3" t="e">
        <f>IF(C420&lt;0,"NO PAGAR","COBRAR'")</f>
        <v>#REF!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4" t="s">
        <v>29</v>
      </c>
      <c r="AD454" s="224"/>
      <c r="AE454" s="224"/>
    </row>
    <row r="455" spans="2:41" x14ac:dyDescent="0.25">
      <c r="H455" s="221" t="s">
        <v>28</v>
      </c>
      <c r="I455" s="221"/>
      <c r="J455" s="221"/>
      <c r="V455" s="17"/>
      <c r="AC455" s="224"/>
      <c r="AD455" s="224"/>
      <c r="AE455" s="224"/>
    </row>
    <row r="456" spans="2:41" x14ac:dyDescent="0.25">
      <c r="H456" s="221"/>
      <c r="I456" s="221"/>
      <c r="J456" s="221"/>
      <c r="V456" s="17"/>
      <c r="AC456" s="224"/>
      <c r="AD456" s="224"/>
      <c r="AE456" s="22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63</v>
      </c>
      <c r="V459" s="17"/>
      <c r="X459" s="22" t="s">
        <v>63</v>
      </c>
    </row>
    <row r="460" spans="2:41" ht="23.25" x14ac:dyDescent="0.35">
      <c r="B460" s="23" t="s">
        <v>32</v>
      </c>
      <c r="C460" s="20">
        <f>IF(X415="PAGADO",0,Y420)</f>
        <v>0</v>
      </c>
      <c r="E460" s="222" t="s">
        <v>20</v>
      </c>
      <c r="F460" s="222"/>
      <c r="G460" s="222"/>
      <c r="H460" s="222"/>
      <c r="V460" s="17"/>
      <c r="X460" s="23" t="s">
        <v>32</v>
      </c>
      <c r="Y460" s="20" t="e">
        <f>IF(B460="PAGADO",0,C465)</f>
        <v>#REF!</v>
      </c>
      <c r="AA460" s="222" t="s">
        <v>816</v>
      </c>
      <c r="AB460" s="222"/>
      <c r="AC460" s="222"/>
      <c r="AD460" s="22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817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5" t="e">
        <f>IF(C465&lt;0,"NO PAGAR","COBRAR")</f>
        <v>#REF!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e">
        <f>IF(Y465&lt;0,"NO PAGAR","COBRAR")</f>
        <v>#REF!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1" t="s">
        <v>30</v>
      </c>
      <c r="I500" s="221"/>
      <c r="J500" s="221"/>
      <c r="V500" s="17"/>
      <c r="AA500" s="221" t="s">
        <v>31</v>
      </c>
      <c r="AB500" s="221"/>
      <c r="AC500" s="221"/>
    </row>
    <row r="501" spans="1:43" x14ac:dyDescent="0.25">
      <c r="H501" s="221"/>
      <c r="I501" s="221"/>
      <c r="J501" s="221"/>
      <c r="V501" s="17"/>
      <c r="AA501" s="221"/>
      <c r="AB501" s="221"/>
      <c r="AC501" s="22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63</v>
      </c>
      <c r="V504" s="17"/>
      <c r="X504" s="22" t="s">
        <v>63</v>
      </c>
    </row>
    <row r="505" spans="1:43" ht="23.25" x14ac:dyDescent="0.35">
      <c r="B505" s="23" t="s">
        <v>78</v>
      </c>
      <c r="C505" s="20" t="e">
        <f>IF(X460="PAGADO",0,C465)</f>
        <v>#REF!</v>
      </c>
      <c r="E505" s="222" t="s">
        <v>886</v>
      </c>
      <c r="F505" s="222"/>
      <c r="G505" s="222"/>
      <c r="H505" s="222"/>
      <c r="V505" s="17"/>
      <c r="X505" s="23" t="s">
        <v>121</v>
      </c>
      <c r="Y505" s="20">
        <f>IF(B505="PAGADO",0,C510)</f>
        <v>0</v>
      </c>
      <c r="AA505" s="222" t="s">
        <v>20</v>
      </c>
      <c r="AB505" s="222"/>
      <c r="AC505" s="222"/>
      <c r="AD505" s="22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887</v>
      </c>
      <c r="G507" s="3" t="s">
        <v>668</v>
      </c>
      <c r="H507" s="5">
        <v>500</v>
      </c>
      <c r="I507" t="s">
        <v>818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150</v>
      </c>
      <c r="AC507" s="3" t="s">
        <v>815</v>
      </c>
      <c r="AD507" s="5">
        <v>550</v>
      </c>
      <c r="AE507" t="s">
        <v>893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3" t="e">
        <f>IF(Y510&lt;0,"NO PAGAR","COBRAR'")</f>
        <v>#REF!</v>
      </c>
      <c r="Y511" s="22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3" t="s">
        <v>888</v>
      </c>
      <c r="C512" s="22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850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32</v>
      </c>
      <c r="C552" s="20">
        <f>IF(X505="PAGADO",0,Y510)</f>
        <v>0</v>
      </c>
      <c r="E552" s="222" t="s">
        <v>20</v>
      </c>
      <c r="F552" s="222"/>
      <c r="G552" s="222"/>
      <c r="H552" s="222"/>
      <c r="V552" s="17"/>
      <c r="X552" s="23" t="s">
        <v>32</v>
      </c>
      <c r="Y552" s="20" t="e">
        <f>IF(B552="PAGADO",0,C557)</f>
        <v>#REF!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e">
        <f>IF(C557&lt;0,"NO PAGAR","COBRAR")</f>
        <v>#REF!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e">
        <f>IF(Y557&lt;0,"NO PAGAR","COBRAR")</f>
        <v>#REF!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1" t="s">
        <v>30</v>
      </c>
      <c r="I592" s="221"/>
      <c r="J592" s="221"/>
      <c r="V592" s="17"/>
      <c r="AA592" s="221" t="s">
        <v>31</v>
      </c>
      <c r="AB592" s="221"/>
      <c r="AC592" s="221"/>
    </row>
    <row r="593" spans="2:41" x14ac:dyDescent="0.25">
      <c r="H593" s="221"/>
      <c r="I593" s="221"/>
      <c r="J593" s="221"/>
      <c r="V593" s="17"/>
      <c r="AA593" s="221"/>
      <c r="AB593" s="221"/>
      <c r="AC593" s="22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64</v>
      </c>
      <c r="V596" s="17"/>
      <c r="X596" s="22" t="s">
        <v>64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2" t="s">
        <v>20</v>
      </c>
      <c r="F597" s="222"/>
      <c r="G597" s="222"/>
      <c r="H597" s="222"/>
      <c r="V597" s="17"/>
      <c r="X597" s="23" t="s">
        <v>32</v>
      </c>
      <c r="Y597" s="20" t="e">
        <f>IF(B1350="PAGADO",0,C602)</f>
        <v>#REF!</v>
      </c>
      <c r="AA597" s="222" t="s">
        <v>20</v>
      </c>
      <c r="AB597" s="222"/>
      <c r="AC597" s="222"/>
      <c r="AD597" s="22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3" t="e">
        <f>IF(Y602&lt;0,"NO PAGAR","COBRAR'")</f>
        <v>#REF!</v>
      </c>
      <c r="Y603" s="22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3" t="e">
        <f>IF(C602&lt;0,"NO PAGAR","COBRAR'")</f>
        <v>#REF!</v>
      </c>
      <c r="C604" s="22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4" t="s">
        <v>29</v>
      </c>
      <c r="AD639" s="224"/>
      <c r="AE639" s="224"/>
    </row>
    <row r="640" spans="2:31" x14ac:dyDescent="0.25">
      <c r="H640" s="221" t="s">
        <v>28</v>
      </c>
      <c r="I640" s="221"/>
      <c r="J640" s="221"/>
      <c r="V640" s="17"/>
      <c r="AC640" s="224"/>
      <c r="AD640" s="224"/>
      <c r="AE640" s="224"/>
    </row>
    <row r="641" spans="2:41" x14ac:dyDescent="0.25">
      <c r="H641" s="221"/>
      <c r="I641" s="221"/>
      <c r="J641" s="221"/>
      <c r="V641" s="17"/>
      <c r="AC641" s="224"/>
      <c r="AD641" s="224"/>
      <c r="AE641" s="22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2" t="s">
        <v>20</v>
      </c>
      <c r="F645" s="222"/>
      <c r="G645" s="222"/>
      <c r="H645" s="222"/>
      <c r="V645" s="17"/>
      <c r="X645" s="23" t="s">
        <v>32</v>
      </c>
      <c r="Y645" s="20" t="e">
        <f>IF(B645="PAGADO",0,C650)</f>
        <v>#REF!</v>
      </c>
      <c r="AA645" s="222" t="s">
        <v>344</v>
      </c>
      <c r="AB645" s="222"/>
      <c r="AC645" s="222"/>
      <c r="AD645" s="22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78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157</v>
      </c>
      <c r="AC647" s="3" t="s">
        <v>1046</v>
      </c>
      <c r="AD647" s="5">
        <v>550</v>
      </c>
      <c r="AE647" t="s">
        <v>1047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5" t="e">
        <f>IF(C650&lt;0,"NO PAGAR","COBRAR")</f>
        <v>#REF!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e">
        <f>IF(Y650&lt;0,"NO PAGAR","COBRAR")</f>
        <v>#REF!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121</v>
      </c>
      <c r="C684" s="20" t="e">
        <f>IF(X645="PAGADO",0,C650)</f>
        <v>#REF!</v>
      </c>
      <c r="E684" s="222" t="s">
        <v>1060</v>
      </c>
      <c r="F684" s="222"/>
      <c r="G684" s="222"/>
      <c r="H684" s="222"/>
      <c r="V684" s="17"/>
      <c r="X684" s="23" t="s">
        <v>78</v>
      </c>
      <c r="Y684" s="20">
        <f>IF(B684="PAGADO",0,C689)</f>
        <v>0</v>
      </c>
      <c r="AA684" s="222" t="s">
        <v>1113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1059</v>
      </c>
      <c r="G686" s="3" t="s">
        <v>159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1068</v>
      </c>
      <c r="AC686" s="3" t="s">
        <v>159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e">
        <f>IF(Y689&lt;0,"NO PAGAR","COBRAR'")</f>
        <v>#REF!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3" t="e">
        <f>IF(C689&lt;0,"NO PAGAR","COBRAR'")</f>
        <v>#REF!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4" t="s">
        <v>29</v>
      </c>
      <c r="AD719" s="224"/>
      <c r="AE719" s="224"/>
    </row>
    <row r="720" spans="2:31" x14ac:dyDescent="0.25">
      <c r="H720" s="221" t="s">
        <v>28</v>
      </c>
      <c r="I720" s="221"/>
      <c r="J720" s="221"/>
      <c r="V720" s="17"/>
      <c r="AC720" s="224"/>
      <c r="AD720" s="224"/>
      <c r="AE720" s="224"/>
    </row>
    <row r="721" spans="2:41" x14ac:dyDescent="0.25">
      <c r="H721" s="221"/>
      <c r="I721" s="221"/>
      <c r="J721" s="221"/>
      <c r="V721" s="17"/>
      <c r="AC721" s="224"/>
      <c r="AD721" s="224"/>
      <c r="AE721" s="22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66</v>
      </c>
      <c r="V724" s="17"/>
      <c r="X724" s="22" t="s">
        <v>66</v>
      </c>
    </row>
    <row r="725" spans="2:41" ht="23.25" x14ac:dyDescent="0.35">
      <c r="B725" s="23" t="s">
        <v>102</v>
      </c>
      <c r="C725" s="20">
        <f>IF(X684="PAGADO",0,Y689)</f>
        <v>0</v>
      </c>
      <c r="E725" s="222" t="s">
        <v>1138</v>
      </c>
      <c r="F725" s="222"/>
      <c r="G725" s="222"/>
      <c r="H725" s="222"/>
      <c r="V725" s="17"/>
      <c r="X725" s="23" t="s">
        <v>78</v>
      </c>
      <c r="Y725" s="20">
        <f>IF(B725="PAGADO",0,C730)</f>
        <v>0</v>
      </c>
      <c r="AA725" s="222" t="s">
        <v>1186</v>
      </c>
      <c r="AB725" s="222"/>
      <c r="AC725" s="222"/>
      <c r="AD725" s="222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155</v>
      </c>
      <c r="G727" s="3" t="s">
        <v>1121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155</v>
      </c>
      <c r="AC727" s="3" t="s">
        <v>1121</v>
      </c>
      <c r="AD727" s="5">
        <v>490</v>
      </c>
      <c r="AE727" s="6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1144</v>
      </c>
      <c r="F743" s="46" t="s">
        <v>1143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1144</v>
      </c>
      <c r="AB743" s="46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 x14ac:dyDescent="0.25">
      <c r="B744" s="12"/>
      <c r="C744" s="10"/>
      <c r="E744" t="s">
        <v>35</v>
      </c>
      <c r="F744" t="s">
        <v>1145</v>
      </c>
      <c r="V744" s="17"/>
      <c r="X744" s="12"/>
      <c r="Y744" s="10"/>
      <c r="AA744" t="s">
        <v>35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0" t="s">
        <v>1147</v>
      </c>
      <c r="H748" t="s">
        <v>1146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1140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66</v>
      </c>
      <c r="V762" s="17"/>
      <c r="X762" s="22" t="s">
        <v>66</v>
      </c>
    </row>
    <row r="763" spans="1:43" ht="23.25" x14ac:dyDescent="0.35">
      <c r="B763" s="23" t="s">
        <v>32</v>
      </c>
      <c r="C763" s="20">
        <f>IF(X725="PAGADO",0,Y730)</f>
        <v>0</v>
      </c>
      <c r="E763" s="222" t="s">
        <v>20</v>
      </c>
      <c r="F763" s="222"/>
      <c r="G763" s="222"/>
      <c r="H763" s="222"/>
      <c r="V763" s="17"/>
      <c r="X763" s="23" t="s">
        <v>102</v>
      </c>
      <c r="Y763" s="20">
        <f>IF(B1536="PAGADO",0,C768)</f>
        <v>0</v>
      </c>
      <c r="AA763" s="222" t="s">
        <v>151</v>
      </c>
      <c r="AB763" s="222"/>
      <c r="AC763" s="222"/>
      <c r="AD763" s="222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155</v>
      </c>
      <c r="AC765" s="3" t="s">
        <v>159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155</v>
      </c>
      <c r="AC766" s="3" t="s">
        <v>159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COBRAR'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3" t="str">
        <f>IF(C768&lt;0,"NO PAGAR","COBRAR'")</f>
        <v>COBRAR'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1144</v>
      </c>
      <c r="AB785" s="46">
        <v>1442</v>
      </c>
    </row>
    <row r="786" spans="2:28" x14ac:dyDescent="0.25">
      <c r="B786" s="12"/>
      <c r="C786" s="10"/>
      <c r="V786" s="17"/>
      <c r="X786" s="12"/>
      <c r="Y786" s="10"/>
      <c r="AA786" t="s">
        <v>35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1" t="s">
        <v>28</v>
      </c>
      <c r="H802" s="221"/>
      <c r="V802" s="17"/>
      <c r="AC802" s="224" t="s">
        <v>29</v>
      </c>
      <c r="AD802" s="224"/>
      <c r="AE802" s="224"/>
    </row>
    <row r="803" spans="2:41" ht="15" customHeight="1" x14ac:dyDescent="0.4">
      <c r="G803" s="221"/>
      <c r="H803" s="221"/>
      <c r="I803" s="70"/>
      <c r="V803" s="17"/>
      <c r="AC803" s="224"/>
      <c r="AD803" s="224"/>
      <c r="AE803" s="224"/>
    </row>
    <row r="804" spans="2:41" ht="15" customHeight="1" x14ac:dyDescent="0.4">
      <c r="G804" s="221"/>
      <c r="H804" s="221"/>
      <c r="I804" s="70"/>
      <c r="V804" s="17"/>
      <c r="AC804" s="224"/>
      <c r="AD804" s="224"/>
      <c r="AE804" s="224"/>
    </row>
    <row r="805" spans="2:41" ht="23.25" x14ac:dyDescent="0.35">
      <c r="B805" s="22" t="s">
        <v>67</v>
      </c>
      <c r="V805" s="17"/>
      <c r="X805" s="22" t="s">
        <v>67</v>
      </c>
    </row>
    <row r="806" spans="2:41" ht="23.25" x14ac:dyDescent="0.35">
      <c r="B806" s="23" t="s">
        <v>102</v>
      </c>
      <c r="C806" s="20">
        <f>IF(X763="PAGADO",0,Y768)</f>
        <v>0</v>
      </c>
      <c r="E806" s="222" t="s">
        <v>1361</v>
      </c>
      <c r="F806" s="222"/>
      <c r="G806" s="222"/>
      <c r="H806" s="222"/>
      <c r="V806" s="17"/>
      <c r="X806" s="23" t="s">
        <v>78</v>
      </c>
      <c r="Y806" s="20">
        <f>IF(B806="PAGADO",0,C811)</f>
        <v>0</v>
      </c>
      <c r="AA806" s="222" t="s">
        <v>1360</v>
      </c>
      <c r="AB806" s="222"/>
      <c r="AC806" s="222"/>
      <c r="AD806" s="222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155</v>
      </c>
      <c r="G808" s="3" t="s">
        <v>159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312</v>
      </c>
      <c r="AC808" s="3" t="s">
        <v>159</v>
      </c>
      <c r="AD808" s="5">
        <v>550</v>
      </c>
      <c r="AE808" t="s">
        <v>1359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155</v>
      </c>
      <c r="G809" s="3" t="s">
        <v>159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312</v>
      </c>
      <c r="AC809" s="3" t="s">
        <v>159</v>
      </c>
      <c r="AD809" s="5">
        <v>550</v>
      </c>
      <c r="AE809" t="s">
        <v>999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389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389</v>
      </c>
      <c r="AB824" s="3" t="s">
        <v>1372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 x14ac:dyDescent="0.25">
      <c r="B825" s="12"/>
      <c r="C825" s="10"/>
      <c r="E825" t="s">
        <v>35</v>
      </c>
      <c r="F825" s="3">
        <v>2310</v>
      </c>
      <c r="V825" s="17"/>
      <c r="X825" s="12"/>
      <c r="Y825" s="10"/>
      <c r="AA825" t="s">
        <v>35</v>
      </c>
      <c r="AB825" s="3" t="s">
        <v>1375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1" t="s">
        <v>30</v>
      </c>
      <c r="I843" s="221"/>
      <c r="J843" s="221"/>
      <c r="V843" s="17"/>
      <c r="AA843" s="221" t="s">
        <v>31</v>
      </c>
      <c r="AB843" s="221"/>
      <c r="AC843" s="221"/>
    </row>
    <row r="844" spans="1:43" x14ac:dyDescent="0.25">
      <c r="H844" s="221"/>
      <c r="I844" s="221"/>
      <c r="J844" s="221"/>
      <c r="V844" s="17"/>
      <c r="AA844" s="221"/>
      <c r="AB844" s="221"/>
      <c r="AC844" s="221"/>
    </row>
    <row r="845" spans="1:43" ht="23.25" x14ac:dyDescent="0.35">
      <c r="B845" s="24" t="s">
        <v>67</v>
      </c>
      <c r="V845" s="17"/>
      <c r="X845" s="22" t="s">
        <v>67</v>
      </c>
    </row>
    <row r="846" spans="1:43" ht="23.25" x14ac:dyDescent="0.35">
      <c r="B846" s="23" t="s">
        <v>78</v>
      </c>
      <c r="C846" s="20">
        <f>IF(X806="PAGADO",0,Y811)</f>
        <v>0</v>
      </c>
      <c r="E846" s="222" t="s">
        <v>217</v>
      </c>
      <c r="F846" s="222"/>
      <c r="G846" s="222"/>
      <c r="H846" s="222"/>
      <c r="V846" s="17"/>
      <c r="X846" s="23" t="s">
        <v>78</v>
      </c>
      <c r="Y846" s="20">
        <f>IF(B846="PAGADO",0,C851)</f>
        <v>0</v>
      </c>
      <c r="AA846" s="222" t="s">
        <v>1377</v>
      </c>
      <c r="AB846" s="222"/>
      <c r="AC846" s="222"/>
      <c r="AD846" s="222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155</v>
      </c>
      <c r="G848" s="3" t="s">
        <v>1328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155</v>
      </c>
      <c r="AC848" s="3" t="s">
        <v>159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155</v>
      </c>
      <c r="G849" s="3" t="s">
        <v>159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3" t="str">
        <f>IF(Y851&lt;0,"NO PAGAR","COBRAR'")</f>
        <v>COBRAR'</v>
      </c>
      <c r="Y852" s="22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3" t="str">
        <f>IF(C851&lt;0,"NO PAGAR","COBRAR'")</f>
        <v>COBRAR'</v>
      </c>
      <c r="C853" s="22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389</v>
      </c>
      <c r="F864" s="3" t="s">
        <v>1372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389</v>
      </c>
      <c r="AB864" s="3" t="s">
        <v>1373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 x14ac:dyDescent="0.25">
      <c r="B865" s="12"/>
      <c r="C865" s="10"/>
      <c r="E865" t="s">
        <v>35</v>
      </c>
      <c r="F865" s="3" t="s">
        <v>1375</v>
      </c>
      <c r="V865" s="17"/>
      <c r="X865" s="12"/>
      <c r="Y865" s="10"/>
      <c r="AA865" t="s">
        <v>35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4" t="s">
        <v>29</v>
      </c>
      <c r="AD885" s="224"/>
      <c r="AE885" s="224"/>
    </row>
    <row r="886" spans="2:41" ht="15" customHeight="1" x14ac:dyDescent="0.25">
      <c r="F886" s="221" t="s">
        <v>28</v>
      </c>
      <c r="G886" s="221"/>
      <c r="H886" s="221"/>
      <c r="V886" s="17"/>
      <c r="AC886" s="224"/>
      <c r="AD886" s="224"/>
      <c r="AE886" s="224"/>
    </row>
    <row r="887" spans="2:41" ht="15" customHeight="1" x14ac:dyDescent="0.25">
      <c r="F887" s="221"/>
      <c r="G887" s="221"/>
      <c r="H887" s="221"/>
      <c r="V887" s="17"/>
      <c r="AC887" s="224"/>
      <c r="AD887" s="224"/>
      <c r="AE887" s="224"/>
    </row>
    <row r="888" spans="2:41" ht="23.25" x14ac:dyDescent="0.35">
      <c r="B888" s="22" t="s">
        <v>68</v>
      </c>
      <c r="V888" s="17"/>
      <c r="X888" s="22" t="s">
        <v>68</v>
      </c>
    </row>
    <row r="889" spans="2:41" ht="23.25" x14ac:dyDescent="0.35">
      <c r="B889" s="23" t="s">
        <v>78</v>
      </c>
      <c r="C889" s="20">
        <f>IF(X846="PAGADO",0,Y851)</f>
        <v>0</v>
      </c>
      <c r="E889" s="222" t="s">
        <v>1363</v>
      </c>
      <c r="F889" s="222"/>
      <c r="G889" s="222"/>
      <c r="H889" s="222"/>
      <c r="V889" s="17"/>
      <c r="X889" s="23" t="s">
        <v>32</v>
      </c>
      <c r="Y889" s="20">
        <f>IF(B889="PAGADO",0,C894)</f>
        <v>0</v>
      </c>
      <c r="AA889" s="222" t="s">
        <v>20</v>
      </c>
      <c r="AB889" s="222"/>
      <c r="AC889" s="222"/>
      <c r="AD889" s="222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155</v>
      </c>
      <c r="G891" s="3" t="s">
        <v>159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 x14ac:dyDescent="0.25">
      <c r="B908" s="12"/>
      <c r="C908" s="10"/>
      <c r="E908" t="s">
        <v>389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35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1" t="s">
        <v>30</v>
      </c>
      <c r="I929" s="221"/>
      <c r="J929" s="221"/>
      <c r="V929" s="17"/>
      <c r="AA929" s="221" t="s">
        <v>31</v>
      </c>
      <c r="AB929" s="221"/>
      <c r="AC929" s="221"/>
    </row>
    <row r="930" spans="2:41" x14ac:dyDescent="0.25">
      <c r="H930" s="221"/>
      <c r="I930" s="221"/>
      <c r="J930" s="221"/>
      <c r="V930" s="17"/>
      <c r="AA930" s="221"/>
      <c r="AB930" s="221"/>
      <c r="AC930" s="221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70</v>
      </c>
      <c r="V933" s="17"/>
      <c r="X933" s="22" t="s">
        <v>68</v>
      </c>
    </row>
    <row r="934" spans="2:41" ht="23.25" x14ac:dyDescent="0.35">
      <c r="B934" s="23" t="s">
        <v>102</v>
      </c>
      <c r="C934" s="20">
        <f>IF(X889="PAGADO",0,Y894)</f>
        <v>0</v>
      </c>
      <c r="E934" s="222" t="s">
        <v>1138</v>
      </c>
      <c r="F934" s="222"/>
      <c r="G934" s="222"/>
      <c r="H934" s="222"/>
      <c r="V934" s="17"/>
      <c r="X934" s="23" t="s">
        <v>32</v>
      </c>
      <c r="Y934" s="20">
        <f>IF(B934="PAGADO",0,C939)</f>
        <v>0</v>
      </c>
      <c r="AA934" s="222" t="s">
        <v>20</v>
      </c>
      <c r="AB934" s="222"/>
      <c r="AC934" s="222"/>
      <c r="AD934" s="222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1068</v>
      </c>
      <c r="G936" s="3" t="s">
        <v>159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1068</v>
      </c>
      <c r="G937" s="3" t="s">
        <v>118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1068</v>
      </c>
      <c r="G938" s="3" t="s">
        <v>159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3" t="str">
        <f>IF(Y939&lt;0,"NO PAGAR","COBRAR'")</f>
        <v>COBRAR'</v>
      </c>
      <c r="Y940" s="22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3" t="str">
        <f>IF(C939&lt;0,"NO PAGAR","COBRAR'")</f>
        <v>COBRAR'</v>
      </c>
      <c r="C941" s="22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4" t="s">
        <v>29</v>
      </c>
      <c r="AD976" s="224"/>
      <c r="AE976" s="224"/>
    </row>
    <row r="977" spans="2:41" ht="15" customHeight="1" x14ac:dyDescent="0.4">
      <c r="G977" s="221" t="s">
        <v>28</v>
      </c>
      <c r="H977" s="221"/>
      <c r="I977" s="221"/>
      <c r="J977" s="203"/>
      <c r="V977" s="17"/>
      <c r="AC977" s="224"/>
      <c r="AD977" s="224"/>
      <c r="AE977" s="224"/>
    </row>
    <row r="978" spans="2:41" ht="15" customHeight="1" x14ac:dyDescent="0.4">
      <c r="G978" s="221"/>
      <c r="H978" s="221"/>
      <c r="I978" s="221"/>
      <c r="J978" s="203"/>
      <c r="V978" s="17"/>
      <c r="AC978" s="224"/>
      <c r="AD978" s="224"/>
      <c r="AE978" s="224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102</v>
      </c>
      <c r="C980" s="20">
        <f>IF(X934="PAGADO",0,Y939)</f>
        <v>0</v>
      </c>
      <c r="E980" s="222" t="s">
        <v>1138</v>
      </c>
      <c r="F980" s="222"/>
      <c r="G980" s="222"/>
      <c r="H980" s="222"/>
      <c r="V980" s="17"/>
      <c r="X980" s="23" t="s">
        <v>102</v>
      </c>
      <c r="Y980" s="20">
        <f>IF(B980="PAGADO",0,C985)</f>
        <v>0</v>
      </c>
      <c r="AA980" s="222" t="s">
        <v>1534</v>
      </c>
      <c r="AB980" s="222"/>
      <c r="AC980" s="222"/>
      <c r="AD980" s="222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1068</v>
      </c>
      <c r="G982" s="3" t="s">
        <v>159</v>
      </c>
      <c r="H982" s="5">
        <v>520</v>
      </c>
      <c r="I982" s="65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1068</v>
      </c>
      <c r="AC982" s="3" t="s">
        <v>1328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1068</v>
      </c>
      <c r="G983" s="3" t="s">
        <v>1518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1068</v>
      </c>
      <c r="G984" s="3" t="s">
        <v>159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5" t="str">
        <f>IF(C985&lt;0,"NO PAGAR","COBRAR")</f>
        <v>COBRAR</v>
      </c>
      <c r="C986" s="22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COBRAR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389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35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1" t="s">
        <v>30</v>
      </c>
      <c r="I1014" s="221"/>
      <c r="J1014" s="221"/>
      <c r="V1014" s="17"/>
      <c r="AA1014" s="221" t="s">
        <v>31</v>
      </c>
      <c r="AB1014" s="221"/>
      <c r="AC1014" s="221"/>
    </row>
    <row r="1015" spans="1:43" x14ac:dyDescent="0.25">
      <c r="H1015" s="221"/>
      <c r="I1015" s="221"/>
      <c r="J1015" s="221"/>
      <c r="V1015" s="17"/>
      <c r="AA1015" s="221"/>
      <c r="AB1015" s="221"/>
      <c r="AC1015" s="221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69</v>
      </c>
      <c r="V1018" s="17"/>
      <c r="X1018" s="22" t="s">
        <v>69</v>
      </c>
    </row>
    <row r="1019" spans="1:43" ht="23.25" x14ac:dyDescent="0.35">
      <c r="B1019" s="23" t="s">
        <v>102</v>
      </c>
      <c r="C1019" s="20">
        <f>IF(X980="PAGADO",0,Y985)</f>
        <v>0</v>
      </c>
      <c r="E1019" s="222" t="s">
        <v>1528</v>
      </c>
      <c r="F1019" s="222"/>
      <c r="G1019" s="222"/>
      <c r="H1019" s="222"/>
      <c r="V1019" s="17"/>
      <c r="X1019" s="23" t="s">
        <v>300</v>
      </c>
      <c r="Y1019" s="20">
        <f>IF(B1816="PAGADO",0,C1024)</f>
        <v>1070</v>
      </c>
      <c r="AA1019" s="222" t="s">
        <v>20</v>
      </c>
      <c r="AB1019" s="222"/>
      <c r="AC1019" s="222"/>
      <c r="AD1019" s="222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312</v>
      </c>
      <c r="G1021" s="3" t="s">
        <v>159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1094</v>
      </c>
      <c r="G1022" s="3" t="s">
        <v>1531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3" t="str">
        <f>IF(Y1024&lt;0,"NO PAGAR","COBRAR'")</f>
        <v>COBRAR'</v>
      </c>
      <c r="Y1025" s="22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3" t="str">
        <f>IF(C1024&lt;0,"NO PAGAR","COBRAR'")</f>
        <v>COBRAR'</v>
      </c>
      <c r="C1026" s="22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389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35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E11" sqref="E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1095</v>
      </c>
      <c r="F8" s="222"/>
      <c r="G8" s="222"/>
      <c r="H8" s="222"/>
      <c r="V8" s="17"/>
      <c r="X8" s="23" t="s">
        <v>78</v>
      </c>
      <c r="Y8" s="20">
        <f>IF(B8="PAGADO",0,C13)</f>
        <v>520</v>
      </c>
      <c r="AA8" s="222" t="s">
        <v>59</v>
      </c>
      <c r="AB8" s="222"/>
      <c r="AC8" s="222"/>
      <c r="AD8" s="222"/>
    </row>
    <row r="9" spans="2:41" x14ac:dyDescent="0.25">
      <c r="B9" s="1" t="s">
        <v>0</v>
      </c>
      <c r="C9" s="19">
        <f>H24</f>
        <v>520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131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45636</v>
      </c>
      <c r="F10" s="3" t="s">
        <v>1068</v>
      </c>
      <c r="G10" s="3" t="s">
        <v>1576</v>
      </c>
      <c r="H10" s="5">
        <v>520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E10" s="3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520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520</v>
      </c>
      <c r="AA11" s="4"/>
      <c r="AB11" s="3"/>
      <c r="AC11" s="3"/>
      <c r="AD11" s="5"/>
      <c r="AE11" s="3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E12" s="3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520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520</v>
      </c>
      <c r="AA13" s="4"/>
      <c r="AB13" s="3"/>
      <c r="AC13" s="3"/>
      <c r="AD13" s="5"/>
      <c r="AE13" s="3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E14" s="3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E15" s="3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E16" s="3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E17" s="3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E18" s="3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E19" s="3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E20" s="3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E21" s="3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520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E24" s="18">
        <f>AD24*0.99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22" t="s">
        <v>161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IF(X106="PAGADO",0,C111)</f>
        <v>0</v>
      </c>
      <c r="E151" s="222" t="s">
        <v>267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121</v>
      </c>
      <c r="C191" s="20">
        <f>IF(X151="PAGADO",0,Y156)</f>
        <v>0</v>
      </c>
      <c r="E191" s="222" t="s">
        <v>237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78</v>
      </c>
      <c r="Y236" s="20">
        <f>IF(B1005="PAGADO",0,C241)</f>
        <v>0</v>
      </c>
      <c r="AA236" s="222" t="s">
        <v>190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106</v>
      </c>
      <c r="AC238" s="3" t="s">
        <v>133</v>
      </c>
      <c r="AD238" s="5">
        <v>10</v>
      </c>
      <c r="AE238" t="s">
        <v>100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106</v>
      </c>
      <c r="AC239" s="3" t="s">
        <v>133</v>
      </c>
      <c r="AD239" s="5">
        <v>10</v>
      </c>
      <c r="AE239" t="s">
        <v>477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106</v>
      </c>
      <c r="AC240" s="3" t="s">
        <v>133</v>
      </c>
      <c r="AD240" s="5">
        <v>10</v>
      </c>
      <c r="AE240" t="s">
        <v>97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106</v>
      </c>
      <c r="AC241" s="3" t="s">
        <v>133</v>
      </c>
      <c r="AD241" s="5">
        <v>10</v>
      </c>
      <c r="AE241" t="s">
        <v>100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>
        <v>45007</v>
      </c>
      <c r="AB242" s="3" t="s">
        <v>150</v>
      </c>
      <c r="AC242" s="3" t="s">
        <v>154</v>
      </c>
      <c r="AD242" s="5">
        <v>30</v>
      </c>
      <c r="AE242" t="s">
        <v>99</v>
      </c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502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503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32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IF(X283="PAGADO",0,C288)</f>
        <v>0</v>
      </c>
      <c r="E328" s="222" t="s">
        <v>20</v>
      </c>
      <c r="F328" s="222"/>
      <c r="G328" s="222"/>
      <c r="H328" s="222"/>
      <c r="V328" s="17"/>
      <c r="X328" s="23" t="s">
        <v>78</v>
      </c>
      <c r="Y328" s="20">
        <f>IF(B1097="PAGADO",0,C333)</f>
        <v>0</v>
      </c>
      <c r="AA328" s="222" t="s">
        <v>596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309</v>
      </c>
      <c r="AC330" s="3" t="s">
        <v>116</v>
      </c>
      <c r="AD330" s="5">
        <v>10</v>
      </c>
      <c r="AE330" t="s">
        <v>375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309</v>
      </c>
      <c r="AC331" s="3" t="s">
        <v>116</v>
      </c>
      <c r="AD331" s="5">
        <v>10</v>
      </c>
      <c r="AE331" t="s">
        <v>572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309</v>
      </c>
      <c r="AC332" s="3" t="s">
        <v>595</v>
      </c>
      <c r="AD332" s="5">
        <v>10</v>
      </c>
      <c r="AE332" t="s">
        <v>455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309</v>
      </c>
      <c r="AC333" s="3" t="s">
        <v>595</v>
      </c>
      <c r="AD333" s="5">
        <v>10</v>
      </c>
      <c r="AE333" t="s">
        <v>594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>
        <v>44979</v>
      </c>
      <c r="AB334" s="3" t="s">
        <v>309</v>
      </c>
      <c r="AC334" s="3" t="s">
        <v>116</v>
      </c>
      <c r="AD334" s="5">
        <v>10</v>
      </c>
      <c r="AE334" t="s">
        <v>378</v>
      </c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309</v>
      </c>
      <c r="AC335" s="3" t="s">
        <v>116</v>
      </c>
      <c r="AD335" s="5">
        <v>10</v>
      </c>
      <c r="AE335" t="s">
        <v>374</v>
      </c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309</v>
      </c>
      <c r="AC336" s="3" t="s">
        <v>595</v>
      </c>
      <c r="AD336" s="5">
        <v>10</v>
      </c>
      <c r="AE336" t="s">
        <v>369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309</v>
      </c>
      <c r="AC337" s="3" t="s">
        <v>116</v>
      </c>
      <c r="AD337" s="5">
        <v>10</v>
      </c>
      <c r="AE337" t="s">
        <v>371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309</v>
      </c>
      <c r="AC338" s="3" t="s">
        <v>133</v>
      </c>
      <c r="AD338" s="5">
        <v>10</v>
      </c>
      <c r="AE338" t="s">
        <v>372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620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4" t="s">
        <v>29</v>
      </c>
      <c r="AD363" s="224"/>
      <c r="AE363" s="224"/>
    </row>
    <row r="364" spans="2:31" x14ac:dyDescent="0.25">
      <c r="H364" s="221" t="s">
        <v>28</v>
      </c>
      <c r="I364" s="221"/>
      <c r="J364" s="221"/>
      <c r="V364" s="17"/>
      <c r="AC364" s="224"/>
      <c r="AD364" s="224"/>
      <c r="AE364" s="224"/>
    </row>
    <row r="365" spans="2:31" x14ac:dyDescent="0.25">
      <c r="H365" s="221"/>
      <c r="I365" s="221"/>
      <c r="J365" s="221"/>
      <c r="V365" s="17"/>
      <c r="AC365" s="224"/>
      <c r="AD365" s="224"/>
      <c r="AE365" s="22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61</v>
      </c>
      <c r="V368" s="17"/>
      <c r="X368" s="22" t="s">
        <v>61</v>
      </c>
    </row>
    <row r="369" spans="2:41" ht="23.25" x14ac:dyDescent="0.35">
      <c r="B369" s="23" t="s">
        <v>32</v>
      </c>
      <c r="C369" s="20">
        <f>IF(X328="PAGADO",0,Y333)</f>
        <v>0</v>
      </c>
      <c r="E369" s="222" t="s">
        <v>20</v>
      </c>
      <c r="F369" s="222"/>
      <c r="G369" s="222"/>
      <c r="H369" s="222"/>
      <c r="V369" s="17"/>
      <c r="X369" s="23" t="s">
        <v>32</v>
      </c>
      <c r="Y369" s="20">
        <f>IF(B369="PAGADO",0,C374)</f>
        <v>0</v>
      </c>
      <c r="AA369" s="222" t="s">
        <v>20</v>
      </c>
      <c r="AB369" s="222"/>
      <c r="AC369" s="222"/>
      <c r="AD369" s="22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1" t="s">
        <v>30</v>
      </c>
      <c r="I409" s="221"/>
      <c r="J409" s="221"/>
      <c r="V409" s="17"/>
      <c r="AA409" s="221" t="s">
        <v>31</v>
      </c>
      <c r="AB409" s="221"/>
      <c r="AC409" s="221"/>
    </row>
    <row r="410" spans="1:43" x14ac:dyDescent="0.25">
      <c r="H410" s="221"/>
      <c r="I410" s="221"/>
      <c r="J410" s="221"/>
      <c r="V410" s="17"/>
      <c r="AA410" s="221"/>
      <c r="AB410" s="221"/>
      <c r="AC410" s="22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61</v>
      </c>
      <c r="V413" s="17"/>
      <c r="X413" s="22" t="s">
        <v>61</v>
      </c>
    </row>
    <row r="414" spans="1:43" ht="23.25" x14ac:dyDescent="0.35">
      <c r="B414" s="23" t="s">
        <v>102</v>
      </c>
      <c r="C414" s="20">
        <f>IF(X369="PAGADO",0,C374)</f>
        <v>0</v>
      </c>
      <c r="E414" s="222" t="s">
        <v>237</v>
      </c>
      <c r="F414" s="222"/>
      <c r="G414" s="222"/>
      <c r="H414" s="222"/>
      <c r="V414" s="17"/>
      <c r="X414" s="23" t="s">
        <v>32</v>
      </c>
      <c r="Y414" s="20">
        <f>IF(B414="PAGADO",0,C419)</f>
        <v>0</v>
      </c>
      <c r="AA414" s="222" t="s">
        <v>20</v>
      </c>
      <c r="AB414" s="222"/>
      <c r="AC414" s="222"/>
      <c r="AD414" s="22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403</v>
      </c>
      <c r="G416" s="3" t="s">
        <v>86</v>
      </c>
      <c r="H416" s="5">
        <v>40</v>
      </c>
      <c r="I416" t="s">
        <v>547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688</v>
      </c>
      <c r="G417" s="3" t="s">
        <v>689</v>
      </c>
      <c r="H417" s="5">
        <v>10</v>
      </c>
      <c r="I417" t="s">
        <v>105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688</v>
      </c>
      <c r="G418" s="3" t="s">
        <v>689</v>
      </c>
      <c r="H418" s="5">
        <v>10</v>
      </c>
      <c r="I418" t="s">
        <v>295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688</v>
      </c>
      <c r="G419" s="3" t="s">
        <v>689</v>
      </c>
      <c r="H419" s="5">
        <v>10</v>
      </c>
      <c r="I419" t="s">
        <v>539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688</v>
      </c>
      <c r="G420" s="3" t="s">
        <v>689</v>
      </c>
      <c r="H420" s="5">
        <v>10</v>
      </c>
      <c r="I420" t="s">
        <v>105</v>
      </c>
      <c r="N420" s="3"/>
      <c r="O420" s="3"/>
      <c r="P420" s="3"/>
      <c r="Q420" s="3"/>
      <c r="R420" s="18"/>
      <c r="S420" s="3"/>
      <c r="V420" s="17"/>
      <c r="X420" s="223" t="str">
        <f>IF(Y419&lt;0,"NO PAGAR","COBRAR'")</f>
        <v>COBRAR'</v>
      </c>
      <c r="Y420" s="22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3" t="str">
        <f>IF(C419&lt;0,"NO PAGAR","COBRAR'")</f>
        <v>COBRAR'</v>
      </c>
      <c r="C421" s="223"/>
      <c r="E421" s="4">
        <v>45015</v>
      </c>
      <c r="F421" s="3" t="s">
        <v>688</v>
      </c>
      <c r="G421" s="3" t="s">
        <v>689</v>
      </c>
      <c r="H421" s="5">
        <v>10</v>
      </c>
      <c r="I421" t="s">
        <v>162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6" t="s">
        <v>9</v>
      </c>
      <c r="C422" s="217"/>
      <c r="E422" s="4">
        <v>45017</v>
      </c>
      <c r="F422" s="3" t="s">
        <v>688</v>
      </c>
      <c r="G422" s="3" t="s">
        <v>109</v>
      </c>
      <c r="H422" s="5">
        <v>10</v>
      </c>
      <c r="I422" t="s">
        <v>305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688</v>
      </c>
      <c r="G423" s="3" t="s">
        <v>689</v>
      </c>
      <c r="H423" s="5">
        <v>10</v>
      </c>
      <c r="I423" t="s">
        <v>105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688</v>
      </c>
      <c r="G424" s="3" t="s">
        <v>109</v>
      </c>
      <c r="H424" s="5">
        <v>10</v>
      </c>
      <c r="I424" t="s">
        <v>547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688</v>
      </c>
      <c r="G425" s="3" t="s">
        <v>109</v>
      </c>
      <c r="H425" s="5">
        <v>10</v>
      </c>
      <c r="I425" t="s">
        <v>105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688</v>
      </c>
      <c r="G426" s="3" t="s">
        <v>109</v>
      </c>
      <c r="H426" s="5">
        <v>10</v>
      </c>
      <c r="I426" t="s">
        <v>759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688</v>
      </c>
      <c r="G427" s="3" t="s">
        <v>689</v>
      </c>
      <c r="H427" s="5">
        <v>10</v>
      </c>
      <c r="I427" t="s">
        <v>162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688</v>
      </c>
      <c r="G428" s="3" t="s">
        <v>689</v>
      </c>
      <c r="H428" s="5">
        <v>10</v>
      </c>
      <c r="I428" t="s">
        <v>547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688</v>
      </c>
      <c r="G429" s="3" t="s">
        <v>689</v>
      </c>
      <c r="H429" s="5">
        <v>10</v>
      </c>
      <c r="I429" t="s">
        <v>547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4" t="s">
        <v>29</v>
      </c>
      <c r="AD453" s="224"/>
      <c r="AE453" s="224"/>
    </row>
    <row r="454" spans="2:41" x14ac:dyDescent="0.25">
      <c r="H454" s="221" t="s">
        <v>28</v>
      </c>
      <c r="I454" s="221"/>
      <c r="J454" s="221"/>
      <c r="V454" s="17"/>
      <c r="AC454" s="224"/>
      <c r="AD454" s="224"/>
      <c r="AE454" s="224"/>
    </row>
    <row r="455" spans="2:41" x14ac:dyDescent="0.25">
      <c r="H455" s="221"/>
      <c r="I455" s="221"/>
      <c r="J455" s="221"/>
      <c r="V455" s="17"/>
      <c r="AC455" s="224"/>
      <c r="AD455" s="224"/>
      <c r="AE455" s="22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63</v>
      </c>
      <c r="V458" s="17"/>
      <c r="X458" s="22" t="s">
        <v>63</v>
      </c>
    </row>
    <row r="459" spans="2:41" ht="23.25" x14ac:dyDescent="0.35">
      <c r="B459" s="23" t="s">
        <v>32</v>
      </c>
      <c r="C459" s="20">
        <f>IF(X414="PAGADO",0,Y419)</f>
        <v>0</v>
      </c>
      <c r="E459" s="222" t="s">
        <v>20</v>
      </c>
      <c r="F459" s="222"/>
      <c r="G459" s="222"/>
      <c r="H459" s="222"/>
      <c r="V459" s="17"/>
      <c r="X459" s="23" t="s">
        <v>32</v>
      </c>
      <c r="Y459" s="20">
        <f>IF(B459="PAGADO",0,C464)</f>
        <v>0</v>
      </c>
      <c r="AA459" s="222" t="s">
        <v>20</v>
      </c>
      <c r="AB459" s="222"/>
      <c r="AC459" s="222"/>
      <c r="AD459" s="22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1" t="s">
        <v>30</v>
      </c>
      <c r="I499" s="221"/>
      <c r="J499" s="221"/>
      <c r="V499" s="17"/>
      <c r="AA499" s="221" t="s">
        <v>31</v>
      </c>
      <c r="AB499" s="221"/>
      <c r="AC499" s="221"/>
    </row>
    <row r="500" spans="1:43" x14ac:dyDescent="0.25">
      <c r="H500" s="221"/>
      <c r="I500" s="221"/>
      <c r="J500" s="221"/>
      <c r="V500" s="17"/>
      <c r="AA500" s="221"/>
      <c r="AB500" s="221"/>
      <c r="AC500" s="22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63</v>
      </c>
      <c r="V503" s="17"/>
      <c r="X503" s="22" t="s">
        <v>63</v>
      </c>
    </row>
    <row r="504" spans="1:43" ht="23.25" x14ac:dyDescent="0.35">
      <c r="B504" s="23" t="s">
        <v>102</v>
      </c>
      <c r="C504" s="20">
        <f>IF(X459="PAGADO",0,C464)</f>
        <v>0</v>
      </c>
      <c r="E504" s="222" t="s">
        <v>190</v>
      </c>
      <c r="F504" s="222"/>
      <c r="G504" s="222"/>
      <c r="H504" s="222"/>
      <c r="V504" s="17"/>
      <c r="X504" s="23" t="s">
        <v>32</v>
      </c>
      <c r="Y504" s="20">
        <f>IF(B504="PAGADO",0,C509)</f>
        <v>0</v>
      </c>
      <c r="AA504" s="222" t="s">
        <v>900</v>
      </c>
      <c r="AB504" s="222"/>
      <c r="AC504" s="222"/>
      <c r="AD504" s="22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106</v>
      </c>
      <c r="G506" s="3" t="s">
        <v>116</v>
      </c>
      <c r="H506" s="5">
        <v>10</v>
      </c>
      <c r="I506" t="s">
        <v>862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106</v>
      </c>
      <c r="G507" s="3" t="s">
        <v>861</v>
      </c>
      <c r="H507" s="5">
        <v>10</v>
      </c>
      <c r="I507" t="s">
        <v>863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106</v>
      </c>
      <c r="G508" s="3" t="s">
        <v>861</v>
      </c>
      <c r="H508" s="5">
        <v>10</v>
      </c>
      <c r="I508" t="s">
        <v>98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403</v>
      </c>
      <c r="G509" s="3" t="s">
        <v>88</v>
      </c>
      <c r="H509" s="5">
        <v>40</v>
      </c>
      <c r="I509" t="s">
        <v>864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865</v>
      </c>
      <c r="G510" s="3" t="s">
        <v>63</v>
      </c>
      <c r="H510" s="5">
        <v>100</v>
      </c>
      <c r="N510" s="3"/>
      <c r="O510" s="3"/>
      <c r="P510" s="3"/>
      <c r="Q510" s="3"/>
      <c r="R510" s="18"/>
      <c r="S510" s="3"/>
      <c r="V510" s="17"/>
      <c r="X510" s="223" t="str">
        <f>IF(Y509&lt;0,"NO PAGAR","COBRAR'")</f>
        <v>COBRAR'</v>
      </c>
      <c r="Y510" s="22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3" t="str">
        <f>IF(C509&lt;0,"NO PAGAR","COBRAR'")</f>
        <v>COBRAR'</v>
      </c>
      <c r="C511" s="22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102</v>
      </c>
      <c r="C552" s="20">
        <f>IF(X504="PAGADO",0,Y509)</f>
        <v>0</v>
      </c>
      <c r="E552" s="222" t="s">
        <v>190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82</v>
      </c>
      <c r="G554" s="3" t="s">
        <v>116</v>
      </c>
      <c r="H554" s="5">
        <v>10</v>
      </c>
      <c r="I554" t="s">
        <v>162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82</v>
      </c>
      <c r="G555" s="3" t="s">
        <v>116</v>
      </c>
      <c r="H555" s="5">
        <v>10</v>
      </c>
      <c r="I555" t="s">
        <v>307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919</v>
      </c>
      <c r="G556" s="3" t="s">
        <v>109</v>
      </c>
      <c r="H556" s="5">
        <v>10</v>
      </c>
      <c r="I556" t="s">
        <v>113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919</v>
      </c>
      <c r="G557" s="3" t="s">
        <v>116</v>
      </c>
      <c r="H557" s="5">
        <v>10</v>
      </c>
      <c r="I557" t="s">
        <v>113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str">
        <f>IF(C557&lt;0,"NO PAGAR","COBRAR")</f>
        <v>COBRAR</v>
      </c>
      <c r="C558" s="225"/>
      <c r="E558" s="4">
        <v>45041</v>
      </c>
      <c r="F558" s="3" t="s">
        <v>919</v>
      </c>
      <c r="G558" s="3" t="s">
        <v>116</v>
      </c>
      <c r="H558" s="5">
        <v>10</v>
      </c>
      <c r="I558" t="s">
        <v>201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6" t="s">
        <v>9</v>
      </c>
      <c r="C559" s="217"/>
      <c r="E559" s="4">
        <v>45042</v>
      </c>
      <c r="F559" s="3" t="s">
        <v>919</v>
      </c>
      <c r="G559" s="3" t="s">
        <v>116</v>
      </c>
      <c r="H559" s="5">
        <v>10</v>
      </c>
      <c r="I559" t="s">
        <v>113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540</v>
      </c>
      <c r="G560" s="3" t="s">
        <v>959</v>
      </c>
      <c r="H560" s="5">
        <v>20</v>
      </c>
      <c r="I560" t="s">
        <v>135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115</v>
      </c>
      <c r="G561" s="3" t="s">
        <v>962</v>
      </c>
      <c r="H561" s="5">
        <v>10</v>
      </c>
      <c r="I561" t="s">
        <v>136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115</v>
      </c>
      <c r="G562" s="3" t="s">
        <v>116</v>
      </c>
      <c r="H562" s="5">
        <v>10</v>
      </c>
      <c r="I562" t="s">
        <v>113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115</v>
      </c>
      <c r="G563" s="3" t="s">
        <v>116</v>
      </c>
      <c r="H563" s="5">
        <v>10</v>
      </c>
      <c r="I563" t="s">
        <v>429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115</v>
      </c>
      <c r="G564" s="3" t="s">
        <v>689</v>
      </c>
      <c r="H564" s="5">
        <v>10</v>
      </c>
      <c r="I564" t="s">
        <v>429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115</v>
      </c>
      <c r="G565" s="3" t="s">
        <v>116</v>
      </c>
      <c r="H565" s="5">
        <v>10</v>
      </c>
      <c r="I565" t="s">
        <v>429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115</v>
      </c>
      <c r="G566" s="3" t="s">
        <v>116</v>
      </c>
      <c r="H566" s="5">
        <v>10</v>
      </c>
      <c r="I566" t="s">
        <v>135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115</v>
      </c>
      <c r="G567" s="3" t="s">
        <v>120</v>
      </c>
      <c r="H567" s="5">
        <v>10</v>
      </c>
      <c r="I567" t="s">
        <v>307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115</v>
      </c>
      <c r="G568" s="3" t="s">
        <v>120</v>
      </c>
      <c r="H568" s="5">
        <v>10</v>
      </c>
      <c r="I568" t="s">
        <v>429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4">
        <v>45073</v>
      </c>
      <c r="F569" s="143" t="s">
        <v>115</v>
      </c>
      <c r="G569" s="143" t="s">
        <v>116</v>
      </c>
      <c r="H569" s="162">
        <v>10</v>
      </c>
      <c r="I569" t="s">
        <v>135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82</v>
      </c>
      <c r="G570" s="3" t="s">
        <v>116</v>
      </c>
      <c r="H570" s="5">
        <v>10</v>
      </c>
      <c r="I570" t="s">
        <v>183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82</v>
      </c>
      <c r="G571" s="167" t="s">
        <v>116</v>
      </c>
      <c r="H571" s="18">
        <v>10</v>
      </c>
      <c r="I571" t="s">
        <v>136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973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68"/>
      <c r="C573" s="169"/>
      <c r="E573" s="25"/>
      <c r="F573" s="218" t="s">
        <v>7</v>
      </c>
      <c r="G573" s="220"/>
      <c r="H573" s="145">
        <f>SUM(H554:H572)</f>
        <v>290</v>
      </c>
      <c r="V573" s="17"/>
      <c r="X573" s="168"/>
      <c r="Y573" s="169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1" t="s">
        <v>30</v>
      </c>
      <c r="I586" s="221"/>
      <c r="J586" s="221"/>
      <c r="V586" s="17"/>
      <c r="AA586" s="221" t="s">
        <v>31</v>
      </c>
      <c r="AB586" s="221"/>
      <c r="AC586" s="221"/>
    </row>
    <row r="587" spans="1:43" x14ac:dyDescent="0.25">
      <c r="H587" s="221"/>
      <c r="I587" s="221"/>
      <c r="J587" s="221"/>
      <c r="V587" s="17"/>
      <c r="AA587" s="221"/>
      <c r="AB587" s="221"/>
      <c r="AC587" s="22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64</v>
      </c>
      <c r="V590" s="17"/>
      <c r="X590" s="22" t="s">
        <v>64</v>
      </c>
    </row>
    <row r="591" spans="1:43" ht="23.25" x14ac:dyDescent="0.35">
      <c r="B591" s="23" t="s">
        <v>32</v>
      </c>
      <c r="C591" s="20">
        <f>IF(X552="PAGADO",0,Y557)</f>
        <v>0</v>
      </c>
      <c r="E591" s="222" t="s">
        <v>20</v>
      </c>
      <c r="F591" s="222"/>
      <c r="G591" s="222"/>
      <c r="H591" s="222"/>
      <c r="V591" s="17"/>
      <c r="X591" s="23" t="s">
        <v>32</v>
      </c>
      <c r="Y591" s="20">
        <f>IF(B1386="PAGADO",0,C596)</f>
        <v>0</v>
      </c>
      <c r="AA591" s="222" t="s">
        <v>20</v>
      </c>
      <c r="AB591" s="222"/>
      <c r="AC591" s="222"/>
      <c r="AD591" s="22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3" t="str">
        <f>IF(Y596&lt;0,"NO PAGAR","COBRAR'")</f>
        <v>COBRAR'</v>
      </c>
      <c r="Y597" s="22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3" t="str">
        <f>IF(C596&lt;0,"NO PAGAR","COBRAR'")</f>
        <v>COBRAR'</v>
      </c>
      <c r="C598" s="22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4" t="s">
        <v>29</v>
      </c>
      <c r="AD633" s="224"/>
      <c r="AE633" s="224"/>
    </row>
    <row r="634" spans="2:41" x14ac:dyDescent="0.25">
      <c r="H634" s="221" t="s">
        <v>28</v>
      </c>
      <c r="I634" s="221"/>
      <c r="J634" s="221"/>
      <c r="V634" s="17"/>
      <c r="AC634" s="224"/>
      <c r="AD634" s="224"/>
      <c r="AE634" s="224"/>
    </row>
    <row r="635" spans="2:41" x14ac:dyDescent="0.25">
      <c r="H635" s="221"/>
      <c r="I635" s="221"/>
      <c r="J635" s="221"/>
      <c r="V635" s="17"/>
      <c r="AC635" s="224"/>
      <c r="AD635" s="224"/>
      <c r="AE635" s="22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65</v>
      </c>
      <c r="V638" s="17"/>
      <c r="X638" s="22" t="s">
        <v>65</v>
      </c>
    </row>
    <row r="639" spans="2:41" ht="23.25" x14ac:dyDescent="0.35">
      <c r="B639" s="23" t="s">
        <v>102</v>
      </c>
      <c r="C639" s="20">
        <f>IF(X591="PAGADO",0,Y596)</f>
        <v>0</v>
      </c>
      <c r="E639" s="222" t="s">
        <v>237</v>
      </c>
      <c r="F639" s="222"/>
      <c r="G639" s="222"/>
      <c r="H639" s="222"/>
      <c r="V639" s="17"/>
      <c r="X639" s="23" t="s">
        <v>32</v>
      </c>
      <c r="Y639" s="20">
        <f>IF(B639="PAGADO",0,C644)</f>
        <v>0</v>
      </c>
      <c r="AA639" s="222" t="s">
        <v>20</v>
      </c>
      <c r="AB639" s="222"/>
      <c r="AC639" s="222"/>
      <c r="AD639" s="222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157</v>
      </c>
      <c r="G641" s="3" t="s">
        <v>109</v>
      </c>
      <c r="H641" s="5">
        <v>10</v>
      </c>
      <c r="I641" t="s">
        <v>998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83</v>
      </c>
      <c r="G642" s="3" t="s">
        <v>109</v>
      </c>
      <c r="H642" s="5">
        <v>10</v>
      </c>
      <c r="I642" t="s">
        <v>295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106</v>
      </c>
      <c r="G643" s="3" t="s">
        <v>253</v>
      </c>
      <c r="H643" s="5">
        <v>10</v>
      </c>
      <c r="I643" t="s">
        <v>424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106</v>
      </c>
      <c r="G644" s="3" t="s">
        <v>109</v>
      </c>
      <c r="H644" s="5">
        <v>10</v>
      </c>
      <c r="I644" t="s">
        <v>162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5" t="str">
        <f>IF(C644&lt;0,"NO PAGAR","COBRAR")</f>
        <v>COBRAR</v>
      </c>
      <c r="C645" s="225"/>
      <c r="E645" s="4">
        <v>45085</v>
      </c>
      <c r="F645" s="3" t="s">
        <v>106</v>
      </c>
      <c r="G645" s="3" t="s">
        <v>253</v>
      </c>
      <c r="H645" s="5">
        <v>10</v>
      </c>
      <c r="I645" t="s">
        <v>295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6" t="s">
        <v>9</v>
      </c>
      <c r="C646" s="217"/>
      <c r="E646" s="4">
        <v>45085</v>
      </c>
      <c r="F646" s="3" t="s">
        <v>106</v>
      </c>
      <c r="G646" s="3" t="s">
        <v>253</v>
      </c>
      <c r="H646" s="5">
        <v>10</v>
      </c>
      <c r="I646" t="s">
        <v>539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106</v>
      </c>
      <c r="G647" s="3" t="s">
        <v>109</v>
      </c>
      <c r="H647" s="5">
        <v>10</v>
      </c>
      <c r="I647" t="s">
        <v>135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106</v>
      </c>
      <c r="G648" s="3" t="s">
        <v>109</v>
      </c>
      <c r="H648" s="5">
        <v>10</v>
      </c>
      <c r="I648" t="s">
        <v>305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106</v>
      </c>
      <c r="G649" s="3" t="s">
        <v>253</v>
      </c>
      <c r="H649" s="5">
        <v>10</v>
      </c>
      <c r="I649" t="s">
        <v>135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403</v>
      </c>
      <c r="G650" s="3" t="s">
        <v>259</v>
      </c>
      <c r="H650" s="5">
        <v>30</v>
      </c>
      <c r="I650" t="s">
        <v>429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1129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1" t="s">
        <v>30</v>
      </c>
      <c r="I674" s="221"/>
      <c r="J674" s="221"/>
      <c r="V674" s="17"/>
      <c r="AA674" s="221" t="s">
        <v>31</v>
      </c>
      <c r="AB674" s="221"/>
      <c r="AC674" s="221"/>
    </row>
    <row r="675" spans="2:41" x14ac:dyDescent="0.25">
      <c r="H675" s="221"/>
      <c r="I675" s="221"/>
      <c r="J675" s="221"/>
      <c r="V675" s="17"/>
      <c r="AA675" s="221"/>
      <c r="AB675" s="221"/>
      <c r="AC675" s="221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65</v>
      </c>
      <c r="V678" s="17"/>
      <c r="X678" s="22" t="s">
        <v>65</v>
      </c>
    </row>
    <row r="679" spans="2:41" ht="23.25" x14ac:dyDescent="0.35">
      <c r="B679" s="23" t="s">
        <v>32</v>
      </c>
      <c r="C679" s="20">
        <f>IF(X639="PAGADO",0,Y644)</f>
        <v>0</v>
      </c>
      <c r="E679" s="222" t="s">
        <v>20</v>
      </c>
      <c r="F679" s="222"/>
      <c r="G679" s="222"/>
      <c r="H679" s="222"/>
      <c r="V679" s="17"/>
      <c r="X679" s="23" t="s">
        <v>32</v>
      </c>
      <c r="Y679" s="20">
        <f>IF(B1479="PAGADO",0,C684)</f>
        <v>0</v>
      </c>
      <c r="AA679" s="222" t="s">
        <v>20</v>
      </c>
      <c r="AB679" s="222"/>
      <c r="AC679" s="222"/>
      <c r="AD679" s="222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3" t="str">
        <f>IF(Y684&lt;0,"NO PAGAR","COBRAR'")</f>
        <v>COBRAR'</v>
      </c>
      <c r="Y685" s="22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3" t="str">
        <f>IF(C684&lt;0,"NO PAGAR","COBRAR'")</f>
        <v>COBRAR'</v>
      </c>
      <c r="C686" s="22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4" t="s">
        <v>29</v>
      </c>
      <c r="AD721" s="224"/>
      <c r="AE721" s="224"/>
    </row>
    <row r="722" spans="2:41" x14ac:dyDescent="0.25">
      <c r="H722" s="221" t="s">
        <v>28</v>
      </c>
      <c r="I722" s="221"/>
      <c r="J722" s="221"/>
      <c r="V722" s="17"/>
      <c r="AC722" s="224"/>
      <c r="AD722" s="224"/>
      <c r="AE722" s="224"/>
    </row>
    <row r="723" spans="2:41" x14ac:dyDescent="0.25">
      <c r="H723" s="221"/>
      <c r="I723" s="221"/>
      <c r="J723" s="221"/>
      <c r="V723" s="17"/>
      <c r="AC723" s="224"/>
      <c r="AD723" s="224"/>
      <c r="AE723" s="22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66</v>
      </c>
      <c r="V726" s="17"/>
      <c r="X726" s="22" t="s">
        <v>66</v>
      </c>
    </row>
    <row r="727" spans="2:41" ht="23.25" x14ac:dyDescent="0.35">
      <c r="B727" s="23" t="s">
        <v>102</v>
      </c>
      <c r="C727" s="20">
        <f>IF(X679="PAGADO",0,Y684)</f>
        <v>0</v>
      </c>
      <c r="E727" s="222" t="s">
        <v>237</v>
      </c>
      <c r="F727" s="222"/>
      <c r="G727" s="222"/>
      <c r="H727" s="222"/>
      <c r="V727" s="17"/>
      <c r="X727" s="23" t="s">
        <v>32</v>
      </c>
      <c r="Y727" s="20">
        <f>IF(B727="PAGADO",0,C732)</f>
        <v>0</v>
      </c>
      <c r="AA727" s="222" t="s">
        <v>20</v>
      </c>
      <c r="AB727" s="222"/>
      <c r="AC727" s="222"/>
      <c r="AD727" s="222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155</v>
      </c>
      <c r="G729" s="3" t="s">
        <v>133</v>
      </c>
      <c r="H729" s="5">
        <v>10</v>
      </c>
      <c r="I729" t="s">
        <v>91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155</v>
      </c>
      <c r="G730" s="3" t="s">
        <v>133</v>
      </c>
      <c r="H730" s="5">
        <v>10</v>
      </c>
      <c r="I730" t="s">
        <v>1231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112</v>
      </c>
      <c r="G731" s="3" t="s">
        <v>134</v>
      </c>
      <c r="H731" s="5">
        <v>10</v>
      </c>
      <c r="I731" t="s">
        <v>162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112</v>
      </c>
      <c r="G732" s="3" t="s">
        <v>133</v>
      </c>
      <c r="H732" s="5">
        <v>10</v>
      </c>
      <c r="I732" t="s">
        <v>136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5" t="str">
        <f>IF(C732&lt;0,"NO PAGAR","COBRAR")</f>
        <v>COBRAR</v>
      </c>
      <c r="C733" s="225"/>
      <c r="E733" s="4">
        <v>45146</v>
      </c>
      <c r="F733" s="3" t="s">
        <v>112</v>
      </c>
      <c r="G733" s="3" t="s">
        <v>133</v>
      </c>
      <c r="H733" s="5">
        <v>10</v>
      </c>
      <c r="I733" t="s">
        <v>162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6" t="s">
        <v>9</v>
      </c>
      <c r="C734" s="217"/>
      <c r="E734" s="4">
        <v>45148</v>
      </c>
      <c r="F734" s="3" t="s">
        <v>112</v>
      </c>
      <c r="G734" s="3" t="s">
        <v>133</v>
      </c>
      <c r="H734" s="5">
        <v>10</v>
      </c>
      <c r="I734" t="s">
        <v>162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1352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1351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1353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1" t="s">
        <v>30</v>
      </c>
      <c r="I767" s="221"/>
      <c r="J767" s="221"/>
      <c r="V767" s="17"/>
      <c r="AA767" s="221" t="s">
        <v>31</v>
      </c>
      <c r="AB767" s="221"/>
      <c r="AC767" s="221"/>
    </row>
    <row r="768" spans="1:43" x14ac:dyDescent="0.25">
      <c r="H768" s="221"/>
      <c r="I768" s="221"/>
      <c r="J768" s="221"/>
      <c r="V768" s="17"/>
      <c r="AA768" s="221"/>
      <c r="AB768" s="221"/>
      <c r="AC768" s="221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66</v>
      </c>
      <c r="V771" s="17"/>
      <c r="X771" s="22" t="s">
        <v>66</v>
      </c>
    </row>
    <row r="772" spans="2:41" ht="23.25" x14ac:dyDescent="0.35">
      <c r="B772" s="23" t="s">
        <v>32</v>
      </c>
      <c r="C772" s="20">
        <f>IF(X727="PAGADO",0,Y732)</f>
        <v>0</v>
      </c>
      <c r="E772" s="222" t="s">
        <v>20</v>
      </c>
      <c r="F772" s="222"/>
      <c r="G772" s="222"/>
      <c r="H772" s="222"/>
      <c r="V772" s="17"/>
      <c r="X772" s="23" t="s">
        <v>32</v>
      </c>
      <c r="Y772" s="20">
        <f>IF(B1572="PAGADO",0,C777)</f>
        <v>0</v>
      </c>
      <c r="AA772" s="222" t="s">
        <v>20</v>
      </c>
      <c r="AB772" s="222"/>
      <c r="AC772" s="222"/>
      <c r="AD772" s="222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3" t="str">
        <f>IF(Y777&lt;0,"NO PAGAR","COBRAR'")</f>
        <v>COBRAR'</v>
      </c>
      <c r="Y778" s="22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3" t="str">
        <f>IF(C777&lt;0,"NO PAGAR","COBRAR'")</f>
        <v>COBRAR'</v>
      </c>
      <c r="C779" s="22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4" t="s">
        <v>29</v>
      </c>
      <c r="AD814" s="224"/>
      <c r="AE814" s="224"/>
    </row>
    <row r="815" spans="5:31" x14ac:dyDescent="0.25">
      <c r="H815" s="221" t="s">
        <v>28</v>
      </c>
      <c r="I815" s="221"/>
      <c r="J815" s="221"/>
      <c r="V815" s="17"/>
      <c r="AC815" s="224"/>
      <c r="AD815" s="224"/>
      <c r="AE815" s="224"/>
    </row>
    <row r="816" spans="5:31" x14ac:dyDescent="0.25">
      <c r="H816" s="221"/>
      <c r="I816" s="221"/>
      <c r="J816" s="221"/>
      <c r="V816" s="17"/>
      <c r="AC816" s="224"/>
      <c r="AD816" s="224"/>
      <c r="AE816" s="22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67</v>
      </c>
      <c r="V819" s="17"/>
      <c r="X819" s="22" t="s">
        <v>67</v>
      </c>
    </row>
    <row r="820" spans="2:41" ht="23.25" x14ac:dyDescent="0.35">
      <c r="B820" s="23" t="s">
        <v>32</v>
      </c>
      <c r="C820" s="20">
        <f>IF(X772="PAGADO",0,Y777)</f>
        <v>0</v>
      </c>
      <c r="E820" s="222" t="s">
        <v>20</v>
      </c>
      <c r="F820" s="222"/>
      <c r="G820" s="222"/>
      <c r="H820" s="222"/>
      <c r="V820" s="17"/>
      <c r="X820" s="23" t="s">
        <v>32</v>
      </c>
      <c r="Y820" s="20">
        <f>IF(B820="PAGADO",0,C825)</f>
        <v>0</v>
      </c>
      <c r="AA820" s="222" t="s">
        <v>20</v>
      </c>
      <c r="AB820" s="222"/>
      <c r="AC820" s="222"/>
      <c r="AD820" s="222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1" t="s">
        <v>30</v>
      </c>
      <c r="I860" s="221"/>
      <c r="J860" s="221"/>
      <c r="V860" s="17"/>
      <c r="AA860" s="221" t="s">
        <v>31</v>
      </c>
      <c r="AB860" s="221"/>
      <c r="AC860" s="221"/>
    </row>
    <row r="861" spans="1:43" x14ac:dyDescent="0.25">
      <c r="H861" s="221"/>
      <c r="I861" s="221"/>
      <c r="J861" s="221"/>
      <c r="V861" s="17"/>
      <c r="AA861" s="221"/>
      <c r="AB861" s="221"/>
      <c r="AC861" s="221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67</v>
      </c>
      <c r="V864" s="17"/>
      <c r="X864" s="22" t="s">
        <v>67</v>
      </c>
    </row>
    <row r="865" spans="2:41" ht="23.25" x14ac:dyDescent="0.35">
      <c r="B865" s="23" t="s">
        <v>32</v>
      </c>
      <c r="C865" s="20">
        <f>IF(X820="PAGADO",0,C825)</f>
        <v>0</v>
      </c>
      <c r="E865" s="222" t="s">
        <v>20</v>
      </c>
      <c r="F865" s="222"/>
      <c r="G865" s="222"/>
      <c r="H865" s="222"/>
      <c r="V865" s="17"/>
      <c r="X865" s="23" t="s">
        <v>78</v>
      </c>
      <c r="Y865" s="20">
        <f>IF(B1665="PAGADO",0,C870)</f>
        <v>0</v>
      </c>
      <c r="AA865" s="222" t="s">
        <v>237</v>
      </c>
      <c r="AB865" s="222"/>
      <c r="AC865" s="222"/>
      <c r="AD865" s="222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312</v>
      </c>
      <c r="AC867" s="3" t="s">
        <v>133</v>
      </c>
      <c r="AD867" s="5">
        <v>10</v>
      </c>
      <c r="AE867" t="s">
        <v>1357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312</v>
      </c>
      <c r="AC868" s="3" t="s">
        <v>134</v>
      </c>
      <c r="AD868" s="5">
        <v>10</v>
      </c>
      <c r="AE868" t="s">
        <v>1358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132</v>
      </c>
      <c r="AC869" s="3" t="s">
        <v>133</v>
      </c>
      <c r="AD869" s="5">
        <v>10</v>
      </c>
      <c r="AE869" t="s">
        <v>113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132</v>
      </c>
      <c r="AC870" s="3" t="s">
        <v>133</v>
      </c>
      <c r="AD870" s="5">
        <v>10</v>
      </c>
      <c r="AE870" t="s">
        <v>759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3" t="str">
        <f>IF(Y870&lt;0,"NO PAGAR","COBRAR'")</f>
        <v>COBRAR'</v>
      </c>
      <c r="Y871" s="223"/>
      <c r="AA871" s="4">
        <v>45153</v>
      </c>
      <c r="AB871" s="3" t="s">
        <v>132</v>
      </c>
      <c r="AC871" s="3" t="s">
        <v>133</v>
      </c>
      <c r="AD871" s="5">
        <v>10</v>
      </c>
      <c r="AE871" t="s">
        <v>1358</v>
      </c>
      <c r="AJ871" s="3"/>
      <c r="AK871" s="3"/>
      <c r="AL871" s="3"/>
      <c r="AM871" s="3"/>
      <c r="AN871" s="18"/>
      <c r="AO871" s="3"/>
    </row>
    <row r="872" spans="2:41" ht="23.25" x14ac:dyDescent="0.35">
      <c r="B872" s="223" t="str">
        <f>IF(C870&lt;0,"NO PAGAR","COBRAR'")</f>
        <v>COBRAR'</v>
      </c>
      <c r="C872" s="22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132</v>
      </c>
      <c r="AC872" s="3" t="s">
        <v>134</v>
      </c>
      <c r="AD872" s="5">
        <v>10</v>
      </c>
      <c r="AE872" t="s">
        <v>1383</v>
      </c>
      <c r="AJ872" s="3"/>
      <c r="AK872" s="3"/>
      <c r="AL872" s="3"/>
      <c r="AM872" s="3"/>
      <c r="AN872" s="18"/>
      <c r="AO872" s="3"/>
    </row>
    <row r="873" spans="2:41" x14ac:dyDescent="0.25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132</v>
      </c>
      <c r="AC873" s="3" t="s">
        <v>133</v>
      </c>
      <c r="AD873" s="5">
        <v>10</v>
      </c>
      <c r="AE873" t="s">
        <v>759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132</v>
      </c>
      <c r="AC874" s="3" t="s">
        <v>134</v>
      </c>
      <c r="AD874" s="5">
        <v>10</v>
      </c>
      <c r="AE874" t="s">
        <v>305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132</v>
      </c>
      <c r="AC875" s="3" t="s">
        <v>134</v>
      </c>
      <c r="AD875" s="5">
        <v>10</v>
      </c>
      <c r="AE875" t="s">
        <v>305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132</v>
      </c>
      <c r="AC876" s="3" t="s">
        <v>133</v>
      </c>
      <c r="AD876" s="5">
        <v>10</v>
      </c>
      <c r="AE876" t="s">
        <v>113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312</v>
      </c>
      <c r="AC877" s="3" t="s">
        <v>133</v>
      </c>
      <c r="AD877" s="5">
        <v>10</v>
      </c>
      <c r="AE877" t="s">
        <v>113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312</v>
      </c>
      <c r="AC878" s="3" t="s">
        <v>133</v>
      </c>
      <c r="AD878" s="5">
        <v>10</v>
      </c>
      <c r="AE878" t="s">
        <v>113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312</v>
      </c>
      <c r="AC879" s="3" t="s">
        <v>133</v>
      </c>
      <c r="AD879" s="5">
        <v>10</v>
      </c>
      <c r="AE879" t="s">
        <v>113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132</v>
      </c>
      <c r="AC880" s="3" t="s">
        <v>133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1479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79"/>
    </row>
    <row r="909" spans="8:31" ht="15" customHeight="1" x14ac:dyDescent="0.35">
      <c r="H909" s="221" t="s">
        <v>28</v>
      </c>
      <c r="I909" s="221"/>
      <c r="J909" s="221"/>
      <c r="V909" s="17"/>
      <c r="AE909" s="179"/>
    </row>
    <row r="910" spans="8:31" ht="15" customHeight="1" x14ac:dyDescent="0.35">
      <c r="H910" s="221"/>
      <c r="I910" s="221"/>
      <c r="J910" s="221"/>
      <c r="V910" s="17"/>
      <c r="AC910" s="179" t="s">
        <v>29</v>
      </c>
      <c r="AD910" s="179"/>
      <c r="AE910" s="179"/>
    </row>
    <row r="911" spans="8:31" ht="23.25" x14ac:dyDescent="0.35">
      <c r="V911" s="17"/>
      <c r="AC911" s="179"/>
      <c r="AD911" s="179"/>
    </row>
    <row r="912" spans="8:31" ht="23.25" x14ac:dyDescent="0.35">
      <c r="V912" s="17"/>
      <c r="AC912" s="179"/>
      <c r="AD912" s="179"/>
    </row>
    <row r="913" spans="2:41" ht="23.25" x14ac:dyDescent="0.35">
      <c r="B913" s="22" t="s">
        <v>68</v>
      </c>
      <c r="V913" s="17"/>
      <c r="X913" s="22" t="s">
        <v>68</v>
      </c>
    </row>
    <row r="914" spans="2:41" ht="23.25" x14ac:dyDescent="0.35">
      <c r="B914" s="23" t="s">
        <v>32</v>
      </c>
      <c r="C914" s="20">
        <f>IF(X865="PAGADO",0,Y870)</f>
        <v>0</v>
      </c>
      <c r="E914" s="222" t="s">
        <v>20</v>
      </c>
      <c r="F914" s="222"/>
      <c r="G914" s="222"/>
      <c r="H914" s="222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2" t="s">
        <v>20</v>
      </c>
      <c r="AB916" s="222"/>
      <c r="AC916" s="222"/>
      <c r="AD916" s="222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1" t="s">
        <v>30</v>
      </c>
      <c r="I954" s="221"/>
      <c r="J954" s="221"/>
      <c r="V954" s="17"/>
      <c r="AA954" s="17"/>
      <c r="AB954" s="17"/>
      <c r="AC954" s="17"/>
      <c r="AD954" s="17"/>
    </row>
    <row r="955" spans="1:43" x14ac:dyDescent="0.25">
      <c r="H955" s="221"/>
      <c r="I955" s="221"/>
      <c r="J955" s="221"/>
      <c r="V955" s="17"/>
    </row>
    <row r="956" spans="1:43" x14ac:dyDescent="0.25">
      <c r="V956" s="17"/>
      <c r="AA956" s="221" t="s">
        <v>31</v>
      </c>
      <c r="AB956" s="221"/>
      <c r="AC956" s="221"/>
    </row>
    <row r="957" spans="1:43" x14ac:dyDescent="0.25">
      <c r="V957" s="17"/>
      <c r="AA957" s="221"/>
      <c r="AB957" s="221"/>
      <c r="AC957" s="221"/>
    </row>
    <row r="958" spans="1:43" ht="23.25" x14ac:dyDescent="0.35">
      <c r="B958" s="24" t="s">
        <v>70</v>
      </c>
      <c r="V958" s="17"/>
      <c r="X958" s="22" t="s">
        <v>68</v>
      </c>
    </row>
    <row r="959" spans="1:43" ht="23.25" x14ac:dyDescent="0.35">
      <c r="B959" s="23" t="s">
        <v>32</v>
      </c>
      <c r="C959" s="20">
        <f>IF(X914="PAGADO",0,C919)</f>
        <v>0</v>
      </c>
      <c r="E959" s="222" t="s">
        <v>20</v>
      </c>
      <c r="F959" s="222"/>
      <c r="G959" s="222"/>
      <c r="H959" s="222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2" t="s">
        <v>20</v>
      </c>
      <c r="AB961" s="222"/>
      <c r="AC961" s="222"/>
      <c r="AD961" s="222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3" t="str">
        <f>IF(Y964&lt;0,"NO PAGAR","COBRAR'")</f>
        <v>COBRAR'</v>
      </c>
      <c r="Y965" s="22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3" t="str">
        <f>IF(C964&lt;0,"NO PAGAR","COBRAR'")</f>
        <v>COBRAR'</v>
      </c>
      <c r="C966" s="22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79"/>
    </row>
    <row r="1002" spans="2:41" ht="15" customHeight="1" x14ac:dyDescent="0.35">
      <c r="H1002" s="221" t="s">
        <v>28</v>
      </c>
      <c r="I1002" s="221"/>
      <c r="J1002" s="221"/>
      <c r="V1002" s="17"/>
      <c r="AE1002" s="179"/>
    </row>
    <row r="1003" spans="2:41" ht="15" customHeight="1" x14ac:dyDescent="0.35">
      <c r="H1003" s="221"/>
      <c r="I1003" s="221"/>
      <c r="J1003" s="221"/>
      <c r="V1003" s="17"/>
      <c r="AC1003" s="179" t="s">
        <v>29</v>
      </c>
      <c r="AD1003" s="179"/>
      <c r="AE1003" s="179"/>
    </row>
    <row r="1004" spans="2:41" ht="23.25" x14ac:dyDescent="0.35">
      <c r="V1004" s="17"/>
      <c r="AC1004" s="179"/>
      <c r="AD1004" s="179"/>
    </row>
    <row r="1005" spans="2:41" ht="23.25" x14ac:dyDescent="0.35">
      <c r="V1005" s="17"/>
      <c r="AC1005" s="179"/>
      <c r="AD1005" s="179"/>
    </row>
    <row r="1006" spans="2:41" ht="23.25" x14ac:dyDescent="0.35">
      <c r="B1006" s="22" t="s">
        <v>69</v>
      </c>
      <c r="V1006" s="17"/>
      <c r="X1006" s="22" t="s">
        <v>71</v>
      </c>
    </row>
    <row r="1007" spans="2:41" ht="23.25" x14ac:dyDescent="0.35">
      <c r="B1007" s="23" t="s">
        <v>32</v>
      </c>
      <c r="C1007" s="20">
        <f>IF(X959="PAGADO",0,Y964)</f>
        <v>0</v>
      </c>
      <c r="E1007" s="222" t="s">
        <v>20</v>
      </c>
      <c r="F1007" s="222"/>
      <c r="G1007" s="222"/>
      <c r="H1007" s="222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2" t="s">
        <v>20</v>
      </c>
      <c r="AB1009" s="222"/>
      <c r="AC1009" s="222"/>
      <c r="AD1009" s="222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1" t="s">
        <v>30</v>
      </c>
      <c r="I1047" s="221"/>
      <c r="J1047" s="221"/>
      <c r="V1047" s="17"/>
      <c r="AA1047" s="17"/>
      <c r="AB1047" s="17"/>
      <c r="AC1047" s="17"/>
      <c r="AD1047" s="17"/>
    </row>
    <row r="1048" spans="1:43" x14ac:dyDescent="0.25">
      <c r="H1048" s="221"/>
      <c r="I1048" s="221"/>
      <c r="J1048" s="221"/>
      <c r="V1048" s="17"/>
    </row>
    <row r="1049" spans="1:43" x14ac:dyDescent="0.25">
      <c r="V1049" s="17"/>
      <c r="AA1049" s="221" t="s">
        <v>31</v>
      </c>
      <c r="AB1049" s="221"/>
      <c r="AC1049" s="221"/>
    </row>
    <row r="1050" spans="1:43" x14ac:dyDescent="0.25">
      <c r="V1050" s="17"/>
      <c r="AA1050" s="221"/>
      <c r="AB1050" s="221"/>
      <c r="AC1050" s="221"/>
    </row>
    <row r="1051" spans="1:43" ht="23.25" x14ac:dyDescent="0.35">
      <c r="B1051" s="24" t="s">
        <v>69</v>
      </c>
      <c r="V1051" s="17"/>
      <c r="X1051" s="22" t="s">
        <v>69</v>
      </c>
    </row>
    <row r="1052" spans="1:43" ht="23.25" x14ac:dyDescent="0.35">
      <c r="B1052" s="23" t="s">
        <v>32</v>
      </c>
      <c r="C1052" s="20">
        <f>IF(X1007="PAGADO",0,C1012)</f>
        <v>0</v>
      </c>
      <c r="E1052" s="222" t="s">
        <v>20</v>
      </c>
      <c r="F1052" s="222"/>
      <c r="G1052" s="222"/>
      <c r="H1052" s="222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2" t="s">
        <v>20</v>
      </c>
      <c r="AB1054" s="222"/>
      <c r="AC1054" s="222"/>
      <c r="AD1054" s="222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3" t="str">
        <f>IF(Y1057&lt;0,"NO PAGAR","COBRAR'")</f>
        <v>COBRAR'</v>
      </c>
      <c r="Y1058" s="22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3" t="str">
        <f>IF(C1057&lt;0,"NO PAGAR","COBRAR'")</f>
        <v>COBRAR'</v>
      </c>
      <c r="C1059" s="22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190" workbookViewId="0">
      <selection activeCell="E185" sqref="E18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49" t="s">
        <v>1031</v>
      </c>
      <c r="B2" s="250"/>
      <c r="C2" s="250"/>
      <c r="D2" s="250"/>
      <c r="E2" s="250"/>
      <c r="F2" s="250"/>
      <c r="G2" s="250"/>
      <c r="H2" s="251"/>
    </row>
    <row r="3" spans="1:8" ht="15.75" x14ac:dyDescent="0.25">
      <c r="A3" s="171" t="s">
        <v>34</v>
      </c>
      <c r="B3" s="171" t="s">
        <v>1034</v>
      </c>
      <c r="C3" s="171" t="s">
        <v>1035</v>
      </c>
      <c r="D3" s="171" t="s">
        <v>1028</v>
      </c>
      <c r="E3" s="171" t="s">
        <v>1033</v>
      </c>
      <c r="F3" s="171" t="s">
        <v>95</v>
      </c>
      <c r="G3" s="171" t="s">
        <v>1029</v>
      </c>
      <c r="H3" s="171" t="s">
        <v>1030</v>
      </c>
    </row>
    <row r="4" spans="1:8" x14ac:dyDescent="0.25">
      <c r="A4" s="25"/>
      <c r="B4" s="3"/>
      <c r="C4" s="3"/>
      <c r="D4" s="3"/>
      <c r="E4" s="46"/>
      <c r="F4" s="162"/>
      <c r="G4" s="162"/>
      <c r="H4" s="162">
        <f>F4+G4</f>
        <v>0</v>
      </c>
    </row>
    <row r="5" spans="1:8" x14ac:dyDescent="0.25">
      <c r="A5" s="25"/>
      <c r="B5" s="3"/>
      <c r="C5" s="3"/>
      <c r="D5" s="3"/>
      <c r="E5" s="46"/>
      <c r="F5" s="162"/>
      <c r="G5" s="162"/>
      <c r="H5" s="162">
        <f t="shared" ref="H5:H68" si="0">F5+G5</f>
        <v>0</v>
      </c>
    </row>
    <row r="6" spans="1:8" x14ac:dyDescent="0.25">
      <c r="A6" s="25"/>
      <c r="B6" s="3"/>
      <c r="C6" s="3"/>
      <c r="D6" s="3"/>
      <c r="E6" s="46"/>
      <c r="F6" s="162"/>
      <c r="G6" s="162"/>
      <c r="H6" s="162">
        <f t="shared" si="0"/>
        <v>0</v>
      </c>
    </row>
    <row r="7" spans="1:8" x14ac:dyDescent="0.25">
      <c r="A7" s="25"/>
      <c r="B7" s="3"/>
      <c r="C7" s="3"/>
      <c r="D7" s="3"/>
      <c r="E7" s="46"/>
      <c r="F7" s="162"/>
      <c r="G7" s="162"/>
      <c r="H7" s="162">
        <f t="shared" si="0"/>
        <v>0</v>
      </c>
    </row>
    <row r="8" spans="1:8" x14ac:dyDescent="0.25">
      <c r="A8" s="25"/>
      <c r="B8" s="3"/>
      <c r="C8" s="3"/>
      <c r="D8" s="3"/>
      <c r="E8" s="46"/>
      <c r="F8" s="162"/>
      <c r="G8" s="162"/>
      <c r="H8" s="162">
        <f t="shared" si="0"/>
        <v>0</v>
      </c>
    </row>
    <row r="9" spans="1:8" x14ac:dyDescent="0.25">
      <c r="A9" s="25"/>
      <c r="B9" s="3"/>
      <c r="C9" s="3"/>
      <c r="D9" s="3"/>
      <c r="E9" s="46"/>
      <c r="F9" s="162"/>
      <c r="G9" s="162"/>
      <c r="H9" s="162">
        <f t="shared" si="0"/>
        <v>0</v>
      </c>
    </row>
    <row r="10" spans="1:8" x14ac:dyDescent="0.25">
      <c r="A10" s="25"/>
      <c r="B10" s="3"/>
      <c r="C10" s="3"/>
      <c r="D10" s="3"/>
      <c r="E10" s="46"/>
      <c r="F10" s="162"/>
      <c r="G10" s="162"/>
      <c r="H10" s="162">
        <f t="shared" si="0"/>
        <v>0</v>
      </c>
    </row>
    <row r="11" spans="1:8" x14ac:dyDescent="0.25">
      <c r="A11" s="25"/>
      <c r="B11" s="3"/>
      <c r="C11" s="3"/>
      <c r="D11" s="3"/>
      <c r="E11" s="46"/>
      <c r="F11" s="162"/>
      <c r="G11" s="162"/>
      <c r="H11" s="162">
        <f t="shared" si="0"/>
        <v>0</v>
      </c>
    </row>
    <row r="12" spans="1:8" x14ac:dyDescent="0.25">
      <c r="A12" s="25"/>
      <c r="B12" s="3"/>
      <c r="C12" s="3"/>
      <c r="D12" s="3"/>
      <c r="E12" s="46"/>
      <c r="F12" s="162"/>
      <c r="G12" s="162"/>
      <c r="H12" s="162">
        <f t="shared" si="0"/>
        <v>0</v>
      </c>
    </row>
    <row r="13" spans="1:8" x14ac:dyDescent="0.25">
      <c r="A13" s="25"/>
      <c r="B13" s="3"/>
      <c r="C13" s="3"/>
      <c r="D13" s="3"/>
      <c r="E13" s="46"/>
      <c r="F13" s="162"/>
      <c r="G13" s="162"/>
      <c r="H13" s="162">
        <f t="shared" si="0"/>
        <v>0</v>
      </c>
    </row>
    <row r="14" spans="1:8" x14ac:dyDescent="0.25">
      <c r="A14" s="25"/>
      <c r="B14" s="3"/>
      <c r="C14" s="3"/>
      <c r="D14" s="3"/>
      <c r="E14" s="46"/>
      <c r="F14" s="162"/>
      <c r="G14" s="162"/>
      <c r="H14" s="162">
        <f t="shared" si="0"/>
        <v>0</v>
      </c>
    </row>
    <row r="15" spans="1:8" x14ac:dyDescent="0.25">
      <c r="A15" s="25"/>
      <c r="B15" s="3"/>
      <c r="C15" s="3"/>
      <c r="D15" s="3"/>
      <c r="E15" s="46"/>
      <c r="F15" s="162"/>
      <c r="G15" s="162"/>
      <c r="H15" s="162">
        <f t="shared" si="0"/>
        <v>0</v>
      </c>
    </row>
    <row r="16" spans="1:8" x14ac:dyDescent="0.25">
      <c r="A16" s="25"/>
      <c r="B16" s="3"/>
      <c r="C16" s="3"/>
      <c r="D16" s="3"/>
      <c r="E16" s="46"/>
      <c r="F16" s="162"/>
      <c r="G16" s="162"/>
      <c r="H16" s="162">
        <f t="shared" si="0"/>
        <v>0</v>
      </c>
    </row>
    <row r="17" spans="1:8" x14ac:dyDescent="0.25">
      <c r="A17" s="25"/>
      <c r="B17" s="3"/>
      <c r="C17" s="3"/>
      <c r="D17" s="3"/>
      <c r="E17" s="46"/>
      <c r="F17" s="162"/>
      <c r="G17" s="162"/>
      <c r="H17" s="162">
        <f t="shared" si="0"/>
        <v>0</v>
      </c>
    </row>
    <row r="18" spans="1:8" x14ac:dyDescent="0.25">
      <c r="A18" s="25"/>
      <c r="B18" s="3"/>
      <c r="C18" s="3"/>
      <c r="D18" s="3"/>
      <c r="E18" s="46"/>
      <c r="F18" s="162"/>
      <c r="G18" s="162"/>
      <c r="H18" s="162">
        <f t="shared" si="0"/>
        <v>0</v>
      </c>
    </row>
    <row r="19" spans="1:8" x14ac:dyDescent="0.25">
      <c r="A19" s="25"/>
      <c r="B19" s="3"/>
      <c r="C19" s="3"/>
      <c r="D19" s="3"/>
      <c r="E19" s="46"/>
      <c r="F19" s="162"/>
      <c r="G19" s="162"/>
      <c r="H19" s="162">
        <f t="shared" si="0"/>
        <v>0</v>
      </c>
    </row>
    <row r="20" spans="1:8" x14ac:dyDescent="0.25">
      <c r="A20" s="25"/>
      <c r="B20" s="3"/>
      <c r="C20" s="3"/>
      <c r="D20" s="3"/>
      <c r="E20" s="46"/>
      <c r="F20" s="162"/>
      <c r="G20" s="162"/>
      <c r="H20" s="162">
        <f t="shared" si="0"/>
        <v>0</v>
      </c>
    </row>
    <row r="21" spans="1:8" x14ac:dyDescent="0.25">
      <c r="A21" s="25"/>
      <c r="B21" s="3"/>
      <c r="C21" s="3"/>
      <c r="D21" s="3"/>
      <c r="E21" s="46"/>
      <c r="F21" s="162"/>
      <c r="G21" s="162"/>
      <c r="H21" s="162">
        <f t="shared" si="0"/>
        <v>0</v>
      </c>
    </row>
    <row r="22" spans="1:8" x14ac:dyDescent="0.25">
      <c r="A22" s="25"/>
      <c r="B22" s="3"/>
      <c r="C22" s="3"/>
      <c r="D22" s="3"/>
      <c r="E22" s="46"/>
      <c r="F22" s="162"/>
      <c r="G22" s="162"/>
      <c r="H22" s="162">
        <f t="shared" si="0"/>
        <v>0</v>
      </c>
    </row>
    <row r="23" spans="1:8" x14ac:dyDescent="0.25">
      <c r="A23" s="25"/>
      <c r="B23" s="3"/>
      <c r="C23" s="3"/>
      <c r="D23" s="3"/>
      <c r="E23" s="46"/>
      <c r="F23" s="162"/>
      <c r="G23" s="162"/>
      <c r="H23" s="162">
        <f t="shared" si="0"/>
        <v>0</v>
      </c>
    </row>
    <row r="24" spans="1:8" x14ac:dyDescent="0.25">
      <c r="A24" s="25"/>
      <c r="B24" s="3"/>
      <c r="C24" s="3"/>
      <c r="D24" s="3"/>
      <c r="E24" s="46"/>
      <c r="F24" s="162"/>
      <c r="G24" s="162"/>
      <c r="H24" s="162">
        <f t="shared" si="0"/>
        <v>0</v>
      </c>
    </row>
    <row r="25" spans="1:8" x14ac:dyDescent="0.25">
      <c r="A25" s="25"/>
      <c r="B25" s="3"/>
      <c r="C25" s="3"/>
      <c r="D25" s="3"/>
      <c r="E25" s="46"/>
      <c r="F25" s="162"/>
      <c r="G25" s="162"/>
      <c r="H25" s="162">
        <f t="shared" si="0"/>
        <v>0</v>
      </c>
    </row>
    <row r="26" spans="1:8" x14ac:dyDescent="0.25">
      <c r="A26" s="25"/>
      <c r="B26" s="3"/>
      <c r="C26" s="3"/>
      <c r="D26" s="3"/>
      <c r="E26" s="46"/>
      <c r="F26" s="162"/>
      <c r="G26" s="162"/>
      <c r="H26" s="162">
        <f t="shared" si="0"/>
        <v>0</v>
      </c>
    </row>
    <row r="27" spans="1:8" x14ac:dyDescent="0.25">
      <c r="A27" s="25"/>
      <c r="B27" s="3"/>
      <c r="C27" s="3"/>
      <c r="D27" s="3"/>
      <c r="E27" s="46"/>
      <c r="F27" s="162"/>
      <c r="G27" s="162"/>
      <c r="H27" s="162">
        <f t="shared" si="0"/>
        <v>0</v>
      </c>
    </row>
    <row r="28" spans="1:8" x14ac:dyDescent="0.25">
      <c r="A28" s="25"/>
      <c r="B28" s="3"/>
      <c r="C28" s="3"/>
      <c r="D28" s="3"/>
      <c r="E28" s="46"/>
      <c r="F28" s="162"/>
      <c r="G28" s="162"/>
      <c r="H28" s="162">
        <f t="shared" si="0"/>
        <v>0</v>
      </c>
    </row>
    <row r="29" spans="1:8" x14ac:dyDescent="0.25">
      <c r="A29" s="25"/>
      <c r="B29" s="3"/>
      <c r="C29" s="3"/>
      <c r="D29" s="3"/>
      <c r="E29" s="46"/>
      <c r="F29" s="162"/>
      <c r="G29" s="162"/>
      <c r="H29" s="162">
        <f t="shared" si="0"/>
        <v>0</v>
      </c>
    </row>
    <row r="30" spans="1:8" x14ac:dyDescent="0.25">
      <c r="A30" s="25"/>
      <c r="B30" s="3"/>
      <c r="C30" s="3"/>
      <c r="D30" s="3"/>
      <c r="E30" s="3"/>
      <c r="F30" s="162"/>
      <c r="G30" s="162"/>
      <c r="H30" s="162">
        <f t="shared" si="0"/>
        <v>0</v>
      </c>
    </row>
    <row r="31" spans="1:8" x14ac:dyDescent="0.25">
      <c r="A31" s="25"/>
      <c r="B31" s="3"/>
      <c r="C31" s="3"/>
      <c r="D31" s="3"/>
      <c r="E31" s="3"/>
      <c r="F31" s="162"/>
      <c r="G31" s="162"/>
      <c r="H31" s="162">
        <f t="shared" si="0"/>
        <v>0</v>
      </c>
    </row>
    <row r="32" spans="1:8" x14ac:dyDescent="0.25">
      <c r="A32" s="25"/>
      <c r="B32" s="3"/>
      <c r="C32" s="3"/>
      <c r="D32" s="3"/>
      <c r="E32" s="3"/>
      <c r="F32" s="162"/>
      <c r="G32" s="162"/>
      <c r="H32" s="162">
        <f t="shared" si="0"/>
        <v>0</v>
      </c>
    </row>
    <row r="33" spans="1:8" x14ac:dyDescent="0.25">
      <c r="A33" s="25"/>
      <c r="B33" s="3"/>
      <c r="C33" s="3"/>
      <c r="D33" s="3"/>
      <c r="E33" s="3"/>
      <c r="F33" s="162"/>
      <c r="G33" s="162"/>
      <c r="H33" s="162">
        <f t="shared" si="0"/>
        <v>0</v>
      </c>
    </row>
    <row r="34" spans="1:8" x14ac:dyDescent="0.25">
      <c r="A34" s="25"/>
      <c r="B34" s="3"/>
      <c r="C34" s="3"/>
      <c r="D34" s="3"/>
      <c r="E34" s="3"/>
      <c r="F34" s="162"/>
      <c r="G34" s="162"/>
      <c r="H34" s="162">
        <f t="shared" si="0"/>
        <v>0</v>
      </c>
    </row>
    <row r="35" spans="1:8" x14ac:dyDescent="0.25">
      <c r="A35" s="25"/>
      <c r="B35" s="3"/>
      <c r="C35" s="3"/>
      <c r="D35" s="3"/>
      <c r="E35" s="3"/>
      <c r="F35" s="162"/>
      <c r="G35" s="162"/>
      <c r="H35" s="162">
        <f t="shared" si="0"/>
        <v>0</v>
      </c>
    </row>
    <row r="36" spans="1:8" x14ac:dyDescent="0.25">
      <c r="A36" s="25"/>
      <c r="B36" s="3"/>
      <c r="C36" s="3"/>
      <c r="D36" s="3"/>
      <c r="E36" s="3"/>
      <c r="F36" s="162"/>
      <c r="G36" s="162"/>
      <c r="H36" s="162">
        <f t="shared" si="0"/>
        <v>0</v>
      </c>
    </row>
    <row r="37" spans="1:8" ht="15.75" x14ac:dyDescent="0.25">
      <c r="A37" s="25"/>
      <c r="B37" s="3"/>
      <c r="C37" s="3"/>
      <c r="D37" s="173"/>
      <c r="E37" s="3"/>
      <c r="F37" s="162"/>
      <c r="G37" s="162"/>
      <c r="H37" s="162">
        <f t="shared" si="0"/>
        <v>0</v>
      </c>
    </row>
    <row r="38" spans="1:8" x14ac:dyDescent="0.25">
      <c r="A38" s="25"/>
      <c r="B38" s="3"/>
      <c r="C38" s="3"/>
      <c r="D38" s="3"/>
      <c r="E38" s="3"/>
      <c r="F38" s="162"/>
      <c r="G38" s="162"/>
      <c r="H38" s="162">
        <f t="shared" si="0"/>
        <v>0</v>
      </c>
    </row>
    <row r="39" spans="1:8" x14ac:dyDescent="0.25">
      <c r="A39" s="25"/>
      <c r="B39" s="3"/>
      <c r="C39" s="3"/>
      <c r="D39" s="3"/>
      <c r="E39" s="3"/>
      <c r="F39" s="162"/>
      <c r="G39" s="162"/>
      <c r="H39" s="162">
        <f t="shared" si="0"/>
        <v>0</v>
      </c>
    </row>
    <row r="40" spans="1:8" x14ac:dyDescent="0.25">
      <c r="A40" s="25"/>
      <c r="B40" s="3"/>
      <c r="C40" s="3"/>
      <c r="D40" s="3"/>
      <c r="E40" s="3"/>
      <c r="F40" s="162"/>
      <c r="G40" s="162"/>
      <c r="H40" s="162">
        <f t="shared" si="0"/>
        <v>0</v>
      </c>
    </row>
    <row r="41" spans="1:8" x14ac:dyDescent="0.25">
      <c r="A41" s="25"/>
      <c r="B41" s="3"/>
      <c r="C41" s="3"/>
      <c r="D41" s="3"/>
      <c r="E41" s="3"/>
      <c r="F41" s="162"/>
      <c r="G41" s="162"/>
      <c r="H41" s="162">
        <f t="shared" si="0"/>
        <v>0</v>
      </c>
    </row>
    <row r="42" spans="1:8" x14ac:dyDescent="0.25">
      <c r="A42" s="25"/>
      <c r="B42" s="3"/>
      <c r="C42" s="3"/>
      <c r="D42" s="3"/>
      <c r="E42" s="3"/>
      <c r="F42" s="162"/>
      <c r="G42" s="162"/>
      <c r="H42" s="162">
        <f t="shared" si="0"/>
        <v>0</v>
      </c>
    </row>
    <row r="43" spans="1:8" x14ac:dyDescent="0.25">
      <c r="A43" s="25"/>
      <c r="B43" s="3"/>
      <c r="C43" s="3"/>
      <c r="D43" s="3"/>
      <c r="E43" s="3"/>
      <c r="F43" s="162"/>
      <c r="G43" s="162"/>
      <c r="H43" s="162">
        <f t="shared" si="0"/>
        <v>0</v>
      </c>
    </row>
    <row r="44" spans="1:8" x14ac:dyDescent="0.25">
      <c r="A44" s="25"/>
      <c r="B44" s="3"/>
      <c r="C44" s="3"/>
      <c r="D44" s="3"/>
      <c r="E44" s="3"/>
      <c r="F44" s="162"/>
      <c r="G44" s="162"/>
      <c r="H44" s="162">
        <f t="shared" si="0"/>
        <v>0</v>
      </c>
    </row>
    <row r="45" spans="1:8" x14ac:dyDescent="0.25">
      <c r="A45" s="25"/>
      <c r="B45" s="3"/>
      <c r="C45" s="3"/>
      <c r="D45" s="3"/>
      <c r="E45" s="3"/>
      <c r="F45" s="162"/>
      <c r="G45" s="162"/>
      <c r="H45" s="162">
        <f t="shared" si="0"/>
        <v>0</v>
      </c>
    </row>
    <row r="46" spans="1:8" x14ac:dyDescent="0.25">
      <c r="A46" s="25"/>
      <c r="B46" s="3"/>
      <c r="C46" s="3"/>
      <c r="D46" s="3"/>
      <c r="E46" s="3"/>
      <c r="F46" s="162"/>
      <c r="G46" s="162"/>
      <c r="H46" s="162">
        <f t="shared" si="0"/>
        <v>0</v>
      </c>
    </row>
    <row r="47" spans="1:8" x14ac:dyDescent="0.25">
      <c r="A47" s="25"/>
      <c r="B47" s="3"/>
      <c r="C47" s="3"/>
      <c r="D47" s="3"/>
      <c r="E47" s="3"/>
      <c r="F47" s="162"/>
      <c r="G47" s="162"/>
      <c r="H47" s="162">
        <f t="shared" si="0"/>
        <v>0</v>
      </c>
    </row>
    <row r="48" spans="1:8" x14ac:dyDescent="0.25">
      <c r="A48" s="25"/>
      <c r="B48" s="3"/>
      <c r="C48" s="3"/>
      <c r="D48" s="3"/>
      <c r="E48" s="3"/>
      <c r="F48" s="162"/>
      <c r="G48" s="162"/>
      <c r="H48" s="162">
        <f t="shared" si="0"/>
        <v>0</v>
      </c>
    </row>
    <row r="49" spans="1:8" x14ac:dyDescent="0.25">
      <c r="A49" s="25"/>
      <c r="B49" s="3"/>
      <c r="C49" s="3"/>
      <c r="D49" s="3"/>
      <c r="E49" s="3"/>
      <c r="F49" s="162"/>
      <c r="G49" s="162"/>
      <c r="H49" s="162">
        <f t="shared" si="0"/>
        <v>0</v>
      </c>
    </row>
    <row r="50" spans="1:8" x14ac:dyDescent="0.25">
      <c r="A50" s="25"/>
      <c r="B50" s="3"/>
      <c r="C50" s="3"/>
      <c r="D50" s="3"/>
      <c r="E50" s="3"/>
      <c r="F50" s="162"/>
      <c r="G50" s="162"/>
      <c r="H50" s="162">
        <f t="shared" si="0"/>
        <v>0</v>
      </c>
    </row>
    <row r="51" spans="1:8" x14ac:dyDescent="0.25">
      <c r="A51" s="25"/>
      <c r="B51" s="3"/>
      <c r="C51" s="3"/>
      <c r="D51" s="3"/>
      <c r="E51" s="3"/>
      <c r="F51" s="162"/>
      <c r="G51" s="162"/>
      <c r="H51" s="162">
        <f t="shared" si="0"/>
        <v>0</v>
      </c>
    </row>
    <row r="52" spans="1:8" x14ac:dyDescent="0.25">
      <c r="A52" s="25"/>
      <c r="B52" s="3"/>
      <c r="C52" s="3"/>
      <c r="D52" s="3"/>
      <c r="E52" s="3"/>
      <c r="F52" s="162"/>
      <c r="G52" s="162"/>
      <c r="H52" s="162">
        <f t="shared" si="0"/>
        <v>0</v>
      </c>
    </row>
    <row r="53" spans="1:8" x14ac:dyDescent="0.25">
      <c r="A53" s="25"/>
      <c r="B53" s="3"/>
      <c r="C53" s="3"/>
      <c r="D53" s="3"/>
      <c r="E53" s="3"/>
      <c r="F53" s="162"/>
      <c r="G53" s="162"/>
      <c r="H53" s="162">
        <f t="shared" si="0"/>
        <v>0</v>
      </c>
    </row>
    <row r="54" spans="1:8" x14ac:dyDescent="0.25">
      <c r="A54" s="25"/>
      <c r="B54" s="3"/>
      <c r="C54" s="3"/>
      <c r="D54" s="3"/>
      <c r="E54" s="3"/>
      <c r="F54" s="162"/>
      <c r="G54" s="162"/>
      <c r="H54" s="162">
        <f t="shared" si="0"/>
        <v>0</v>
      </c>
    </row>
    <row r="55" spans="1:8" x14ac:dyDescent="0.25">
      <c r="A55" s="25"/>
      <c r="B55" s="3"/>
      <c r="C55" s="3"/>
      <c r="D55" s="3"/>
      <c r="E55" s="3"/>
      <c r="F55" s="162"/>
      <c r="G55" s="162"/>
      <c r="H55" s="162">
        <f t="shared" si="0"/>
        <v>0</v>
      </c>
    </row>
    <row r="56" spans="1:8" x14ac:dyDescent="0.25">
      <c r="A56" s="25"/>
      <c r="B56" s="3"/>
      <c r="C56" s="3"/>
      <c r="D56" s="3"/>
      <c r="E56" s="3"/>
      <c r="F56" s="162"/>
      <c r="G56" s="162"/>
      <c r="H56" s="162">
        <f t="shared" si="0"/>
        <v>0</v>
      </c>
    </row>
    <row r="57" spans="1:8" x14ac:dyDescent="0.25">
      <c r="A57" s="25"/>
      <c r="B57" s="3"/>
      <c r="C57" s="3"/>
      <c r="D57" s="3"/>
      <c r="E57" s="3"/>
      <c r="F57" s="162"/>
      <c r="G57" s="162"/>
      <c r="H57" s="162">
        <f t="shared" si="0"/>
        <v>0</v>
      </c>
    </row>
    <row r="58" spans="1:8" x14ac:dyDescent="0.25">
      <c r="A58" s="25"/>
      <c r="B58" s="3"/>
      <c r="C58" s="3"/>
      <c r="D58" s="3"/>
      <c r="E58" s="3"/>
      <c r="F58" s="162"/>
      <c r="G58" s="162"/>
      <c r="H58" s="162">
        <f t="shared" si="0"/>
        <v>0</v>
      </c>
    </row>
    <row r="59" spans="1:8" x14ac:dyDescent="0.25">
      <c r="A59" s="25"/>
      <c r="B59" s="3"/>
      <c r="C59" s="3"/>
      <c r="D59" s="3"/>
      <c r="E59" s="3"/>
      <c r="F59" s="162"/>
      <c r="G59" s="162"/>
      <c r="H59" s="162">
        <f t="shared" si="0"/>
        <v>0</v>
      </c>
    </row>
    <row r="60" spans="1:8" x14ac:dyDescent="0.25">
      <c r="A60" s="25"/>
      <c r="B60" s="3"/>
      <c r="C60" s="3"/>
      <c r="D60" s="3"/>
      <c r="E60" s="3"/>
      <c r="F60" s="162"/>
      <c r="G60" s="162"/>
      <c r="H60" s="162">
        <f t="shared" si="0"/>
        <v>0</v>
      </c>
    </row>
    <row r="61" spans="1:8" x14ac:dyDescent="0.25">
      <c r="A61" s="25"/>
      <c r="B61" s="3"/>
      <c r="C61" s="3"/>
      <c r="D61" s="3"/>
      <c r="E61" s="3"/>
      <c r="F61" s="162"/>
      <c r="G61" s="162"/>
      <c r="H61" s="162">
        <f t="shared" si="0"/>
        <v>0</v>
      </c>
    </row>
    <row r="62" spans="1:8" x14ac:dyDescent="0.25">
      <c r="A62" s="25"/>
      <c r="B62" s="3"/>
      <c r="C62" s="3"/>
      <c r="D62" s="3"/>
      <c r="E62" s="3"/>
      <c r="F62" s="162"/>
      <c r="G62" s="162"/>
      <c r="H62" s="162">
        <f t="shared" si="0"/>
        <v>0</v>
      </c>
    </row>
    <row r="63" spans="1:8" x14ac:dyDescent="0.25">
      <c r="A63" s="25"/>
      <c r="B63" s="3"/>
      <c r="C63" s="3"/>
      <c r="D63" s="3"/>
      <c r="E63" s="3"/>
      <c r="F63" s="162"/>
      <c r="G63" s="162"/>
      <c r="H63" s="162">
        <f t="shared" si="0"/>
        <v>0</v>
      </c>
    </row>
    <row r="64" spans="1:8" x14ac:dyDescent="0.25">
      <c r="A64" s="25"/>
      <c r="B64" s="3"/>
      <c r="C64" s="3"/>
      <c r="D64" s="3"/>
      <c r="E64" s="3"/>
      <c r="F64" s="162"/>
      <c r="G64" s="162"/>
      <c r="H64" s="162">
        <f t="shared" si="0"/>
        <v>0</v>
      </c>
    </row>
    <row r="65" spans="1:8" x14ac:dyDescent="0.25">
      <c r="A65" s="25"/>
      <c r="B65" s="3"/>
      <c r="C65" s="3"/>
      <c r="D65" s="3"/>
      <c r="E65" s="3"/>
      <c r="F65" s="162"/>
      <c r="G65" s="162"/>
      <c r="H65" s="162">
        <f t="shared" si="0"/>
        <v>0</v>
      </c>
    </row>
    <row r="66" spans="1:8" x14ac:dyDescent="0.25">
      <c r="A66" s="25"/>
      <c r="B66" s="3"/>
      <c r="C66" s="3"/>
      <c r="D66" s="3"/>
      <c r="E66" s="3"/>
      <c r="F66" s="162"/>
      <c r="G66" s="162"/>
      <c r="H66" s="162">
        <f t="shared" si="0"/>
        <v>0</v>
      </c>
    </row>
    <row r="67" spans="1:8" x14ac:dyDescent="0.25">
      <c r="A67" s="25"/>
      <c r="B67" s="3"/>
      <c r="C67" s="3"/>
      <c r="D67" s="3"/>
      <c r="E67" s="3"/>
      <c r="F67" s="162"/>
      <c r="G67" s="162"/>
      <c r="H67" s="162">
        <f t="shared" si="0"/>
        <v>0</v>
      </c>
    </row>
    <row r="68" spans="1:8" x14ac:dyDescent="0.25">
      <c r="A68" s="25"/>
      <c r="B68" s="3"/>
      <c r="C68" s="3"/>
      <c r="D68" s="3"/>
      <c r="E68" s="3"/>
      <c r="F68" s="162"/>
      <c r="G68" s="162"/>
      <c r="H68" s="162">
        <f t="shared" si="0"/>
        <v>0</v>
      </c>
    </row>
    <row r="69" spans="1:8" x14ac:dyDescent="0.25">
      <c r="A69" s="25"/>
      <c r="B69" s="3"/>
      <c r="C69" s="3"/>
      <c r="D69" s="3"/>
      <c r="E69" s="3"/>
      <c r="F69" s="162"/>
      <c r="G69" s="162"/>
      <c r="H69" s="162">
        <f t="shared" ref="H69:H74" si="1">F69+G69</f>
        <v>0</v>
      </c>
    </row>
    <row r="70" spans="1:8" x14ac:dyDescent="0.25">
      <c r="A70" s="25"/>
      <c r="B70" s="3"/>
      <c r="C70" s="3"/>
      <c r="D70" s="3"/>
      <c r="E70" s="3"/>
      <c r="F70" s="162"/>
      <c r="G70" s="162"/>
      <c r="H70" s="162">
        <f t="shared" si="1"/>
        <v>0</v>
      </c>
    </row>
    <row r="71" spans="1:8" x14ac:dyDescent="0.25">
      <c r="A71" s="25"/>
      <c r="B71" s="3"/>
      <c r="C71" s="3"/>
      <c r="D71" s="3"/>
      <c r="E71" s="3"/>
      <c r="F71" s="162"/>
      <c r="G71" s="162"/>
      <c r="H71" s="162">
        <f t="shared" si="1"/>
        <v>0</v>
      </c>
    </row>
    <row r="72" spans="1:8" x14ac:dyDescent="0.25">
      <c r="A72" s="25"/>
      <c r="B72" s="3"/>
      <c r="C72" s="3"/>
      <c r="D72" s="3"/>
      <c r="E72" s="3"/>
      <c r="F72" s="162"/>
      <c r="G72" s="162"/>
      <c r="H72" s="162">
        <f t="shared" si="1"/>
        <v>0</v>
      </c>
    </row>
    <row r="73" spans="1:8" x14ac:dyDescent="0.25">
      <c r="A73" s="25"/>
      <c r="B73" s="3"/>
      <c r="C73" s="3"/>
      <c r="D73" s="3"/>
      <c r="E73" s="3"/>
      <c r="F73" s="162"/>
      <c r="G73" s="162"/>
      <c r="H73" s="162">
        <f t="shared" si="1"/>
        <v>0</v>
      </c>
    </row>
    <row r="74" spans="1:8" x14ac:dyDescent="0.25">
      <c r="A74" s="25"/>
      <c r="B74" s="3"/>
      <c r="C74" s="3"/>
      <c r="D74" s="3"/>
      <c r="E74" s="3"/>
      <c r="F74" s="162"/>
      <c r="G74" s="162"/>
      <c r="H74" s="162">
        <f t="shared" si="1"/>
        <v>0</v>
      </c>
    </row>
    <row r="81" spans="1:8" ht="27" x14ac:dyDescent="0.35">
      <c r="A81" s="249" t="s">
        <v>1136</v>
      </c>
      <c r="B81" s="250"/>
      <c r="C81" s="250"/>
      <c r="D81" s="250"/>
      <c r="E81" s="250"/>
      <c r="F81" s="250"/>
      <c r="G81" s="250"/>
      <c r="H81" s="251"/>
    </row>
    <row r="82" spans="1:8" ht="15.75" x14ac:dyDescent="0.25">
      <c r="A82" s="171" t="s">
        <v>34</v>
      </c>
      <c r="B82" s="171" t="s">
        <v>1034</v>
      </c>
      <c r="C82" s="171" t="s">
        <v>1035</v>
      </c>
      <c r="D82" s="171" t="s">
        <v>1028</v>
      </c>
      <c r="E82" s="171" t="s">
        <v>1033</v>
      </c>
      <c r="F82" s="171" t="s">
        <v>95</v>
      </c>
      <c r="G82" s="171" t="s">
        <v>1029</v>
      </c>
      <c r="H82" s="171" t="s">
        <v>1030</v>
      </c>
    </row>
    <row r="83" spans="1:8" x14ac:dyDescent="0.25">
      <c r="A83" s="25"/>
      <c r="B83" s="3"/>
      <c r="C83" s="3"/>
      <c r="D83" s="3"/>
      <c r="E83" s="46"/>
      <c r="F83" s="162"/>
      <c r="G83" s="162"/>
      <c r="H83" s="162">
        <f>F83+G83</f>
        <v>0</v>
      </c>
    </row>
    <row r="84" spans="1:8" x14ac:dyDescent="0.25">
      <c r="A84" s="25"/>
      <c r="B84" s="3"/>
      <c r="C84" s="3"/>
      <c r="D84" s="3"/>
      <c r="E84" s="46"/>
      <c r="F84" s="162"/>
      <c r="G84" s="162"/>
      <c r="H84" s="162">
        <f t="shared" ref="H84:H147" si="2">F84+G84</f>
        <v>0</v>
      </c>
    </row>
    <row r="85" spans="1:8" x14ac:dyDescent="0.25">
      <c r="A85" s="25"/>
      <c r="B85" s="3"/>
      <c r="C85" s="3"/>
      <c r="D85" s="3"/>
      <c r="E85" s="46"/>
      <c r="F85" s="162"/>
      <c r="G85" s="162"/>
      <c r="H85" s="162">
        <f t="shared" si="2"/>
        <v>0</v>
      </c>
    </row>
    <row r="86" spans="1:8" x14ac:dyDescent="0.25">
      <c r="A86" s="25"/>
      <c r="B86" s="3"/>
      <c r="C86" s="3"/>
      <c r="D86" s="3"/>
      <c r="E86" s="46"/>
      <c r="F86" s="162"/>
      <c r="G86" s="162"/>
      <c r="H86" s="162">
        <f t="shared" si="2"/>
        <v>0</v>
      </c>
    </row>
    <row r="87" spans="1:8" x14ac:dyDescent="0.25">
      <c r="A87" s="25"/>
      <c r="B87" s="3"/>
      <c r="C87" s="3"/>
      <c r="D87" s="3"/>
      <c r="E87" s="46"/>
      <c r="F87" s="162"/>
      <c r="G87" s="162"/>
      <c r="H87" s="162">
        <f t="shared" si="2"/>
        <v>0</v>
      </c>
    </row>
    <row r="88" spans="1:8" x14ac:dyDescent="0.25">
      <c r="A88" s="25"/>
      <c r="B88" s="3"/>
      <c r="C88" s="3"/>
      <c r="D88" s="3"/>
      <c r="E88" s="46"/>
      <c r="F88" s="162"/>
      <c r="G88" s="162"/>
      <c r="H88" s="162">
        <f t="shared" si="2"/>
        <v>0</v>
      </c>
    </row>
    <row r="89" spans="1:8" x14ac:dyDescent="0.25">
      <c r="A89" s="25"/>
      <c r="B89" s="3"/>
      <c r="C89" s="3"/>
      <c r="D89" s="3"/>
      <c r="E89" s="46"/>
      <c r="F89" s="162"/>
      <c r="G89" s="162"/>
      <c r="H89" s="162">
        <f t="shared" si="2"/>
        <v>0</v>
      </c>
    </row>
    <row r="90" spans="1:8" x14ac:dyDescent="0.25">
      <c r="A90" s="25"/>
      <c r="B90" s="3"/>
      <c r="C90" s="3"/>
      <c r="D90" s="3"/>
      <c r="E90" s="46"/>
      <c r="F90" s="162"/>
      <c r="G90" s="162"/>
      <c r="H90" s="162">
        <f t="shared" si="2"/>
        <v>0</v>
      </c>
    </row>
    <row r="91" spans="1:8" x14ac:dyDescent="0.25">
      <c r="A91" s="25"/>
      <c r="B91" s="3"/>
      <c r="C91" s="3"/>
      <c r="D91" s="3"/>
      <c r="E91" s="46"/>
      <c r="F91" s="162"/>
      <c r="G91" s="162"/>
      <c r="H91" s="162">
        <f t="shared" si="2"/>
        <v>0</v>
      </c>
    </row>
    <row r="92" spans="1:8" x14ac:dyDescent="0.25">
      <c r="A92" s="25"/>
      <c r="B92" s="3"/>
      <c r="C92" s="3"/>
      <c r="D92" s="3"/>
      <c r="E92" s="46"/>
      <c r="F92" s="162"/>
      <c r="G92" s="162"/>
      <c r="H92" s="162">
        <f t="shared" si="2"/>
        <v>0</v>
      </c>
    </row>
    <row r="93" spans="1:8" x14ac:dyDescent="0.25">
      <c r="A93" s="25"/>
      <c r="B93" s="3"/>
      <c r="C93" s="3"/>
      <c r="D93" s="3"/>
      <c r="E93" s="46"/>
      <c r="F93" s="162"/>
      <c r="G93" s="162"/>
      <c r="H93" s="162">
        <f t="shared" si="2"/>
        <v>0</v>
      </c>
    </row>
    <row r="94" spans="1:8" x14ac:dyDescent="0.25">
      <c r="A94" s="25"/>
      <c r="B94" s="3"/>
      <c r="C94" s="3"/>
      <c r="D94" s="3"/>
      <c r="E94" s="46"/>
      <c r="F94" s="162"/>
      <c r="G94" s="162"/>
      <c r="H94" s="162">
        <f t="shared" si="2"/>
        <v>0</v>
      </c>
    </row>
    <row r="95" spans="1:8" x14ac:dyDescent="0.25">
      <c r="A95" s="25"/>
      <c r="B95" s="3"/>
      <c r="C95" s="3"/>
      <c r="D95" s="3"/>
      <c r="E95" s="46"/>
      <c r="F95" s="162"/>
      <c r="G95" s="162"/>
      <c r="H95" s="162">
        <f t="shared" si="2"/>
        <v>0</v>
      </c>
    </row>
    <row r="96" spans="1:8" x14ac:dyDescent="0.25">
      <c r="A96" s="25"/>
      <c r="B96" s="3"/>
      <c r="C96" s="3"/>
      <c r="D96" s="3"/>
      <c r="E96" s="46"/>
      <c r="F96" s="162"/>
      <c r="G96" s="162"/>
      <c r="H96" s="162">
        <f t="shared" si="2"/>
        <v>0</v>
      </c>
    </row>
    <row r="97" spans="1:8" x14ac:dyDescent="0.25">
      <c r="A97" s="25"/>
      <c r="B97" s="3"/>
      <c r="C97" s="3"/>
      <c r="D97" s="3"/>
      <c r="E97" s="46"/>
      <c r="F97" s="162"/>
      <c r="G97" s="162"/>
      <c r="H97" s="162">
        <f t="shared" si="2"/>
        <v>0</v>
      </c>
    </row>
    <row r="98" spans="1:8" x14ac:dyDescent="0.25">
      <c r="A98" s="25"/>
      <c r="B98" s="3"/>
      <c r="C98" s="3"/>
      <c r="D98" s="3"/>
      <c r="E98" s="46"/>
      <c r="F98" s="162"/>
      <c r="G98" s="162"/>
      <c r="H98" s="162">
        <f t="shared" si="2"/>
        <v>0</v>
      </c>
    </row>
    <row r="99" spans="1:8" x14ac:dyDescent="0.25">
      <c r="A99" s="25"/>
      <c r="B99" s="3"/>
      <c r="C99" s="3"/>
      <c r="D99" s="3"/>
      <c r="E99" s="46"/>
      <c r="F99" s="162"/>
      <c r="G99" s="162"/>
      <c r="H99" s="162">
        <f t="shared" si="2"/>
        <v>0</v>
      </c>
    </row>
    <row r="100" spans="1:8" x14ac:dyDescent="0.25">
      <c r="A100" s="25"/>
      <c r="B100" s="3"/>
      <c r="C100" s="3"/>
      <c r="D100" s="3"/>
      <c r="E100" s="46"/>
      <c r="F100" s="162"/>
      <c r="G100" s="162"/>
      <c r="H100" s="162">
        <f t="shared" si="2"/>
        <v>0</v>
      </c>
    </row>
    <row r="101" spans="1:8" x14ac:dyDescent="0.25">
      <c r="A101" s="25"/>
      <c r="B101" s="3"/>
      <c r="C101" s="3"/>
      <c r="D101" s="3"/>
      <c r="E101" s="46"/>
      <c r="F101" s="162"/>
      <c r="G101" s="162"/>
      <c r="H101" s="162">
        <f t="shared" si="2"/>
        <v>0</v>
      </c>
    </row>
    <row r="102" spans="1:8" x14ac:dyDescent="0.25">
      <c r="A102" s="25"/>
      <c r="B102" s="3"/>
      <c r="C102" s="3"/>
      <c r="D102" s="3"/>
      <c r="E102" s="46"/>
      <c r="F102" s="162"/>
      <c r="G102" s="162"/>
      <c r="H102" s="162">
        <f t="shared" si="2"/>
        <v>0</v>
      </c>
    </row>
    <row r="103" spans="1:8" x14ac:dyDescent="0.25">
      <c r="A103" s="25"/>
      <c r="B103" s="3"/>
      <c r="C103" s="3"/>
      <c r="D103" s="3"/>
      <c r="E103" s="46"/>
      <c r="F103" s="162"/>
      <c r="G103" s="162"/>
      <c r="H103" s="162">
        <f t="shared" si="2"/>
        <v>0</v>
      </c>
    </row>
    <row r="104" spans="1:8" x14ac:dyDescent="0.25">
      <c r="A104" s="25"/>
      <c r="B104" s="3"/>
      <c r="C104" s="3"/>
      <c r="D104" s="3"/>
      <c r="E104" s="46"/>
      <c r="F104" s="162"/>
      <c r="G104" s="162"/>
      <c r="H104" s="162">
        <f t="shared" si="2"/>
        <v>0</v>
      </c>
    </row>
    <row r="105" spans="1:8" x14ac:dyDescent="0.25">
      <c r="A105" s="25"/>
      <c r="B105" s="3"/>
      <c r="C105" s="3"/>
      <c r="D105" s="3"/>
      <c r="E105" s="46"/>
      <c r="F105" s="162"/>
      <c r="G105" s="162"/>
      <c r="H105" s="162">
        <f t="shared" si="2"/>
        <v>0</v>
      </c>
    </row>
    <row r="106" spans="1:8" x14ac:dyDescent="0.25">
      <c r="A106" s="25"/>
      <c r="B106" s="3"/>
      <c r="C106" s="3"/>
      <c r="D106" s="3"/>
      <c r="E106" s="46"/>
      <c r="F106" s="162"/>
      <c r="G106" s="162"/>
      <c r="H106" s="162">
        <f t="shared" si="2"/>
        <v>0</v>
      </c>
    </row>
    <row r="107" spans="1:8" x14ac:dyDescent="0.25">
      <c r="A107" s="25"/>
      <c r="B107" s="3"/>
      <c r="C107" s="3"/>
      <c r="D107" s="3"/>
      <c r="E107" s="46"/>
      <c r="F107" s="162"/>
      <c r="G107" s="162"/>
      <c r="H107" s="162">
        <f t="shared" si="2"/>
        <v>0</v>
      </c>
    </row>
    <row r="108" spans="1:8" x14ac:dyDescent="0.25">
      <c r="A108" s="25"/>
      <c r="B108" s="3"/>
      <c r="C108" s="3"/>
      <c r="D108" s="3"/>
      <c r="E108" s="46"/>
      <c r="F108" s="162"/>
      <c r="G108" s="162"/>
      <c r="H108" s="162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2"/>
      <c r="G109" s="162"/>
      <c r="H109" s="162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2"/>
      <c r="G110" s="162"/>
      <c r="H110" s="162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2"/>
      <c r="G111" s="162"/>
      <c r="H111" s="162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2"/>
      <c r="G112" s="162"/>
      <c r="H112" s="162">
        <f t="shared" si="2"/>
        <v>0</v>
      </c>
    </row>
    <row r="113" spans="1:11" x14ac:dyDescent="0.25">
      <c r="A113" s="25"/>
      <c r="B113" s="3"/>
      <c r="C113" s="3"/>
      <c r="D113" s="3"/>
      <c r="E113" s="3"/>
      <c r="F113" s="162"/>
      <c r="G113" s="162"/>
      <c r="H113" s="162">
        <f t="shared" si="2"/>
        <v>0</v>
      </c>
    </row>
    <row r="114" spans="1:11" x14ac:dyDescent="0.25">
      <c r="A114" s="25"/>
      <c r="B114" s="3"/>
      <c r="C114" s="3"/>
      <c r="D114" s="3"/>
      <c r="E114" s="3"/>
      <c r="F114" s="162"/>
      <c r="G114" s="162"/>
      <c r="H114" s="162">
        <f t="shared" si="2"/>
        <v>0</v>
      </c>
    </row>
    <row r="115" spans="1:11" x14ac:dyDescent="0.25">
      <c r="A115" s="25"/>
      <c r="B115" s="3"/>
      <c r="C115" s="3"/>
      <c r="D115" s="3"/>
      <c r="E115" s="3"/>
      <c r="F115" s="162"/>
      <c r="G115" s="162"/>
      <c r="H115" s="162">
        <f t="shared" si="2"/>
        <v>0</v>
      </c>
    </row>
    <row r="116" spans="1:11" ht="15.75" x14ac:dyDescent="0.25">
      <c r="A116" s="25"/>
      <c r="B116" s="3"/>
      <c r="C116" s="3"/>
      <c r="D116" s="173"/>
      <c r="E116" s="3"/>
      <c r="F116" s="162"/>
      <c r="G116" s="162"/>
      <c r="H116" s="162">
        <f t="shared" si="2"/>
        <v>0</v>
      </c>
    </row>
    <row r="117" spans="1:11" x14ac:dyDescent="0.25">
      <c r="A117" s="25"/>
      <c r="B117" s="3"/>
      <c r="C117" s="3"/>
      <c r="D117" s="3"/>
      <c r="E117" s="3"/>
      <c r="F117" s="162"/>
      <c r="G117" s="162"/>
      <c r="H117" s="162">
        <f t="shared" si="2"/>
        <v>0</v>
      </c>
    </row>
    <row r="118" spans="1:11" x14ac:dyDescent="0.25">
      <c r="A118" s="25"/>
      <c r="B118" s="3"/>
      <c r="C118" s="3"/>
      <c r="D118" s="3"/>
      <c r="E118" s="3"/>
      <c r="F118" s="162"/>
      <c r="G118" s="162"/>
      <c r="H118" s="162">
        <f t="shared" si="2"/>
        <v>0</v>
      </c>
    </row>
    <row r="119" spans="1:11" x14ac:dyDescent="0.25">
      <c r="A119" s="25"/>
      <c r="B119" s="3"/>
      <c r="C119" s="3"/>
      <c r="D119" s="3"/>
      <c r="E119" s="3"/>
      <c r="F119" s="162"/>
      <c r="G119" s="162"/>
      <c r="H119" s="162">
        <f t="shared" si="2"/>
        <v>0</v>
      </c>
    </row>
    <row r="120" spans="1:11" x14ac:dyDescent="0.25">
      <c r="A120" s="25"/>
      <c r="B120" s="3"/>
      <c r="C120" s="3"/>
      <c r="D120" s="3"/>
      <c r="E120" s="3"/>
      <c r="F120" s="162"/>
      <c r="G120" s="162"/>
      <c r="H120" s="162">
        <f t="shared" si="2"/>
        <v>0</v>
      </c>
      <c r="K120">
        <v>21</v>
      </c>
    </row>
    <row r="121" spans="1:11" x14ac:dyDescent="0.25">
      <c r="A121" s="25"/>
      <c r="B121" s="3"/>
      <c r="C121" s="3"/>
      <c r="D121" s="3"/>
      <c r="E121" s="3"/>
      <c r="F121" s="162"/>
      <c r="G121" s="162"/>
      <c r="H121" s="162">
        <f t="shared" si="2"/>
        <v>0</v>
      </c>
    </row>
    <row r="122" spans="1:11" x14ac:dyDescent="0.25">
      <c r="A122" s="25"/>
      <c r="B122" s="3"/>
      <c r="C122" s="3"/>
      <c r="D122" s="3"/>
      <c r="E122" s="3"/>
      <c r="F122" s="162"/>
      <c r="G122" s="162"/>
      <c r="H122" s="162">
        <f t="shared" si="2"/>
        <v>0</v>
      </c>
    </row>
    <row r="123" spans="1:11" x14ac:dyDescent="0.25">
      <c r="A123" s="25"/>
      <c r="B123" s="3"/>
      <c r="C123" s="3"/>
      <c r="D123" s="3"/>
      <c r="E123" s="3"/>
      <c r="F123" s="162"/>
      <c r="G123" s="162"/>
      <c r="H123" s="162">
        <f t="shared" si="2"/>
        <v>0</v>
      </c>
    </row>
    <row r="124" spans="1:11" x14ac:dyDescent="0.25">
      <c r="A124" s="25"/>
      <c r="B124" s="3"/>
      <c r="C124" s="3"/>
      <c r="D124" s="3"/>
      <c r="E124" s="3"/>
      <c r="F124" s="162"/>
      <c r="G124" s="162"/>
      <c r="H124" s="162">
        <f t="shared" si="2"/>
        <v>0</v>
      </c>
    </row>
    <row r="125" spans="1:11" x14ac:dyDescent="0.25">
      <c r="A125" s="25"/>
      <c r="B125" s="3"/>
      <c r="C125" s="3"/>
      <c r="D125" s="3"/>
      <c r="E125" s="3"/>
      <c r="F125" s="162"/>
      <c r="G125" s="162"/>
      <c r="H125" s="162">
        <f t="shared" si="2"/>
        <v>0</v>
      </c>
    </row>
    <row r="126" spans="1:11" x14ac:dyDescent="0.25">
      <c r="A126" s="25"/>
      <c r="B126" s="3"/>
      <c r="C126" s="3"/>
      <c r="D126" s="3"/>
      <c r="E126" s="3"/>
      <c r="F126" s="162"/>
      <c r="G126" s="162"/>
      <c r="H126" s="162">
        <f t="shared" si="2"/>
        <v>0</v>
      </c>
    </row>
    <row r="127" spans="1:11" x14ac:dyDescent="0.25">
      <c r="A127" s="25"/>
      <c r="B127" s="3"/>
      <c r="C127" s="3"/>
      <c r="D127" s="3"/>
      <c r="E127" s="3"/>
      <c r="F127" s="162"/>
      <c r="G127" s="162"/>
      <c r="H127" s="162">
        <f t="shared" si="2"/>
        <v>0</v>
      </c>
    </row>
    <row r="128" spans="1:11" x14ac:dyDescent="0.25">
      <c r="A128" s="25"/>
      <c r="B128" s="3"/>
      <c r="C128" s="3"/>
      <c r="D128" s="3"/>
      <c r="E128" s="3"/>
      <c r="F128" s="162"/>
      <c r="G128" s="162"/>
      <c r="H128" s="162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2"/>
      <c r="G129" s="162"/>
      <c r="H129" s="162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2"/>
      <c r="G130" s="162"/>
      <c r="H130" s="162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2"/>
      <c r="G131" s="162"/>
      <c r="H131" s="162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2"/>
      <c r="G132" s="162"/>
      <c r="H132" s="162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2"/>
      <c r="G133" s="162"/>
      <c r="H133" s="162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2"/>
      <c r="G134" s="162"/>
      <c r="H134" s="162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2"/>
      <c r="G135" s="162"/>
      <c r="H135" s="162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2"/>
      <c r="G136" s="162"/>
      <c r="H136" s="162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2"/>
      <c r="G137" s="162"/>
      <c r="H137" s="162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2"/>
      <c r="G138" s="162"/>
      <c r="H138" s="162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2"/>
      <c r="G139" s="162"/>
      <c r="H139" s="162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2"/>
      <c r="G140" s="162"/>
      <c r="H140" s="162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2"/>
      <c r="G141" s="162"/>
      <c r="H141" s="162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2"/>
      <c r="G142" s="162"/>
      <c r="H142" s="162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2"/>
      <c r="G143" s="162"/>
      <c r="H143" s="162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2"/>
      <c r="G144" s="162"/>
      <c r="H144" s="162">
        <f t="shared" si="2"/>
        <v>0</v>
      </c>
    </row>
    <row r="145" spans="1:8" x14ac:dyDescent="0.25">
      <c r="A145" s="25"/>
      <c r="B145" s="3"/>
      <c r="C145" s="3"/>
      <c r="D145" s="3"/>
      <c r="E145" s="184"/>
      <c r="F145" s="162"/>
      <c r="G145" s="162"/>
      <c r="H145" s="162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2"/>
      <c r="G146" s="162"/>
      <c r="H146" s="162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2"/>
      <c r="G147" s="162"/>
      <c r="H147" s="162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2"/>
      <c r="G148" s="162"/>
      <c r="H148" s="162">
        <f t="shared" ref="H148:H171" si="3">F148+G148</f>
        <v>0</v>
      </c>
    </row>
    <row r="149" spans="1:8" x14ac:dyDescent="0.25">
      <c r="A149" s="25"/>
      <c r="B149" s="3"/>
      <c r="C149" s="3"/>
      <c r="D149" s="3"/>
      <c r="E149" s="3"/>
      <c r="F149" s="162"/>
      <c r="G149" s="162"/>
      <c r="H149" s="162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2"/>
      <c r="G150" s="162"/>
      <c r="H150" s="162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2"/>
      <c r="G151" s="162"/>
      <c r="H151" s="162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2"/>
      <c r="G152" s="162"/>
      <c r="H152" s="162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2"/>
      <c r="G153" s="162"/>
      <c r="H153" s="162">
        <f t="shared" si="3"/>
        <v>0</v>
      </c>
    </row>
    <row r="154" spans="1:8" x14ac:dyDescent="0.25">
      <c r="A154" s="25"/>
      <c r="B154" s="3"/>
      <c r="C154" s="3"/>
      <c r="D154" s="3"/>
      <c r="E154" s="3"/>
      <c r="F154" s="162"/>
      <c r="G154" s="3"/>
      <c r="H154" s="162">
        <f t="shared" si="3"/>
        <v>0</v>
      </c>
    </row>
    <row r="155" spans="1:8" x14ac:dyDescent="0.25">
      <c r="A155" s="25"/>
      <c r="B155" s="3"/>
      <c r="C155" s="3"/>
      <c r="D155" s="3"/>
      <c r="E155" s="3"/>
      <c r="F155" s="162"/>
      <c r="G155" s="162"/>
      <c r="H155" s="162">
        <f t="shared" si="3"/>
        <v>0</v>
      </c>
    </row>
    <row r="156" spans="1:8" x14ac:dyDescent="0.25">
      <c r="A156" s="25"/>
      <c r="B156" s="3"/>
      <c r="C156" s="3"/>
      <c r="D156" s="3"/>
      <c r="E156" s="3"/>
      <c r="F156" s="162"/>
      <c r="G156" s="162"/>
      <c r="H156" s="162">
        <f t="shared" si="3"/>
        <v>0</v>
      </c>
    </row>
    <row r="157" spans="1:8" x14ac:dyDescent="0.25">
      <c r="A157" s="25"/>
      <c r="B157" s="3"/>
      <c r="C157" s="3"/>
      <c r="D157" s="3"/>
      <c r="E157" s="3"/>
      <c r="F157" s="162"/>
      <c r="G157" s="162"/>
      <c r="H157" s="162">
        <f t="shared" si="3"/>
        <v>0</v>
      </c>
    </row>
    <row r="158" spans="1:8" x14ac:dyDescent="0.25">
      <c r="A158" s="25"/>
      <c r="B158" s="3"/>
      <c r="C158" s="3"/>
      <c r="D158" s="3"/>
      <c r="E158" s="3"/>
      <c r="F158" s="162"/>
      <c r="G158" s="162"/>
      <c r="H158" s="162">
        <f t="shared" si="3"/>
        <v>0</v>
      </c>
    </row>
    <row r="159" spans="1:8" x14ac:dyDescent="0.25">
      <c r="A159" s="25"/>
      <c r="B159" s="3"/>
      <c r="C159" s="3"/>
      <c r="D159" s="3"/>
      <c r="E159" s="3"/>
      <c r="F159" s="162"/>
      <c r="G159" s="162"/>
      <c r="H159" s="162">
        <f t="shared" si="3"/>
        <v>0</v>
      </c>
    </row>
    <row r="160" spans="1:8" x14ac:dyDescent="0.25">
      <c r="A160" s="25"/>
      <c r="B160" s="3"/>
      <c r="C160" s="3"/>
      <c r="D160" s="3"/>
      <c r="E160" s="3"/>
      <c r="F160" s="18"/>
      <c r="G160" s="162"/>
      <c r="H160" s="162">
        <f t="shared" si="3"/>
        <v>0</v>
      </c>
    </row>
    <row r="161" spans="1:8" x14ac:dyDescent="0.25">
      <c r="A161" s="25"/>
      <c r="B161" s="3"/>
      <c r="C161" s="3"/>
      <c r="D161" s="3"/>
      <c r="E161" s="3"/>
      <c r="F161" s="18"/>
      <c r="G161" s="162"/>
      <c r="H161" s="162">
        <f t="shared" si="3"/>
        <v>0</v>
      </c>
    </row>
    <row r="162" spans="1:8" x14ac:dyDescent="0.25">
      <c r="A162" s="25"/>
      <c r="B162" s="3"/>
      <c r="C162" s="3"/>
      <c r="D162" s="3"/>
      <c r="E162" s="3"/>
      <c r="F162" s="18"/>
      <c r="G162" s="162"/>
      <c r="H162" s="162">
        <f t="shared" si="3"/>
        <v>0</v>
      </c>
    </row>
    <row r="163" spans="1:8" x14ac:dyDescent="0.25">
      <c r="A163" s="3"/>
      <c r="B163" s="3"/>
      <c r="C163" s="3"/>
      <c r="D163" s="3"/>
      <c r="E163" s="3"/>
      <c r="F163" s="18"/>
      <c r="G163" s="162"/>
      <c r="H163" s="162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2"/>
      <c r="H164" s="162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2"/>
      <c r="H165" s="162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2"/>
      <c r="H166" s="162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2"/>
      <c r="H167" s="162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2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2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2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2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9" t="s">
        <v>1245</v>
      </c>
      <c r="B178" s="250"/>
      <c r="C178" s="250"/>
      <c r="D178" s="250"/>
      <c r="E178" s="250"/>
      <c r="F178" s="250"/>
      <c r="G178" s="250"/>
      <c r="H178" s="251"/>
    </row>
    <row r="179" spans="1:8" ht="15.75" x14ac:dyDescent="0.25">
      <c r="A179" s="171" t="s">
        <v>34</v>
      </c>
      <c r="B179" s="171" t="s">
        <v>1034</v>
      </c>
      <c r="C179" s="171" t="s">
        <v>1035</v>
      </c>
      <c r="D179" s="171" t="s">
        <v>1028</v>
      </c>
      <c r="E179" s="171" t="s">
        <v>1033</v>
      </c>
      <c r="F179" s="171" t="s">
        <v>95</v>
      </c>
      <c r="G179" s="171" t="s">
        <v>1029</v>
      </c>
      <c r="H179" s="171" t="s">
        <v>1030</v>
      </c>
    </row>
    <row r="180" spans="1:8" x14ac:dyDescent="0.25">
      <c r="A180" s="25"/>
      <c r="B180" s="3"/>
      <c r="C180" s="3"/>
      <c r="D180" s="46"/>
      <c r="E180" s="46"/>
      <c r="F180" s="162"/>
      <c r="G180" s="162"/>
      <c r="H180" s="162">
        <f>F180+G180</f>
        <v>0</v>
      </c>
    </row>
    <row r="181" spans="1:8" x14ac:dyDescent="0.25">
      <c r="A181" s="25"/>
      <c r="B181" s="3"/>
      <c r="C181" s="3"/>
      <c r="D181" s="46"/>
      <c r="E181" s="46"/>
      <c r="F181" s="162"/>
      <c r="G181" s="162"/>
      <c r="H181" s="162">
        <f t="shared" ref="H181:H244" si="4">F181+G181</f>
        <v>0</v>
      </c>
    </row>
    <row r="182" spans="1:8" x14ac:dyDescent="0.25">
      <c r="A182" s="25"/>
      <c r="B182" s="3"/>
      <c r="C182" s="3"/>
      <c r="D182" s="46"/>
      <c r="E182" s="46"/>
      <c r="F182" s="162"/>
      <c r="G182" s="162"/>
      <c r="H182" s="162">
        <f t="shared" si="4"/>
        <v>0</v>
      </c>
    </row>
    <row r="183" spans="1:8" x14ac:dyDescent="0.25">
      <c r="A183" s="25"/>
      <c r="B183" s="3"/>
      <c r="C183" s="3"/>
      <c r="D183" s="46"/>
      <c r="E183" s="46"/>
      <c r="F183" s="162"/>
      <c r="G183" s="162"/>
      <c r="H183" s="162">
        <f t="shared" si="4"/>
        <v>0</v>
      </c>
    </row>
    <row r="184" spans="1:8" x14ac:dyDescent="0.25">
      <c r="A184" s="25"/>
      <c r="B184" s="3"/>
      <c r="C184" s="3"/>
      <c r="D184" s="46"/>
      <c r="E184" s="46"/>
      <c r="F184" s="162"/>
      <c r="G184" s="162"/>
      <c r="H184" s="162">
        <f t="shared" si="4"/>
        <v>0</v>
      </c>
    </row>
    <row r="185" spans="1:8" x14ac:dyDescent="0.25">
      <c r="A185" s="25"/>
      <c r="B185" s="3"/>
      <c r="C185" s="3"/>
      <c r="D185" s="46"/>
      <c r="E185" s="46"/>
      <c r="F185" s="162"/>
      <c r="G185" s="162"/>
      <c r="H185" s="162">
        <f t="shared" si="4"/>
        <v>0</v>
      </c>
    </row>
    <row r="186" spans="1:8" x14ac:dyDescent="0.25">
      <c r="A186" s="25"/>
      <c r="B186" s="3"/>
      <c r="C186" s="3"/>
      <c r="D186" s="46"/>
      <c r="E186" s="46"/>
      <c r="F186" s="162"/>
      <c r="G186" s="162"/>
      <c r="H186" s="162">
        <f t="shared" si="4"/>
        <v>0</v>
      </c>
    </row>
    <row r="187" spans="1:8" x14ac:dyDescent="0.25">
      <c r="A187" s="25"/>
      <c r="B187" s="3"/>
      <c r="C187" s="3"/>
      <c r="D187" s="46"/>
      <c r="E187" s="46"/>
      <c r="F187" s="162"/>
      <c r="G187" s="162"/>
      <c r="H187" s="162">
        <f t="shared" si="4"/>
        <v>0</v>
      </c>
    </row>
    <row r="188" spans="1:8" x14ac:dyDescent="0.25">
      <c r="A188" s="25"/>
      <c r="B188" s="3"/>
      <c r="C188" s="3"/>
      <c r="D188" s="46"/>
      <c r="E188" s="46"/>
      <c r="F188" s="162"/>
      <c r="G188" s="162"/>
      <c r="H188" s="162">
        <f t="shared" si="4"/>
        <v>0</v>
      </c>
    </row>
    <row r="189" spans="1:8" x14ac:dyDescent="0.25">
      <c r="A189" s="25"/>
      <c r="B189" s="3"/>
      <c r="C189" s="3"/>
      <c r="D189" s="46"/>
      <c r="E189" s="46"/>
      <c r="F189" s="162"/>
      <c r="G189" s="162"/>
      <c r="H189" s="162">
        <f t="shared" si="4"/>
        <v>0</v>
      </c>
    </row>
    <row r="190" spans="1:8" x14ac:dyDescent="0.25">
      <c r="A190" s="25"/>
      <c r="B190" s="3"/>
      <c r="C190" s="3"/>
      <c r="D190" s="3"/>
      <c r="E190" s="46"/>
      <c r="F190" s="162"/>
      <c r="G190" s="162"/>
      <c r="H190" s="162">
        <f t="shared" si="4"/>
        <v>0</v>
      </c>
    </row>
    <row r="191" spans="1:8" x14ac:dyDescent="0.25">
      <c r="A191" s="25"/>
      <c r="B191" s="3"/>
      <c r="C191" s="3"/>
      <c r="D191" s="3"/>
      <c r="E191" s="46"/>
      <c r="F191" s="162"/>
      <c r="G191" s="162"/>
      <c r="H191" s="162">
        <f t="shared" si="4"/>
        <v>0</v>
      </c>
    </row>
    <row r="192" spans="1:8" x14ac:dyDescent="0.25">
      <c r="A192" s="25"/>
      <c r="B192" s="3"/>
      <c r="C192" s="3"/>
      <c r="D192" s="3"/>
      <c r="E192" s="46"/>
      <c r="F192" s="162"/>
      <c r="G192" s="162"/>
      <c r="H192" s="162">
        <f t="shared" si="4"/>
        <v>0</v>
      </c>
    </row>
    <row r="193" spans="1:8" x14ac:dyDescent="0.25">
      <c r="A193" s="25"/>
      <c r="B193" s="3"/>
      <c r="C193" s="3"/>
      <c r="D193" s="3"/>
      <c r="E193" s="46"/>
      <c r="F193" s="162"/>
      <c r="G193" s="162"/>
      <c r="H193" s="162">
        <f>F193+G193</f>
        <v>0</v>
      </c>
    </row>
    <row r="194" spans="1:8" x14ac:dyDescent="0.25">
      <c r="A194" s="25"/>
      <c r="B194" s="3"/>
      <c r="C194" s="3"/>
      <c r="D194" s="3"/>
      <c r="E194" s="46"/>
      <c r="F194" s="162"/>
      <c r="G194" s="162"/>
      <c r="H194" s="162">
        <f>F194+G194</f>
        <v>0</v>
      </c>
    </row>
    <row r="195" spans="1:8" x14ac:dyDescent="0.25">
      <c r="A195" s="25"/>
      <c r="B195" s="3"/>
      <c r="C195" s="3"/>
      <c r="D195" s="3"/>
      <c r="E195" s="46"/>
      <c r="F195" s="162"/>
      <c r="G195" s="162"/>
      <c r="H195" s="162">
        <f>F195+G195</f>
        <v>0</v>
      </c>
    </row>
    <row r="196" spans="1:8" x14ac:dyDescent="0.25">
      <c r="A196" s="25"/>
      <c r="B196" s="3"/>
      <c r="C196" s="3"/>
      <c r="D196" s="3"/>
      <c r="E196" s="46"/>
      <c r="F196" s="162"/>
      <c r="G196" s="162"/>
      <c r="H196" s="162">
        <f t="shared" si="4"/>
        <v>0</v>
      </c>
    </row>
    <row r="197" spans="1:8" x14ac:dyDescent="0.25">
      <c r="A197" s="25"/>
      <c r="B197" s="3"/>
      <c r="C197" s="3"/>
      <c r="D197" s="3"/>
      <c r="E197" s="46"/>
      <c r="F197" s="162"/>
      <c r="G197" s="162"/>
      <c r="H197" s="162">
        <f t="shared" si="4"/>
        <v>0</v>
      </c>
    </row>
    <row r="198" spans="1:8" x14ac:dyDescent="0.25">
      <c r="A198" s="25"/>
      <c r="B198" s="3"/>
      <c r="C198" s="3"/>
      <c r="D198" s="3"/>
      <c r="E198" s="46"/>
      <c r="F198" s="162"/>
      <c r="G198" s="162"/>
      <c r="H198" s="162">
        <f t="shared" si="4"/>
        <v>0</v>
      </c>
    </row>
    <row r="199" spans="1:8" x14ac:dyDescent="0.25">
      <c r="A199" s="25"/>
      <c r="B199" s="3"/>
      <c r="C199" s="3"/>
      <c r="D199" s="3"/>
      <c r="E199" s="46"/>
      <c r="F199" s="162"/>
      <c r="G199" s="162"/>
      <c r="H199" s="162">
        <f t="shared" si="4"/>
        <v>0</v>
      </c>
    </row>
    <row r="200" spans="1:8" x14ac:dyDescent="0.25">
      <c r="A200" s="25"/>
      <c r="B200" s="3"/>
      <c r="C200" s="3"/>
      <c r="D200" s="3"/>
      <c r="E200" s="46"/>
      <c r="F200" s="162"/>
      <c r="G200" s="162"/>
      <c r="H200" s="162">
        <f t="shared" si="4"/>
        <v>0</v>
      </c>
    </row>
    <row r="201" spans="1:8" x14ac:dyDescent="0.25">
      <c r="A201" s="25"/>
      <c r="B201" s="3"/>
      <c r="C201" s="3"/>
      <c r="D201" s="3"/>
      <c r="E201" s="46"/>
      <c r="F201" s="162"/>
      <c r="G201" s="162"/>
      <c r="H201" s="162">
        <f t="shared" si="4"/>
        <v>0</v>
      </c>
    </row>
    <row r="202" spans="1:8" x14ac:dyDescent="0.25">
      <c r="A202" s="25"/>
      <c r="B202" s="3"/>
      <c r="C202" s="3"/>
      <c r="D202" s="3"/>
      <c r="E202" s="46"/>
      <c r="F202" s="162"/>
      <c r="G202" s="162"/>
      <c r="H202" s="162">
        <f t="shared" si="4"/>
        <v>0</v>
      </c>
    </row>
    <row r="203" spans="1:8" x14ac:dyDescent="0.25">
      <c r="A203" s="25"/>
      <c r="B203" s="3"/>
      <c r="C203" s="3"/>
      <c r="D203" s="3"/>
      <c r="E203" s="46"/>
      <c r="F203" s="162"/>
      <c r="G203" s="162"/>
      <c r="H203" s="162">
        <f t="shared" si="4"/>
        <v>0</v>
      </c>
    </row>
    <row r="204" spans="1:8" x14ac:dyDescent="0.25">
      <c r="A204" s="25"/>
      <c r="B204" s="3"/>
      <c r="C204" s="3"/>
      <c r="D204" s="3"/>
      <c r="E204" s="46"/>
      <c r="F204" s="162"/>
      <c r="G204" s="162"/>
      <c r="H204" s="162">
        <f t="shared" si="4"/>
        <v>0</v>
      </c>
    </row>
    <row r="205" spans="1:8" x14ac:dyDescent="0.25">
      <c r="A205" s="186"/>
      <c r="B205" s="185"/>
      <c r="C205" s="185"/>
      <c r="D205" s="185"/>
      <c r="E205" s="195"/>
      <c r="F205" s="187"/>
      <c r="G205" s="187"/>
      <c r="H205" s="162">
        <f t="shared" si="4"/>
        <v>0</v>
      </c>
    </row>
    <row r="206" spans="1:8" x14ac:dyDescent="0.25">
      <c r="A206" s="188"/>
      <c r="B206" s="189"/>
      <c r="C206" s="189"/>
      <c r="D206" s="189"/>
      <c r="E206" s="196"/>
      <c r="F206" s="190"/>
      <c r="G206" s="190"/>
      <c r="H206" s="162">
        <f t="shared" si="4"/>
        <v>0</v>
      </c>
    </row>
    <row r="207" spans="1:8" x14ac:dyDescent="0.25">
      <c r="A207" s="188"/>
      <c r="B207" s="189"/>
      <c r="C207" s="189"/>
      <c r="D207" s="189"/>
      <c r="E207" s="196"/>
      <c r="F207" s="190"/>
      <c r="G207" s="190"/>
      <c r="H207" s="162">
        <f t="shared" si="4"/>
        <v>0</v>
      </c>
    </row>
    <row r="208" spans="1:8" x14ac:dyDescent="0.25">
      <c r="A208" s="188"/>
      <c r="B208" s="189"/>
      <c r="C208" s="189"/>
      <c r="D208" s="189"/>
      <c r="E208" s="196"/>
      <c r="F208" s="190"/>
      <c r="G208" s="190"/>
      <c r="H208" s="162">
        <f t="shared" si="4"/>
        <v>0</v>
      </c>
    </row>
    <row r="209" spans="1:8" x14ac:dyDescent="0.25">
      <c r="A209" s="188"/>
      <c r="B209" s="189"/>
      <c r="C209" s="189"/>
      <c r="D209" s="189"/>
      <c r="E209" s="196"/>
      <c r="F209" s="190"/>
      <c r="G209" s="190"/>
      <c r="H209" s="162">
        <f t="shared" si="4"/>
        <v>0</v>
      </c>
    </row>
    <row r="210" spans="1:8" x14ac:dyDescent="0.25">
      <c r="A210" s="188"/>
      <c r="B210" s="189"/>
      <c r="C210" s="189"/>
      <c r="D210" s="189"/>
      <c r="E210" s="196"/>
      <c r="F210" s="190"/>
      <c r="G210" s="190"/>
      <c r="H210" s="162">
        <f t="shared" si="4"/>
        <v>0</v>
      </c>
    </row>
    <row r="211" spans="1:8" x14ac:dyDescent="0.25">
      <c r="A211" s="188"/>
      <c r="B211" s="189"/>
      <c r="C211" s="189"/>
      <c r="D211" s="189"/>
      <c r="E211" s="196"/>
      <c r="F211" s="190"/>
      <c r="G211" s="190"/>
      <c r="H211" s="162">
        <f t="shared" si="4"/>
        <v>0</v>
      </c>
    </row>
    <row r="212" spans="1:8" x14ac:dyDescent="0.25">
      <c r="A212" s="186"/>
      <c r="B212" s="185"/>
      <c r="C212" s="185"/>
      <c r="D212" s="185"/>
      <c r="E212" s="195"/>
      <c r="F212" s="187"/>
      <c r="G212" s="187"/>
      <c r="H212" s="162">
        <f t="shared" si="4"/>
        <v>0</v>
      </c>
    </row>
    <row r="213" spans="1:8" x14ac:dyDescent="0.25">
      <c r="A213" s="186"/>
      <c r="B213" s="185"/>
      <c r="C213" s="185"/>
      <c r="D213" s="185"/>
      <c r="E213" s="195"/>
      <c r="F213" s="187"/>
      <c r="G213" s="187"/>
      <c r="H213" s="162">
        <f t="shared" si="4"/>
        <v>0</v>
      </c>
    </row>
    <row r="214" spans="1:8" x14ac:dyDescent="0.25">
      <c r="A214" s="186"/>
      <c r="B214" s="185"/>
      <c r="C214" s="185"/>
      <c r="D214" s="185"/>
      <c r="E214" s="195"/>
      <c r="F214" s="187"/>
      <c r="G214" s="187"/>
      <c r="H214" s="162">
        <f t="shared" si="4"/>
        <v>0</v>
      </c>
    </row>
    <row r="215" spans="1:8" x14ac:dyDescent="0.25">
      <c r="A215" s="25"/>
      <c r="B215" s="3"/>
      <c r="C215" s="3"/>
      <c r="D215" s="3"/>
      <c r="E215" s="46"/>
      <c r="F215" s="162"/>
      <c r="G215" s="162"/>
      <c r="H215" s="162">
        <f t="shared" si="4"/>
        <v>0</v>
      </c>
    </row>
    <row r="216" spans="1:8" x14ac:dyDescent="0.25">
      <c r="A216" s="25"/>
      <c r="B216" s="3"/>
      <c r="C216" s="3"/>
      <c r="D216" s="3"/>
      <c r="E216" s="46"/>
      <c r="F216" s="162"/>
      <c r="G216" s="162"/>
      <c r="H216" s="162">
        <f t="shared" si="4"/>
        <v>0</v>
      </c>
    </row>
    <row r="217" spans="1:8" x14ac:dyDescent="0.25">
      <c r="A217" s="25"/>
      <c r="B217" s="3"/>
      <c r="C217" s="3"/>
      <c r="D217" s="3"/>
      <c r="E217" s="46"/>
      <c r="F217" s="162"/>
      <c r="G217" s="162"/>
      <c r="H217" s="162">
        <f t="shared" si="4"/>
        <v>0</v>
      </c>
    </row>
    <row r="218" spans="1:8" x14ac:dyDescent="0.25">
      <c r="A218" s="25"/>
      <c r="B218" s="3"/>
      <c r="C218" s="3"/>
      <c r="D218" s="3"/>
      <c r="E218" s="46"/>
      <c r="F218" s="162"/>
      <c r="G218" s="162"/>
      <c r="H218" s="162">
        <f t="shared" si="4"/>
        <v>0</v>
      </c>
    </row>
    <row r="219" spans="1:8" x14ac:dyDescent="0.25">
      <c r="A219" s="25"/>
      <c r="B219" s="3"/>
      <c r="C219" s="3"/>
      <c r="D219" s="3"/>
      <c r="E219" s="46"/>
      <c r="F219" s="162"/>
      <c r="G219" s="162"/>
      <c r="H219" s="162">
        <f t="shared" si="4"/>
        <v>0</v>
      </c>
    </row>
    <row r="220" spans="1:8" x14ac:dyDescent="0.25">
      <c r="A220" s="25"/>
      <c r="B220" s="3"/>
      <c r="C220" s="3"/>
      <c r="D220" s="3"/>
      <c r="E220" s="46"/>
      <c r="F220" s="162"/>
      <c r="G220" s="162"/>
      <c r="H220" s="162">
        <f t="shared" si="4"/>
        <v>0</v>
      </c>
    </row>
    <row r="221" spans="1:8" x14ac:dyDescent="0.25">
      <c r="A221" s="25"/>
      <c r="B221" s="3"/>
      <c r="C221" s="3"/>
      <c r="D221" s="3"/>
      <c r="E221" s="46"/>
      <c r="F221" s="162"/>
      <c r="G221" s="162"/>
      <c r="H221" s="162">
        <f t="shared" si="4"/>
        <v>0</v>
      </c>
    </row>
    <row r="222" spans="1:8" x14ac:dyDescent="0.25">
      <c r="A222" s="25"/>
      <c r="B222" s="3"/>
      <c r="C222" s="3"/>
      <c r="D222" s="3"/>
      <c r="E222" s="46"/>
      <c r="F222" s="162"/>
      <c r="G222" s="162"/>
      <c r="H222" s="162">
        <f t="shared" si="4"/>
        <v>0</v>
      </c>
    </row>
    <row r="223" spans="1:8" x14ac:dyDescent="0.25">
      <c r="A223" s="25"/>
      <c r="B223" s="3"/>
      <c r="C223" s="3"/>
      <c r="D223" s="3"/>
      <c r="E223" s="46"/>
      <c r="F223" s="162"/>
      <c r="G223" s="162"/>
      <c r="H223" s="162">
        <f t="shared" si="4"/>
        <v>0</v>
      </c>
    </row>
    <row r="224" spans="1:8" x14ac:dyDescent="0.25">
      <c r="A224" s="25"/>
      <c r="B224" s="3"/>
      <c r="C224" s="3"/>
      <c r="D224" s="3"/>
      <c r="E224" s="46"/>
      <c r="F224" s="162"/>
      <c r="G224" s="162"/>
      <c r="H224" s="162">
        <f t="shared" si="4"/>
        <v>0</v>
      </c>
    </row>
    <row r="225" spans="1:8" x14ac:dyDescent="0.25">
      <c r="A225" s="25"/>
      <c r="B225" s="3"/>
      <c r="C225" s="3"/>
      <c r="D225" s="3"/>
      <c r="E225" s="46"/>
      <c r="F225" s="200"/>
      <c r="G225" s="162"/>
      <c r="H225" s="162">
        <f t="shared" si="4"/>
        <v>0</v>
      </c>
    </row>
    <row r="226" spans="1:8" x14ac:dyDescent="0.25">
      <c r="A226" s="25"/>
      <c r="B226" s="3"/>
      <c r="C226" s="3"/>
      <c r="D226" s="3"/>
      <c r="E226" s="46"/>
      <c r="F226" s="200"/>
      <c r="G226" s="162"/>
      <c r="H226" s="162">
        <f t="shared" si="4"/>
        <v>0</v>
      </c>
    </row>
    <row r="227" spans="1:8" x14ac:dyDescent="0.25">
      <c r="A227" s="25"/>
      <c r="B227" s="3"/>
      <c r="C227" s="3"/>
      <c r="D227" s="3"/>
      <c r="E227" s="46"/>
      <c r="F227" s="162"/>
      <c r="G227" s="162"/>
      <c r="H227" s="162">
        <f t="shared" si="4"/>
        <v>0</v>
      </c>
    </row>
    <row r="228" spans="1:8" x14ac:dyDescent="0.25">
      <c r="A228" s="25"/>
      <c r="B228" s="3"/>
      <c r="C228" s="3"/>
      <c r="D228" s="3"/>
      <c r="E228" s="46"/>
      <c r="F228" s="200"/>
      <c r="G228" s="162"/>
      <c r="H228" s="162">
        <f t="shared" si="4"/>
        <v>0</v>
      </c>
    </row>
    <row r="229" spans="1:8" x14ac:dyDescent="0.25">
      <c r="A229" s="25"/>
      <c r="B229" s="3"/>
      <c r="C229" s="3"/>
      <c r="D229" s="3"/>
      <c r="E229" s="46"/>
      <c r="F229" s="162"/>
      <c r="G229" s="162"/>
      <c r="H229" s="162">
        <f t="shared" si="4"/>
        <v>0</v>
      </c>
    </row>
    <row r="230" spans="1:8" x14ac:dyDescent="0.25">
      <c r="A230" s="25"/>
      <c r="B230" s="3"/>
      <c r="C230" s="3"/>
      <c r="D230" s="3"/>
      <c r="E230" s="46"/>
      <c r="F230" s="162"/>
      <c r="G230" s="162"/>
      <c r="H230" s="162">
        <f t="shared" si="4"/>
        <v>0</v>
      </c>
    </row>
    <row r="231" spans="1:8" x14ac:dyDescent="0.25">
      <c r="A231" s="25"/>
      <c r="B231" s="3"/>
      <c r="C231" s="3"/>
      <c r="D231" s="3"/>
      <c r="E231" s="46"/>
      <c r="F231" s="200"/>
      <c r="G231" s="162"/>
      <c r="H231" s="162">
        <f t="shared" si="4"/>
        <v>0</v>
      </c>
    </row>
    <row r="232" spans="1:8" x14ac:dyDescent="0.25">
      <c r="A232" s="25"/>
      <c r="B232" s="3"/>
      <c r="C232" s="3"/>
      <c r="D232" s="3"/>
      <c r="E232" s="46"/>
      <c r="F232" s="200"/>
      <c r="G232" s="162"/>
      <c r="H232" s="162">
        <f t="shared" si="4"/>
        <v>0</v>
      </c>
    </row>
    <row r="233" spans="1:8" x14ac:dyDescent="0.25">
      <c r="A233" s="25"/>
      <c r="B233" s="3"/>
      <c r="C233" s="3"/>
      <c r="D233" s="3"/>
      <c r="E233" s="198"/>
      <c r="F233" s="162"/>
      <c r="G233" s="162"/>
      <c r="H233" s="162">
        <f t="shared" si="4"/>
        <v>0</v>
      </c>
    </row>
    <row r="234" spans="1:8" x14ac:dyDescent="0.25">
      <c r="A234" s="25"/>
      <c r="B234" s="3"/>
      <c r="C234" s="3"/>
      <c r="D234" s="3"/>
      <c r="E234" s="46"/>
      <c r="F234" s="199"/>
      <c r="G234" s="162"/>
      <c r="H234" s="162">
        <f t="shared" si="4"/>
        <v>0</v>
      </c>
    </row>
    <row r="235" spans="1:8" x14ac:dyDescent="0.25">
      <c r="A235" s="25"/>
      <c r="B235" s="3"/>
      <c r="C235" s="3"/>
      <c r="D235" s="3"/>
      <c r="E235" s="46"/>
      <c r="F235" s="200"/>
      <c r="G235" s="162"/>
      <c r="H235" s="162">
        <f t="shared" si="4"/>
        <v>0</v>
      </c>
    </row>
    <row r="236" spans="1:8" x14ac:dyDescent="0.25">
      <c r="A236" s="25"/>
      <c r="B236" s="3"/>
      <c r="C236" s="3"/>
      <c r="D236" s="3"/>
      <c r="E236" s="46"/>
      <c r="F236" s="200"/>
      <c r="G236" s="162"/>
      <c r="H236" s="162">
        <f t="shared" si="4"/>
        <v>0</v>
      </c>
    </row>
    <row r="237" spans="1:8" x14ac:dyDescent="0.25">
      <c r="A237" s="25"/>
      <c r="B237" s="3"/>
      <c r="C237" s="3"/>
      <c r="D237" s="3"/>
      <c r="E237" s="46"/>
      <c r="F237" s="200"/>
      <c r="G237" s="162"/>
      <c r="H237" s="162">
        <f t="shared" si="4"/>
        <v>0</v>
      </c>
    </row>
    <row r="238" spans="1:8" x14ac:dyDescent="0.25">
      <c r="A238" s="25"/>
      <c r="B238" s="3"/>
      <c r="C238" s="3"/>
      <c r="D238" s="3"/>
      <c r="E238" s="46"/>
      <c r="F238" s="200"/>
      <c r="G238" s="162"/>
      <c r="H238" s="162">
        <f t="shared" si="4"/>
        <v>0</v>
      </c>
    </row>
    <row r="239" spans="1:8" x14ac:dyDescent="0.25">
      <c r="A239" s="25"/>
      <c r="B239" s="3"/>
      <c r="C239" s="3"/>
      <c r="D239" s="3"/>
      <c r="E239" s="46"/>
      <c r="F239" s="199"/>
      <c r="G239" s="162"/>
      <c r="H239" s="162">
        <f t="shared" si="4"/>
        <v>0</v>
      </c>
    </row>
    <row r="240" spans="1:8" x14ac:dyDescent="0.25">
      <c r="A240" s="25"/>
      <c r="B240" s="3"/>
      <c r="C240" s="3"/>
      <c r="D240" s="3"/>
      <c r="E240" s="46"/>
      <c r="F240" s="199"/>
      <c r="G240" s="162"/>
      <c r="H240" s="162">
        <f t="shared" si="4"/>
        <v>0</v>
      </c>
    </row>
    <row r="241" spans="1:8" x14ac:dyDescent="0.25">
      <c r="A241" s="25"/>
      <c r="B241" s="3"/>
      <c r="C241" s="3"/>
      <c r="D241" s="3"/>
      <c r="E241" s="46"/>
      <c r="F241" s="162"/>
      <c r="G241" s="162"/>
      <c r="H241" s="162">
        <f t="shared" si="4"/>
        <v>0</v>
      </c>
    </row>
    <row r="242" spans="1:8" x14ac:dyDescent="0.25">
      <c r="A242" s="25"/>
      <c r="B242" s="3"/>
      <c r="C242" s="3"/>
      <c r="D242" s="3"/>
      <c r="E242" s="197"/>
      <c r="F242" s="199"/>
      <c r="G242" s="162"/>
      <c r="H242" s="162">
        <f t="shared" si="4"/>
        <v>0</v>
      </c>
    </row>
    <row r="243" spans="1:8" x14ac:dyDescent="0.25">
      <c r="A243" s="25"/>
      <c r="B243" s="3"/>
      <c r="C243" s="3"/>
      <c r="D243" s="3"/>
      <c r="E243" s="46"/>
      <c r="F243" s="162"/>
      <c r="G243" s="162"/>
      <c r="H243" s="162">
        <f t="shared" si="4"/>
        <v>0</v>
      </c>
    </row>
    <row r="244" spans="1:8" x14ac:dyDescent="0.25">
      <c r="A244" s="25"/>
      <c r="B244" s="3"/>
      <c r="C244" s="3"/>
      <c r="D244" s="3"/>
      <c r="E244" s="46"/>
      <c r="F244" s="162"/>
      <c r="G244" s="162"/>
      <c r="H244" s="162">
        <f t="shared" si="4"/>
        <v>0</v>
      </c>
    </row>
    <row r="245" spans="1:8" x14ac:dyDescent="0.25">
      <c r="A245" s="25"/>
      <c r="B245" s="3"/>
      <c r="C245" s="3"/>
      <c r="D245" s="3"/>
      <c r="E245" s="46"/>
      <c r="F245" s="162"/>
      <c r="G245" s="162"/>
      <c r="H245" s="162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46"/>
      <c r="F246" s="162"/>
      <c r="G246" s="162"/>
      <c r="H246" s="162">
        <f t="shared" si="5"/>
        <v>0</v>
      </c>
    </row>
    <row r="247" spans="1:8" x14ac:dyDescent="0.25">
      <c r="A247" s="25"/>
      <c r="B247" s="3"/>
      <c r="C247" s="3"/>
      <c r="D247" s="3"/>
      <c r="E247" s="46"/>
      <c r="F247" s="162"/>
      <c r="G247" s="162"/>
      <c r="H247" s="162">
        <f t="shared" si="5"/>
        <v>0</v>
      </c>
    </row>
    <row r="248" spans="1:8" x14ac:dyDescent="0.25">
      <c r="A248" s="25"/>
      <c r="B248" s="3"/>
      <c r="C248" s="3"/>
      <c r="D248" s="3"/>
      <c r="E248" s="46"/>
      <c r="F248" s="162"/>
      <c r="G248" s="162"/>
      <c r="H248" s="162">
        <f t="shared" si="5"/>
        <v>0</v>
      </c>
    </row>
    <row r="249" spans="1:8" x14ac:dyDescent="0.25">
      <c r="A249" s="25"/>
      <c r="B249" s="3"/>
      <c r="C249" s="3"/>
      <c r="D249" s="3"/>
      <c r="E249" s="46"/>
      <c r="F249" s="162"/>
      <c r="G249" s="162"/>
      <c r="H249" s="162">
        <f t="shared" si="5"/>
        <v>0</v>
      </c>
    </row>
    <row r="250" spans="1:8" x14ac:dyDescent="0.25">
      <c r="A250" s="25"/>
      <c r="B250" s="3"/>
      <c r="C250" s="3"/>
      <c r="D250" s="3"/>
      <c r="E250" s="46"/>
      <c r="F250" s="162"/>
      <c r="G250" s="162"/>
      <c r="H250" s="162">
        <f t="shared" si="5"/>
        <v>0</v>
      </c>
    </row>
    <row r="251" spans="1:8" x14ac:dyDescent="0.25">
      <c r="A251" s="25"/>
      <c r="B251" s="3"/>
      <c r="C251" s="3"/>
      <c r="D251" s="3"/>
      <c r="E251" s="46"/>
      <c r="F251" s="162"/>
      <c r="G251" s="3"/>
      <c r="H251" s="162">
        <f t="shared" si="5"/>
        <v>0</v>
      </c>
    </row>
    <row r="252" spans="1:8" x14ac:dyDescent="0.25">
      <c r="A252" s="25"/>
      <c r="B252" s="3"/>
      <c r="C252" s="3"/>
      <c r="D252" s="3"/>
      <c r="E252" s="46"/>
      <c r="F252" s="162"/>
      <c r="G252" s="162"/>
      <c r="H252" s="162">
        <f t="shared" si="5"/>
        <v>0</v>
      </c>
    </row>
    <row r="253" spans="1:8" x14ac:dyDescent="0.25">
      <c r="A253" s="25"/>
      <c r="B253" s="3"/>
      <c r="C253" s="3"/>
      <c r="D253" s="3"/>
      <c r="E253" s="46"/>
      <c r="F253" s="162"/>
      <c r="G253" s="162"/>
      <c r="H253" s="162">
        <f t="shared" si="5"/>
        <v>0</v>
      </c>
    </row>
    <row r="254" spans="1:8" x14ac:dyDescent="0.25">
      <c r="A254" s="25"/>
      <c r="B254" s="3"/>
      <c r="C254" s="3"/>
      <c r="D254" s="3"/>
      <c r="E254" s="46"/>
      <c r="F254" s="162"/>
      <c r="G254" s="162"/>
      <c r="H254" s="162">
        <f t="shared" si="5"/>
        <v>0</v>
      </c>
    </row>
    <row r="255" spans="1:8" x14ac:dyDescent="0.25">
      <c r="A255" s="25"/>
      <c r="B255" s="3"/>
      <c r="C255" s="3"/>
      <c r="D255" s="3"/>
      <c r="E255" s="46"/>
      <c r="F255" s="199"/>
      <c r="G255" s="162"/>
      <c r="H255" s="162">
        <f t="shared" si="5"/>
        <v>0</v>
      </c>
    </row>
    <row r="256" spans="1:8" x14ac:dyDescent="0.25">
      <c r="A256" s="25"/>
      <c r="B256" s="3"/>
      <c r="C256" s="3"/>
      <c r="D256" s="3"/>
      <c r="E256" s="46"/>
      <c r="F256" s="199"/>
      <c r="G256" s="162"/>
      <c r="H256" s="162">
        <f t="shared" si="5"/>
        <v>0</v>
      </c>
    </row>
    <row r="257" spans="1:8" x14ac:dyDescent="0.25">
      <c r="A257" s="25"/>
      <c r="B257" s="3"/>
      <c r="C257" s="3"/>
      <c r="D257" s="3"/>
      <c r="E257" s="46"/>
      <c r="F257" s="201"/>
      <c r="G257" s="162"/>
      <c r="H257" s="162">
        <f t="shared" si="5"/>
        <v>0</v>
      </c>
    </row>
    <row r="258" spans="1:8" x14ac:dyDescent="0.25">
      <c r="A258" s="25"/>
      <c r="B258" s="3"/>
      <c r="C258" s="3"/>
      <c r="D258" s="3"/>
      <c r="E258" s="46"/>
      <c r="F258" s="18"/>
      <c r="G258" s="162"/>
      <c r="H258" s="162">
        <f t="shared" si="5"/>
        <v>0</v>
      </c>
    </row>
    <row r="259" spans="1:8" x14ac:dyDescent="0.25">
      <c r="A259" s="25"/>
      <c r="B259" s="3"/>
      <c r="C259" s="3"/>
      <c r="D259" s="3"/>
      <c r="E259" s="46"/>
      <c r="F259" s="18"/>
      <c r="G259" s="162"/>
      <c r="H259" s="162">
        <f t="shared" si="5"/>
        <v>0</v>
      </c>
    </row>
    <row r="260" spans="1:8" x14ac:dyDescent="0.25">
      <c r="A260" s="25"/>
      <c r="B260" s="3"/>
      <c r="C260" s="3"/>
      <c r="D260" s="3"/>
      <c r="E260" s="46"/>
      <c r="F260" s="201"/>
      <c r="G260" s="162"/>
      <c r="H260" s="162">
        <f t="shared" si="5"/>
        <v>0</v>
      </c>
    </row>
    <row r="261" spans="1:8" x14ac:dyDescent="0.25">
      <c r="A261" s="25"/>
      <c r="B261" s="3"/>
      <c r="C261" s="3"/>
      <c r="D261" s="3"/>
      <c r="E261" s="46"/>
      <c r="F261" s="18"/>
      <c r="G261" s="162"/>
      <c r="H261" s="162">
        <f t="shared" si="5"/>
        <v>0</v>
      </c>
    </row>
    <row r="262" spans="1:8" x14ac:dyDescent="0.25">
      <c r="A262" s="25"/>
      <c r="B262" s="3"/>
      <c r="C262" s="3"/>
      <c r="D262" s="3"/>
      <c r="E262" s="46"/>
      <c r="F262" s="18"/>
      <c r="G262" s="162"/>
      <c r="H262" s="162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2"/>
      <c r="H263" s="162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2"/>
      <c r="H264" s="162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2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2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2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2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9" t="s">
        <v>1398</v>
      </c>
      <c r="B273" s="250"/>
      <c r="C273" s="250"/>
      <c r="D273" s="250"/>
      <c r="E273" s="250"/>
      <c r="F273" s="250"/>
      <c r="G273" s="250"/>
      <c r="H273" s="251"/>
    </row>
    <row r="274" spans="1:8" ht="15.75" x14ac:dyDescent="0.25">
      <c r="A274" s="171" t="s">
        <v>34</v>
      </c>
      <c r="B274" s="171" t="s">
        <v>1034</v>
      </c>
      <c r="C274" s="171" t="s">
        <v>1035</v>
      </c>
      <c r="D274" s="171" t="s">
        <v>1028</v>
      </c>
      <c r="E274" s="171" t="s">
        <v>1033</v>
      </c>
      <c r="F274" s="171" t="s">
        <v>95</v>
      </c>
      <c r="G274" s="171" t="s">
        <v>1029</v>
      </c>
      <c r="H274" s="171" t="s">
        <v>1030</v>
      </c>
    </row>
    <row r="275" spans="1:8" x14ac:dyDescent="0.25">
      <c r="A275" s="25">
        <v>45231</v>
      </c>
      <c r="B275" s="3" t="s">
        <v>1329</v>
      </c>
      <c r="C275" s="3" t="s">
        <v>274</v>
      </c>
      <c r="D275" s="46" t="s">
        <v>1345</v>
      </c>
      <c r="E275" s="46">
        <v>1514</v>
      </c>
      <c r="F275" s="162">
        <v>1000</v>
      </c>
      <c r="G275" s="162"/>
      <c r="H275" s="162">
        <f>F275+G275</f>
        <v>1000</v>
      </c>
    </row>
    <row r="276" spans="1:8" x14ac:dyDescent="0.25">
      <c r="A276" s="25">
        <v>45231</v>
      </c>
      <c r="B276" s="3" t="s">
        <v>160</v>
      </c>
      <c r="C276" s="3" t="s">
        <v>237</v>
      </c>
      <c r="D276" s="46" t="s">
        <v>1345</v>
      </c>
      <c r="E276" s="46">
        <v>1515</v>
      </c>
      <c r="F276" s="162">
        <v>800</v>
      </c>
      <c r="G276" s="162"/>
      <c r="H276" s="162">
        <f t="shared" ref="H276:H287" si="6">F276+G276</f>
        <v>800</v>
      </c>
    </row>
    <row r="277" spans="1:8" x14ac:dyDescent="0.25">
      <c r="A277" s="25">
        <v>45231</v>
      </c>
      <c r="B277" s="3" t="s">
        <v>769</v>
      </c>
      <c r="C277" s="3" t="s">
        <v>769</v>
      </c>
      <c r="D277" s="46" t="s">
        <v>1037</v>
      </c>
      <c r="E277" s="46">
        <v>1516</v>
      </c>
      <c r="F277" s="162">
        <v>260</v>
      </c>
      <c r="G277" s="162"/>
      <c r="H277" s="162">
        <f t="shared" si="6"/>
        <v>260</v>
      </c>
    </row>
    <row r="278" spans="1:8" x14ac:dyDescent="0.25">
      <c r="A278" s="25">
        <v>45231</v>
      </c>
      <c r="B278" s="3" t="s">
        <v>160</v>
      </c>
      <c r="C278" s="3" t="s">
        <v>1388</v>
      </c>
      <c r="D278" s="46" t="s">
        <v>1345</v>
      </c>
      <c r="E278" s="46">
        <v>1518</v>
      </c>
      <c r="F278" s="162">
        <v>890</v>
      </c>
      <c r="G278" s="162"/>
      <c r="H278" s="162">
        <f t="shared" si="6"/>
        <v>890</v>
      </c>
    </row>
    <row r="279" spans="1:8" x14ac:dyDescent="0.25">
      <c r="A279" s="25">
        <v>45231</v>
      </c>
      <c r="B279" s="3" t="s">
        <v>1387</v>
      </c>
      <c r="C279" s="3" t="s">
        <v>1066</v>
      </c>
      <c r="D279" s="3" t="s">
        <v>1227</v>
      </c>
      <c r="E279" s="46">
        <v>58316368</v>
      </c>
      <c r="F279" s="18"/>
      <c r="G279" s="162">
        <v>60</v>
      </c>
      <c r="H279" s="162">
        <f t="shared" si="6"/>
        <v>60</v>
      </c>
    </row>
    <row r="280" spans="1:8" x14ac:dyDescent="0.25">
      <c r="A280" s="25">
        <v>45231</v>
      </c>
      <c r="B280" s="3" t="s">
        <v>340</v>
      </c>
      <c r="C280" s="3" t="s">
        <v>20</v>
      </c>
      <c r="D280" s="3" t="s">
        <v>1345</v>
      </c>
      <c r="E280" s="46">
        <v>58316368</v>
      </c>
      <c r="F280" s="201">
        <v>400</v>
      </c>
      <c r="G280" s="162"/>
      <c r="H280" s="162">
        <f t="shared" si="6"/>
        <v>400</v>
      </c>
    </row>
    <row r="281" spans="1:8" x14ac:dyDescent="0.25">
      <c r="A281" s="25">
        <v>45232</v>
      </c>
      <c r="B281" s="3" t="s">
        <v>1389</v>
      </c>
      <c r="C281" s="3" t="s">
        <v>380</v>
      </c>
      <c r="D281" s="46">
        <v>6</v>
      </c>
      <c r="E281" s="46">
        <v>58340939</v>
      </c>
      <c r="F281" s="162">
        <v>150</v>
      </c>
      <c r="G281" s="162"/>
      <c r="H281" s="162">
        <f t="shared" si="6"/>
        <v>150</v>
      </c>
    </row>
    <row r="282" spans="1:8" x14ac:dyDescent="0.25">
      <c r="A282" s="25">
        <v>45232</v>
      </c>
      <c r="B282" s="3" t="s">
        <v>1038</v>
      </c>
      <c r="C282" s="3" t="s">
        <v>160</v>
      </c>
      <c r="D282" s="46" t="s">
        <v>1345</v>
      </c>
      <c r="E282" s="46" t="s">
        <v>1390</v>
      </c>
      <c r="F282" s="162"/>
      <c r="G282" s="162">
        <v>43</v>
      </c>
      <c r="H282" s="162">
        <f t="shared" si="6"/>
        <v>43</v>
      </c>
    </row>
    <row r="283" spans="1:8" x14ac:dyDescent="0.25">
      <c r="A283" s="25">
        <v>45232</v>
      </c>
      <c r="B283" s="3" t="s">
        <v>1370</v>
      </c>
      <c r="C283" s="3" t="s">
        <v>1391</v>
      </c>
      <c r="D283" s="46">
        <v>784</v>
      </c>
      <c r="E283" s="46">
        <v>58340938</v>
      </c>
      <c r="F283" s="162"/>
      <c r="G283" s="162">
        <v>79</v>
      </c>
      <c r="H283" s="162">
        <f t="shared" si="6"/>
        <v>79</v>
      </c>
    </row>
    <row r="284" spans="1:8" x14ac:dyDescent="0.25">
      <c r="A284" s="25">
        <v>45232</v>
      </c>
      <c r="B284" s="3" t="s">
        <v>1038</v>
      </c>
      <c r="C284" s="3" t="s">
        <v>1038</v>
      </c>
      <c r="D284" s="46">
        <v>169</v>
      </c>
      <c r="E284" s="46" t="s">
        <v>1392</v>
      </c>
      <c r="F284" s="162"/>
      <c r="G284" s="162">
        <v>220</v>
      </c>
      <c r="H284" s="162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1037</v>
      </c>
      <c r="E285" s="46" t="s">
        <v>1393</v>
      </c>
      <c r="F285" s="162"/>
      <c r="G285" s="162">
        <v>241.24</v>
      </c>
      <c r="H285" s="162">
        <f t="shared" si="6"/>
        <v>241.24</v>
      </c>
    </row>
    <row r="286" spans="1:8" x14ac:dyDescent="0.25">
      <c r="A286" s="25">
        <v>45232</v>
      </c>
      <c r="B286" s="3" t="s">
        <v>1394</v>
      </c>
      <c r="C286" s="3" t="s">
        <v>1395</v>
      </c>
      <c r="D286" s="3" t="s">
        <v>1397</v>
      </c>
      <c r="E286" s="46" t="s">
        <v>1396</v>
      </c>
      <c r="F286" s="162"/>
      <c r="G286" s="162">
        <v>529</v>
      </c>
      <c r="H286" s="162">
        <f t="shared" si="6"/>
        <v>529</v>
      </c>
    </row>
    <row r="287" spans="1:8" x14ac:dyDescent="0.25">
      <c r="A287" s="25">
        <v>45232</v>
      </c>
      <c r="B287" s="3" t="s">
        <v>275</v>
      </c>
      <c r="C287" s="3" t="s">
        <v>275</v>
      </c>
      <c r="D287" s="3" t="s">
        <v>1037</v>
      </c>
      <c r="E287" s="46">
        <v>1517</v>
      </c>
      <c r="F287" s="162"/>
      <c r="G287" s="162">
        <v>141.26</v>
      </c>
      <c r="H287" s="162">
        <f t="shared" si="6"/>
        <v>141.26</v>
      </c>
    </row>
    <row r="288" spans="1:8" x14ac:dyDescent="0.25">
      <c r="A288" s="25">
        <v>45236</v>
      </c>
      <c r="B288" s="3" t="s">
        <v>1032</v>
      </c>
      <c r="C288" s="3" t="s">
        <v>1404</v>
      </c>
      <c r="D288" s="3" t="s">
        <v>1345</v>
      </c>
      <c r="E288" s="46">
        <v>1519</v>
      </c>
      <c r="F288" s="162"/>
      <c r="G288" s="162">
        <v>460</v>
      </c>
      <c r="H288" s="162">
        <f>F288+G288</f>
        <v>460</v>
      </c>
    </row>
    <row r="289" spans="1:8" x14ac:dyDescent="0.25">
      <c r="A289" s="25">
        <v>45236</v>
      </c>
      <c r="B289" s="3" t="s">
        <v>1329</v>
      </c>
      <c r="C289" s="3" t="s">
        <v>274</v>
      </c>
      <c r="D289" s="3" t="s">
        <v>1345</v>
      </c>
      <c r="E289" s="46">
        <v>1520</v>
      </c>
      <c r="F289" s="162"/>
      <c r="G289" s="162">
        <v>995.56</v>
      </c>
      <c r="H289" s="162">
        <f>F289+G289</f>
        <v>995.56</v>
      </c>
    </row>
    <row r="290" spans="1:8" x14ac:dyDescent="0.25">
      <c r="A290" s="25">
        <v>45236</v>
      </c>
      <c r="B290" s="3" t="s">
        <v>340</v>
      </c>
      <c r="C290" s="3" t="s">
        <v>20</v>
      </c>
      <c r="D290" s="3" t="s">
        <v>1345</v>
      </c>
      <c r="E290" s="46">
        <v>1521</v>
      </c>
      <c r="F290" s="162"/>
      <c r="G290" s="162">
        <v>2200</v>
      </c>
      <c r="H290" s="162">
        <f>F290+G290</f>
        <v>2200</v>
      </c>
    </row>
    <row r="291" spans="1:8" x14ac:dyDescent="0.25">
      <c r="A291" s="25">
        <v>45236</v>
      </c>
      <c r="B291" s="3" t="s">
        <v>1329</v>
      </c>
      <c r="C291" s="3" t="s">
        <v>203</v>
      </c>
      <c r="D291" s="3" t="s">
        <v>1345</v>
      </c>
      <c r="E291" s="46">
        <v>1523</v>
      </c>
      <c r="F291" s="162">
        <v>90</v>
      </c>
      <c r="G291" s="162"/>
      <c r="H291" s="162">
        <f t="shared" ref="H291:H354" si="7">F291+G291</f>
        <v>90</v>
      </c>
    </row>
    <row r="292" spans="1:8" x14ac:dyDescent="0.25">
      <c r="A292" s="25">
        <v>45236</v>
      </c>
      <c r="B292" s="3" t="s">
        <v>1329</v>
      </c>
      <c r="C292" s="3" t="s">
        <v>203</v>
      </c>
      <c r="D292" s="3" t="s">
        <v>1345</v>
      </c>
      <c r="E292" s="3">
        <v>1525</v>
      </c>
      <c r="F292" s="162">
        <v>60</v>
      </c>
      <c r="G292" s="162"/>
      <c r="H292" s="162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1400</v>
      </c>
      <c r="E293" s="3">
        <v>384</v>
      </c>
      <c r="F293" s="162"/>
      <c r="G293" s="162">
        <v>1008.44</v>
      </c>
      <c r="H293" s="162">
        <f t="shared" si="7"/>
        <v>1008.44</v>
      </c>
    </row>
    <row r="294" spans="1:8" x14ac:dyDescent="0.25">
      <c r="A294" s="25">
        <v>45237</v>
      </c>
      <c r="B294" s="3" t="s">
        <v>1401</v>
      </c>
      <c r="C294" s="3" t="s">
        <v>237</v>
      </c>
      <c r="D294" s="3"/>
      <c r="E294" s="46">
        <v>58384733</v>
      </c>
      <c r="F294" s="162">
        <v>142.18</v>
      </c>
      <c r="G294" s="162"/>
      <c r="H294" s="162">
        <f t="shared" si="7"/>
        <v>142.18</v>
      </c>
    </row>
    <row r="295" spans="1:8" x14ac:dyDescent="0.25">
      <c r="A295" s="25">
        <v>45237</v>
      </c>
      <c r="B295" s="3" t="s">
        <v>160</v>
      </c>
      <c r="C295" s="3" t="s">
        <v>160</v>
      </c>
      <c r="D295" s="3" t="s">
        <v>1345</v>
      </c>
      <c r="E295" s="46">
        <v>1526</v>
      </c>
      <c r="F295" s="162">
        <v>500</v>
      </c>
      <c r="G295" s="162"/>
      <c r="H295" s="162">
        <f t="shared" si="7"/>
        <v>500</v>
      </c>
    </row>
    <row r="296" spans="1:8" x14ac:dyDescent="0.25">
      <c r="A296" s="25">
        <v>45237</v>
      </c>
      <c r="B296" s="3" t="s">
        <v>1329</v>
      </c>
      <c r="C296" s="3" t="s">
        <v>203</v>
      </c>
      <c r="D296" s="3" t="s">
        <v>1345</v>
      </c>
      <c r="E296" s="46">
        <v>1527</v>
      </c>
      <c r="F296" s="162">
        <v>200</v>
      </c>
      <c r="G296" s="162"/>
      <c r="H296" s="162">
        <f t="shared" si="7"/>
        <v>200</v>
      </c>
    </row>
    <row r="297" spans="1:8" x14ac:dyDescent="0.25">
      <c r="A297" s="25">
        <v>45237</v>
      </c>
      <c r="B297" s="3" t="s">
        <v>1070</v>
      </c>
      <c r="C297" s="3" t="s">
        <v>1070</v>
      </c>
      <c r="D297" s="3">
        <v>29084</v>
      </c>
      <c r="E297" s="46">
        <v>58384733</v>
      </c>
      <c r="F297" s="162"/>
      <c r="G297" s="162">
        <v>3923.5</v>
      </c>
      <c r="H297" s="162">
        <f t="shared" si="7"/>
        <v>3923.5</v>
      </c>
    </row>
    <row r="298" spans="1:8" x14ac:dyDescent="0.25">
      <c r="A298" s="25">
        <v>45238</v>
      </c>
      <c r="B298" s="3" t="s">
        <v>160</v>
      </c>
      <c r="C298" s="3" t="s">
        <v>237</v>
      </c>
      <c r="D298" s="3"/>
      <c r="E298" s="46">
        <v>1529</v>
      </c>
      <c r="F298" s="162">
        <v>170</v>
      </c>
      <c r="G298" s="162"/>
      <c r="H298" s="162">
        <f t="shared" si="7"/>
        <v>170</v>
      </c>
    </row>
    <row r="299" spans="1:8" x14ac:dyDescent="0.25">
      <c r="A299" s="25">
        <v>45238</v>
      </c>
      <c r="B299" s="3" t="s">
        <v>1329</v>
      </c>
      <c r="C299" s="3" t="s">
        <v>203</v>
      </c>
      <c r="D299" s="3"/>
      <c r="E299" s="46">
        <v>1530</v>
      </c>
      <c r="F299" s="162">
        <v>280</v>
      </c>
      <c r="G299" s="162"/>
      <c r="H299" s="162">
        <f t="shared" si="7"/>
        <v>280</v>
      </c>
    </row>
    <row r="300" spans="1:8" x14ac:dyDescent="0.25">
      <c r="A300" s="186">
        <v>45238</v>
      </c>
      <c r="B300" s="185" t="s">
        <v>1423</v>
      </c>
      <c r="C300" s="185" t="s">
        <v>1405</v>
      </c>
      <c r="D300" s="185"/>
      <c r="E300" s="185">
        <v>1531</v>
      </c>
      <c r="F300" s="187"/>
      <c r="G300" s="187">
        <v>135</v>
      </c>
      <c r="H300" s="162">
        <f t="shared" si="7"/>
        <v>135</v>
      </c>
    </row>
    <row r="301" spans="1:8" x14ac:dyDescent="0.25">
      <c r="A301" s="188">
        <v>45238</v>
      </c>
      <c r="B301" s="189" t="s">
        <v>340</v>
      </c>
      <c r="C301" s="189" t="s">
        <v>20</v>
      </c>
      <c r="D301" s="189"/>
      <c r="E301" s="189">
        <v>1532</v>
      </c>
      <c r="F301" s="190">
        <v>150</v>
      </c>
      <c r="G301" s="190"/>
      <c r="H301" s="162">
        <f t="shared" si="7"/>
        <v>150</v>
      </c>
    </row>
    <row r="302" spans="1:8" x14ac:dyDescent="0.25">
      <c r="A302" s="188">
        <v>45238</v>
      </c>
      <c r="B302" s="189" t="s">
        <v>1329</v>
      </c>
      <c r="C302" s="189" t="s">
        <v>203</v>
      </c>
      <c r="D302" s="189"/>
      <c r="E302" s="189">
        <v>1533</v>
      </c>
      <c r="F302" s="190">
        <v>280</v>
      </c>
      <c r="G302" s="190"/>
      <c r="H302" s="162">
        <f t="shared" si="7"/>
        <v>280</v>
      </c>
    </row>
    <row r="303" spans="1:8" x14ac:dyDescent="0.25">
      <c r="A303" s="188">
        <v>45238</v>
      </c>
      <c r="B303" s="189" t="s">
        <v>1191</v>
      </c>
      <c r="C303" s="189" t="s">
        <v>1066</v>
      </c>
      <c r="D303" s="189"/>
      <c r="E303" s="189">
        <v>1534</v>
      </c>
      <c r="F303" s="190"/>
      <c r="G303" s="190">
        <v>109.5</v>
      </c>
      <c r="H303" s="162">
        <f t="shared" si="7"/>
        <v>109.5</v>
      </c>
    </row>
    <row r="304" spans="1:8" x14ac:dyDescent="0.25">
      <c r="A304" s="188">
        <v>45240</v>
      </c>
      <c r="B304" s="189" t="s">
        <v>1420</v>
      </c>
      <c r="C304" s="189" t="s">
        <v>237</v>
      </c>
      <c r="D304" s="189"/>
      <c r="E304" s="189">
        <v>13633825</v>
      </c>
      <c r="F304" s="190">
        <v>1000</v>
      </c>
      <c r="G304" s="190"/>
      <c r="H304" s="162">
        <f t="shared" si="7"/>
        <v>1000</v>
      </c>
    </row>
    <row r="305" spans="1:8" x14ac:dyDescent="0.25">
      <c r="A305" s="188">
        <v>45240</v>
      </c>
      <c r="B305" s="189" t="s">
        <v>340</v>
      </c>
      <c r="C305" s="189" t="s">
        <v>1421</v>
      </c>
      <c r="D305" s="189"/>
      <c r="E305" s="189">
        <v>13633825</v>
      </c>
      <c r="F305" s="190"/>
      <c r="G305" s="190">
        <v>800</v>
      </c>
      <c r="H305" s="162">
        <f t="shared" si="7"/>
        <v>800</v>
      </c>
    </row>
    <row r="306" spans="1:8" x14ac:dyDescent="0.25">
      <c r="A306" s="188">
        <v>45240</v>
      </c>
      <c r="B306" s="189" t="s">
        <v>1329</v>
      </c>
      <c r="C306" s="189" t="s">
        <v>203</v>
      </c>
      <c r="D306" s="189"/>
      <c r="E306" s="189">
        <v>1536</v>
      </c>
      <c r="F306" s="190">
        <v>200</v>
      </c>
      <c r="G306" s="190"/>
      <c r="H306" s="162">
        <f t="shared" si="7"/>
        <v>200</v>
      </c>
    </row>
    <row r="307" spans="1:8" x14ac:dyDescent="0.25">
      <c r="A307" s="186">
        <v>45240</v>
      </c>
      <c r="B307" s="185" t="s">
        <v>1246</v>
      </c>
      <c r="C307" s="185" t="s">
        <v>191</v>
      </c>
      <c r="D307" s="185"/>
      <c r="E307" s="185">
        <v>1537</v>
      </c>
      <c r="F307" s="187">
        <v>100</v>
      </c>
      <c r="G307" s="187"/>
      <c r="H307" s="162">
        <f t="shared" si="7"/>
        <v>100</v>
      </c>
    </row>
    <row r="308" spans="1:8" x14ac:dyDescent="0.25">
      <c r="A308" s="186">
        <v>45240</v>
      </c>
      <c r="B308" s="185" t="s">
        <v>160</v>
      </c>
      <c r="C308" s="185" t="s">
        <v>1422</v>
      </c>
      <c r="D308" s="185"/>
      <c r="E308" s="185">
        <v>1538</v>
      </c>
      <c r="F308" s="187"/>
      <c r="G308" s="187">
        <v>500</v>
      </c>
      <c r="H308" s="162">
        <f t="shared" si="7"/>
        <v>500</v>
      </c>
    </row>
    <row r="309" spans="1:8" x14ac:dyDescent="0.25">
      <c r="A309" s="186">
        <v>45240</v>
      </c>
      <c r="B309" s="185" t="s">
        <v>650</v>
      </c>
      <c r="C309" s="185" t="s">
        <v>237</v>
      </c>
      <c r="D309" s="185"/>
      <c r="E309" s="185">
        <v>1539</v>
      </c>
      <c r="F309" s="187">
        <v>150</v>
      </c>
      <c r="G309" s="187"/>
      <c r="H309" s="162">
        <f t="shared" si="7"/>
        <v>150</v>
      </c>
    </row>
    <row r="310" spans="1:8" x14ac:dyDescent="0.25">
      <c r="A310" s="25">
        <v>45240</v>
      </c>
      <c r="B310" s="3" t="s">
        <v>1423</v>
      </c>
      <c r="C310" s="3" t="s">
        <v>1405</v>
      </c>
      <c r="D310" s="3"/>
      <c r="E310" s="3">
        <v>1540</v>
      </c>
      <c r="F310" s="162"/>
      <c r="G310" s="162">
        <v>150</v>
      </c>
      <c r="H310" s="162">
        <f t="shared" si="7"/>
        <v>150</v>
      </c>
    </row>
    <row r="311" spans="1:8" x14ac:dyDescent="0.25">
      <c r="A311" s="25">
        <v>41592</v>
      </c>
      <c r="B311" s="3" t="s">
        <v>769</v>
      </c>
      <c r="C311" s="3" t="s">
        <v>203</v>
      </c>
      <c r="D311" s="3"/>
      <c r="E311" s="3">
        <v>1544</v>
      </c>
      <c r="F311" s="162">
        <v>150</v>
      </c>
      <c r="G311" s="162"/>
      <c r="H311" s="162">
        <f t="shared" si="7"/>
        <v>150</v>
      </c>
    </row>
    <row r="312" spans="1:8" x14ac:dyDescent="0.25">
      <c r="A312" s="25">
        <v>45244</v>
      </c>
      <c r="B312" s="3" t="s">
        <v>160</v>
      </c>
      <c r="C312" s="3" t="s">
        <v>1019</v>
      </c>
      <c r="D312" s="3"/>
      <c r="E312" s="3">
        <v>1545</v>
      </c>
      <c r="F312" s="162">
        <v>365</v>
      </c>
      <c r="G312" s="162"/>
      <c r="H312" s="162">
        <f t="shared" si="7"/>
        <v>365</v>
      </c>
    </row>
    <row r="313" spans="1:8" x14ac:dyDescent="0.25">
      <c r="A313" s="25">
        <v>45244</v>
      </c>
      <c r="B313" s="3" t="s">
        <v>340</v>
      </c>
      <c r="C313" s="3" t="s">
        <v>20</v>
      </c>
      <c r="D313" s="3"/>
      <c r="E313" s="3">
        <v>1543</v>
      </c>
      <c r="F313" s="162">
        <v>250</v>
      </c>
      <c r="G313" s="162"/>
      <c r="H313" s="162">
        <f t="shared" si="7"/>
        <v>250</v>
      </c>
    </row>
    <row r="314" spans="1:8" x14ac:dyDescent="0.25">
      <c r="A314" s="25">
        <v>45244</v>
      </c>
      <c r="B314" s="3" t="s">
        <v>1246</v>
      </c>
      <c r="C314" s="3" t="s">
        <v>191</v>
      </c>
      <c r="D314" s="3"/>
      <c r="E314" s="3">
        <v>1546</v>
      </c>
      <c r="F314" s="162">
        <v>1500</v>
      </c>
      <c r="G314" s="162"/>
      <c r="H314" s="162">
        <f t="shared" si="7"/>
        <v>1500</v>
      </c>
    </row>
    <row r="315" spans="1:8" x14ac:dyDescent="0.25">
      <c r="A315" s="25">
        <v>45244</v>
      </c>
      <c r="B315" s="3" t="s">
        <v>650</v>
      </c>
      <c r="C315" s="3" t="s">
        <v>237</v>
      </c>
      <c r="D315" s="3"/>
      <c r="E315" s="3">
        <v>1547</v>
      </c>
      <c r="F315" s="162">
        <v>200</v>
      </c>
      <c r="G315" s="162"/>
      <c r="H315" s="162">
        <f t="shared" si="7"/>
        <v>200</v>
      </c>
    </row>
    <row r="316" spans="1:8" x14ac:dyDescent="0.25">
      <c r="A316" s="25">
        <v>45245</v>
      </c>
      <c r="B316" s="3" t="s">
        <v>160</v>
      </c>
      <c r="C316" s="3" t="s">
        <v>1436</v>
      </c>
      <c r="D316" s="3"/>
      <c r="E316" s="3">
        <v>1548</v>
      </c>
      <c r="F316" s="162">
        <v>465</v>
      </c>
      <c r="G316" s="162"/>
      <c r="H316" s="162">
        <f t="shared" si="7"/>
        <v>465</v>
      </c>
    </row>
    <row r="317" spans="1:8" x14ac:dyDescent="0.25">
      <c r="A317" s="25">
        <v>45245</v>
      </c>
      <c r="B317" s="3" t="s">
        <v>160</v>
      </c>
      <c r="C317" s="3" t="s">
        <v>1437</v>
      </c>
      <c r="D317" s="3"/>
      <c r="E317" s="3">
        <v>1549</v>
      </c>
      <c r="F317" s="162">
        <v>450</v>
      </c>
      <c r="G317" s="162"/>
      <c r="H317" s="162">
        <f t="shared" si="7"/>
        <v>450</v>
      </c>
    </row>
    <row r="318" spans="1:8" x14ac:dyDescent="0.25">
      <c r="A318" s="25">
        <v>45245</v>
      </c>
      <c r="B318" s="3" t="s">
        <v>1420</v>
      </c>
      <c r="C318" s="3" t="s">
        <v>237</v>
      </c>
      <c r="D318" s="3"/>
      <c r="E318" s="3">
        <v>58515363</v>
      </c>
      <c r="F318" s="162">
        <v>1000</v>
      </c>
      <c r="G318" s="162"/>
      <c r="H318" s="162">
        <f t="shared" si="7"/>
        <v>1000</v>
      </c>
    </row>
    <row r="319" spans="1:8" x14ac:dyDescent="0.25">
      <c r="A319" s="25">
        <v>45245</v>
      </c>
      <c r="B319" s="3" t="s">
        <v>1438</v>
      </c>
      <c r="C319" s="3" t="s">
        <v>1066</v>
      </c>
      <c r="D319" s="3"/>
      <c r="E319" s="3">
        <v>58515362</v>
      </c>
      <c r="F319" s="162">
        <v>200</v>
      </c>
      <c r="G319" s="162"/>
      <c r="H319" s="162">
        <f t="shared" si="7"/>
        <v>200</v>
      </c>
    </row>
    <row r="320" spans="1:8" x14ac:dyDescent="0.25">
      <c r="A320" s="25">
        <v>45246</v>
      </c>
      <c r="B320" s="3" t="s">
        <v>1329</v>
      </c>
      <c r="C320" s="3" t="s">
        <v>274</v>
      </c>
      <c r="D320" s="3"/>
      <c r="E320" s="3">
        <v>1542</v>
      </c>
      <c r="F320" s="162"/>
      <c r="G320" s="162">
        <v>1127.8499999999999</v>
      </c>
      <c r="H320" s="162">
        <f t="shared" si="7"/>
        <v>1127.8499999999999</v>
      </c>
    </row>
    <row r="321" spans="1:8" x14ac:dyDescent="0.25">
      <c r="A321" s="25">
        <v>45246</v>
      </c>
      <c r="B321" s="3" t="s">
        <v>1444</v>
      </c>
      <c r="C321" s="3" t="s">
        <v>1142</v>
      </c>
      <c r="D321" s="3"/>
      <c r="E321" s="3">
        <v>58526159</v>
      </c>
      <c r="F321" s="162"/>
      <c r="G321" s="162">
        <v>1200</v>
      </c>
      <c r="H321" s="162">
        <f t="shared" si="7"/>
        <v>1200</v>
      </c>
    </row>
    <row r="322" spans="1:8" x14ac:dyDescent="0.25">
      <c r="A322" s="25">
        <v>45246</v>
      </c>
      <c r="B322" s="3" t="s">
        <v>1445</v>
      </c>
      <c r="C322" s="3" t="s">
        <v>1447</v>
      </c>
      <c r="D322" s="3"/>
      <c r="E322" s="3">
        <v>58526685</v>
      </c>
      <c r="F322" s="162">
        <v>308</v>
      </c>
      <c r="G322" s="162"/>
      <c r="H322" s="162">
        <f t="shared" si="7"/>
        <v>308</v>
      </c>
    </row>
    <row r="323" spans="1:8" x14ac:dyDescent="0.25">
      <c r="A323" s="25">
        <v>45246</v>
      </c>
      <c r="B323" s="3" t="s">
        <v>1446</v>
      </c>
      <c r="C323" s="3" t="s">
        <v>160</v>
      </c>
      <c r="D323" s="3"/>
      <c r="E323" s="3">
        <v>58551890</v>
      </c>
      <c r="F323" s="162">
        <v>285.39</v>
      </c>
      <c r="G323" s="162"/>
      <c r="H323" s="162">
        <f t="shared" si="7"/>
        <v>285.39</v>
      </c>
    </row>
    <row r="324" spans="1:8" x14ac:dyDescent="0.25">
      <c r="A324" s="25">
        <v>45246</v>
      </c>
      <c r="B324" s="3" t="s">
        <v>1448</v>
      </c>
      <c r="C324" s="3" t="s">
        <v>160</v>
      </c>
      <c r="D324" s="3"/>
      <c r="E324" s="3" t="s">
        <v>1454</v>
      </c>
      <c r="F324" s="162">
        <v>100</v>
      </c>
      <c r="G324" s="162"/>
      <c r="H324" s="162">
        <f t="shared" si="7"/>
        <v>100</v>
      </c>
    </row>
    <row r="325" spans="1:8" x14ac:dyDescent="0.25">
      <c r="A325" s="25">
        <v>45247</v>
      </c>
      <c r="B325" s="3" t="s">
        <v>340</v>
      </c>
      <c r="C325" s="3" t="s">
        <v>20</v>
      </c>
      <c r="D325" s="3"/>
      <c r="E325" s="3">
        <v>1550</v>
      </c>
      <c r="F325" s="162">
        <v>2200</v>
      </c>
      <c r="G325" s="162"/>
      <c r="H325" s="162">
        <f t="shared" si="7"/>
        <v>2200</v>
      </c>
    </row>
    <row r="326" spans="1:8" x14ac:dyDescent="0.25">
      <c r="A326" s="25">
        <v>45247</v>
      </c>
      <c r="B326" s="3" t="s">
        <v>1452</v>
      </c>
      <c r="C326" s="3" t="s">
        <v>160</v>
      </c>
      <c r="D326" s="3"/>
      <c r="E326" s="3">
        <v>58551890</v>
      </c>
      <c r="F326" s="162">
        <v>169</v>
      </c>
      <c r="G326" s="162"/>
      <c r="H326" s="162">
        <f t="shared" si="7"/>
        <v>169</v>
      </c>
    </row>
    <row r="327" spans="1:8" x14ac:dyDescent="0.25">
      <c r="A327" s="25">
        <v>45247</v>
      </c>
      <c r="B327" s="3" t="s">
        <v>1453</v>
      </c>
      <c r="C327" s="3" t="s">
        <v>203</v>
      </c>
      <c r="D327" s="3" t="s">
        <v>1345</v>
      </c>
      <c r="E327" s="3">
        <v>1552</v>
      </c>
      <c r="F327" s="162">
        <v>120</v>
      </c>
      <c r="G327" s="162"/>
      <c r="H327" s="162">
        <f t="shared" si="7"/>
        <v>120</v>
      </c>
    </row>
    <row r="328" spans="1:8" x14ac:dyDescent="0.25">
      <c r="A328" s="25">
        <v>45247</v>
      </c>
      <c r="B328" s="25" t="s">
        <v>1036</v>
      </c>
      <c r="C328" s="3" t="s">
        <v>1036</v>
      </c>
      <c r="D328" s="3" t="s">
        <v>1457</v>
      </c>
      <c r="E328" s="3">
        <v>58551890</v>
      </c>
      <c r="F328" s="162"/>
      <c r="G328" s="162">
        <v>58</v>
      </c>
      <c r="H328" s="162">
        <f t="shared" si="7"/>
        <v>58</v>
      </c>
    </row>
    <row r="329" spans="1:8" x14ac:dyDescent="0.25">
      <c r="A329" s="25">
        <v>45250</v>
      </c>
      <c r="B329" s="3" t="s">
        <v>340</v>
      </c>
      <c r="C329" s="3" t="s">
        <v>20</v>
      </c>
      <c r="D329" s="3" t="s">
        <v>1345</v>
      </c>
      <c r="E329" s="3">
        <v>1551</v>
      </c>
      <c r="F329" s="162">
        <v>100</v>
      </c>
      <c r="G329" s="162"/>
      <c r="H329" s="162">
        <f t="shared" si="7"/>
        <v>100</v>
      </c>
    </row>
    <row r="330" spans="1:8" x14ac:dyDescent="0.25">
      <c r="A330" s="25">
        <v>45251</v>
      </c>
      <c r="B330" s="3" t="s">
        <v>1329</v>
      </c>
      <c r="C330" s="3" t="s">
        <v>203</v>
      </c>
      <c r="D330" s="3" t="s">
        <v>1345</v>
      </c>
      <c r="E330" s="3">
        <v>1554</v>
      </c>
      <c r="F330" s="162">
        <v>90</v>
      </c>
      <c r="G330" s="162"/>
      <c r="H330" s="162">
        <f t="shared" si="7"/>
        <v>90</v>
      </c>
    </row>
    <row r="331" spans="1:8" x14ac:dyDescent="0.25">
      <c r="A331" s="25">
        <v>45251</v>
      </c>
      <c r="B331" s="3" t="s">
        <v>160</v>
      </c>
      <c r="C331" s="3" t="s">
        <v>160</v>
      </c>
      <c r="D331" s="3" t="s">
        <v>1345</v>
      </c>
      <c r="E331" s="3">
        <v>1555</v>
      </c>
      <c r="F331" s="162">
        <v>310</v>
      </c>
      <c r="G331" s="162"/>
      <c r="H331" s="162">
        <f t="shared" si="7"/>
        <v>310</v>
      </c>
    </row>
    <row r="332" spans="1:8" x14ac:dyDescent="0.25">
      <c r="A332" s="25">
        <v>45251</v>
      </c>
      <c r="B332" s="3" t="s">
        <v>1329</v>
      </c>
      <c r="C332" s="3" t="s">
        <v>203</v>
      </c>
      <c r="D332" s="3" t="s">
        <v>1345</v>
      </c>
      <c r="E332" s="3">
        <v>1556</v>
      </c>
      <c r="F332" s="162">
        <v>100</v>
      </c>
      <c r="G332" s="162"/>
      <c r="H332" s="162">
        <f t="shared" si="7"/>
        <v>100</v>
      </c>
    </row>
    <row r="333" spans="1:8" x14ac:dyDescent="0.25">
      <c r="A333" s="25">
        <v>45251</v>
      </c>
      <c r="B333" s="3" t="s">
        <v>160</v>
      </c>
      <c r="C333" s="3" t="s">
        <v>160</v>
      </c>
      <c r="D333" s="3" t="s">
        <v>1345</v>
      </c>
      <c r="E333" s="3">
        <v>58591306</v>
      </c>
      <c r="F333" s="162">
        <v>150</v>
      </c>
      <c r="G333" s="162"/>
      <c r="H333" s="162">
        <f t="shared" si="7"/>
        <v>150</v>
      </c>
    </row>
    <row r="334" spans="1:8" x14ac:dyDescent="0.25">
      <c r="A334" s="25">
        <v>45251</v>
      </c>
      <c r="B334" s="3" t="s">
        <v>650</v>
      </c>
      <c r="C334" s="3" t="s">
        <v>237</v>
      </c>
      <c r="D334" s="3" t="s">
        <v>1345</v>
      </c>
      <c r="E334" s="3">
        <v>1557</v>
      </c>
      <c r="F334" s="162">
        <v>1000</v>
      </c>
      <c r="G334" s="162"/>
      <c r="H334" s="162">
        <f t="shared" si="7"/>
        <v>1000</v>
      </c>
    </row>
    <row r="335" spans="1:8" x14ac:dyDescent="0.25">
      <c r="A335" s="25">
        <v>45251</v>
      </c>
      <c r="B335" s="3" t="s">
        <v>650</v>
      </c>
      <c r="C335" s="3" t="s">
        <v>237</v>
      </c>
      <c r="D335" s="3" t="s">
        <v>1345</v>
      </c>
      <c r="E335" s="3">
        <v>1558</v>
      </c>
      <c r="F335" s="162">
        <v>1000</v>
      </c>
      <c r="G335" s="162"/>
      <c r="H335" s="162">
        <f t="shared" si="7"/>
        <v>1000</v>
      </c>
    </row>
    <row r="336" spans="1:8" x14ac:dyDescent="0.25">
      <c r="A336" s="25">
        <v>45251</v>
      </c>
      <c r="B336" s="3" t="s">
        <v>1070</v>
      </c>
      <c r="C336" s="3" t="s">
        <v>1070</v>
      </c>
      <c r="D336" s="3"/>
      <c r="E336" s="3">
        <v>58589698</v>
      </c>
      <c r="F336" s="162"/>
      <c r="G336" s="162">
        <v>2583.7600000000002</v>
      </c>
      <c r="H336" s="162">
        <f t="shared" si="7"/>
        <v>2583.7600000000002</v>
      </c>
    </row>
    <row r="337" spans="1:8" x14ac:dyDescent="0.25">
      <c r="A337" s="25">
        <v>45251</v>
      </c>
      <c r="B337" s="3" t="s">
        <v>1467</v>
      </c>
      <c r="C337" s="3" t="s">
        <v>1468</v>
      </c>
      <c r="D337" s="3"/>
      <c r="E337" s="184">
        <v>58601750</v>
      </c>
      <c r="F337" s="162"/>
      <c r="G337" s="162">
        <v>30</v>
      </c>
      <c r="H337" s="162">
        <f t="shared" si="7"/>
        <v>30</v>
      </c>
    </row>
    <row r="338" spans="1:8" x14ac:dyDescent="0.25">
      <c r="A338" s="25">
        <v>45251</v>
      </c>
      <c r="B338" s="3" t="s">
        <v>1423</v>
      </c>
      <c r="C338" s="3" t="s">
        <v>1469</v>
      </c>
      <c r="D338" s="3">
        <v>37</v>
      </c>
      <c r="E338" s="3">
        <v>1559</v>
      </c>
      <c r="F338" s="162"/>
      <c r="G338" s="162">
        <v>85</v>
      </c>
      <c r="H338" s="162">
        <f t="shared" si="7"/>
        <v>85</v>
      </c>
    </row>
    <row r="339" spans="1:8" x14ac:dyDescent="0.25">
      <c r="A339" s="25">
        <v>45252</v>
      </c>
      <c r="B339" s="3" t="s">
        <v>340</v>
      </c>
      <c r="C339" s="3" t="s">
        <v>20</v>
      </c>
      <c r="D339" s="3" t="s">
        <v>1345</v>
      </c>
      <c r="E339" s="3">
        <v>1560</v>
      </c>
      <c r="F339" s="162">
        <v>2000</v>
      </c>
      <c r="G339" s="162"/>
      <c r="H339" s="162">
        <f t="shared" si="7"/>
        <v>2000</v>
      </c>
    </row>
    <row r="340" spans="1:8" x14ac:dyDescent="0.25">
      <c r="A340" s="25">
        <v>45252</v>
      </c>
      <c r="B340" s="3" t="s">
        <v>1329</v>
      </c>
      <c r="C340" s="3" t="s">
        <v>274</v>
      </c>
      <c r="D340" s="3" t="s">
        <v>1345</v>
      </c>
      <c r="E340" s="3">
        <v>1561</v>
      </c>
      <c r="F340" s="162">
        <v>1000</v>
      </c>
      <c r="G340" s="162"/>
      <c r="H340" s="162">
        <f t="shared" si="7"/>
        <v>1000</v>
      </c>
    </row>
    <row r="341" spans="1:8" x14ac:dyDescent="0.25">
      <c r="A341" s="25">
        <v>45252</v>
      </c>
      <c r="B341" s="3" t="s">
        <v>1329</v>
      </c>
      <c r="C341" s="3" t="s">
        <v>274</v>
      </c>
      <c r="D341" s="3" t="s">
        <v>1345</v>
      </c>
      <c r="E341" s="3">
        <v>1562</v>
      </c>
      <c r="F341" s="162">
        <v>1000</v>
      </c>
      <c r="G341" s="162"/>
      <c r="H341" s="162">
        <f t="shared" si="7"/>
        <v>1000</v>
      </c>
    </row>
    <row r="342" spans="1:8" x14ac:dyDescent="0.25">
      <c r="A342" s="25">
        <v>45252</v>
      </c>
      <c r="B342" s="3" t="s">
        <v>160</v>
      </c>
      <c r="C342" s="3" t="s">
        <v>1470</v>
      </c>
      <c r="D342" s="3" t="s">
        <v>1345</v>
      </c>
      <c r="E342" s="3">
        <v>1564</v>
      </c>
      <c r="F342" s="162">
        <v>500</v>
      </c>
      <c r="G342" s="162"/>
      <c r="H342" s="162">
        <f t="shared" si="7"/>
        <v>500</v>
      </c>
    </row>
    <row r="343" spans="1:8" x14ac:dyDescent="0.25">
      <c r="A343" s="25">
        <v>45254</v>
      </c>
      <c r="B343" s="3" t="s">
        <v>160</v>
      </c>
      <c r="C343" s="3" t="s">
        <v>1477</v>
      </c>
      <c r="D343" s="3" t="s">
        <v>1345</v>
      </c>
      <c r="E343" s="3">
        <v>1566</v>
      </c>
      <c r="F343" s="162">
        <v>200</v>
      </c>
      <c r="G343" s="162"/>
      <c r="H343" s="162">
        <f t="shared" si="7"/>
        <v>200</v>
      </c>
    </row>
    <row r="344" spans="1:8" x14ac:dyDescent="0.25">
      <c r="A344" s="25">
        <v>45257</v>
      </c>
      <c r="B344" s="3" t="s">
        <v>1478</v>
      </c>
      <c r="C344" s="3" t="s">
        <v>1478</v>
      </c>
      <c r="D344" s="3"/>
      <c r="E344" s="3">
        <v>1568</v>
      </c>
      <c r="F344" s="162"/>
      <c r="G344" s="162">
        <v>240</v>
      </c>
      <c r="H344" s="162">
        <f t="shared" si="7"/>
        <v>240</v>
      </c>
    </row>
    <row r="345" spans="1:8" x14ac:dyDescent="0.25">
      <c r="A345" s="25">
        <v>45257</v>
      </c>
      <c r="B345" s="3" t="s">
        <v>340</v>
      </c>
      <c r="C345" s="3" t="s">
        <v>20</v>
      </c>
      <c r="D345" s="3" t="s">
        <v>1345</v>
      </c>
      <c r="E345" s="3">
        <v>1570</v>
      </c>
      <c r="F345" s="162">
        <v>90</v>
      </c>
      <c r="G345" s="162"/>
      <c r="H345" s="162">
        <f t="shared" si="7"/>
        <v>90</v>
      </c>
    </row>
    <row r="346" spans="1:8" x14ac:dyDescent="0.25">
      <c r="A346" s="25">
        <v>45257</v>
      </c>
      <c r="B346" s="3" t="s">
        <v>1032</v>
      </c>
      <c r="C346" s="3" t="s">
        <v>1480</v>
      </c>
      <c r="D346" s="3" t="s">
        <v>1482</v>
      </c>
      <c r="E346" s="3">
        <v>1571</v>
      </c>
      <c r="F346" s="162">
        <v>2100</v>
      </c>
      <c r="G346" s="3"/>
      <c r="H346" s="162">
        <f t="shared" si="7"/>
        <v>2100</v>
      </c>
    </row>
    <row r="347" spans="1:8" x14ac:dyDescent="0.25">
      <c r="A347" s="25">
        <v>45257</v>
      </c>
      <c r="B347" s="3" t="s">
        <v>1064</v>
      </c>
      <c r="C347" s="3" t="s">
        <v>1481</v>
      </c>
      <c r="D347" s="3" t="s">
        <v>1482</v>
      </c>
      <c r="E347" s="3">
        <v>1572</v>
      </c>
      <c r="F347" s="162">
        <v>1445</v>
      </c>
      <c r="G347" s="162"/>
      <c r="H347" s="162">
        <f t="shared" si="7"/>
        <v>1445</v>
      </c>
    </row>
    <row r="348" spans="1:8" x14ac:dyDescent="0.25">
      <c r="A348" s="25">
        <v>45259</v>
      </c>
      <c r="B348" s="3" t="s">
        <v>160</v>
      </c>
      <c r="C348" s="3" t="s">
        <v>1484</v>
      </c>
      <c r="D348" s="3" t="s">
        <v>1345</v>
      </c>
      <c r="E348" s="3">
        <v>1573</v>
      </c>
      <c r="F348" s="162">
        <v>340</v>
      </c>
      <c r="G348" s="162"/>
      <c r="H348" s="162">
        <f t="shared" si="7"/>
        <v>340</v>
      </c>
    </row>
    <row r="349" spans="1:8" x14ac:dyDescent="0.25">
      <c r="A349" s="25">
        <v>45259</v>
      </c>
      <c r="B349" s="3" t="s">
        <v>1485</v>
      </c>
      <c r="C349" s="3" t="s">
        <v>1486</v>
      </c>
      <c r="D349" s="3" t="s">
        <v>1345</v>
      </c>
      <c r="E349" s="3">
        <v>1575</v>
      </c>
      <c r="F349" s="162">
        <v>500</v>
      </c>
      <c r="G349" s="162"/>
      <c r="H349" s="162">
        <f t="shared" si="7"/>
        <v>500</v>
      </c>
    </row>
    <row r="350" spans="1:8" x14ac:dyDescent="0.25">
      <c r="A350" s="25">
        <v>45260</v>
      </c>
      <c r="B350" s="3" t="s">
        <v>1329</v>
      </c>
      <c r="C350" s="3" t="s">
        <v>1489</v>
      </c>
      <c r="D350" s="3" t="s">
        <v>1345</v>
      </c>
      <c r="E350" s="3">
        <v>1576</v>
      </c>
      <c r="F350" s="162">
        <v>1000</v>
      </c>
      <c r="G350" s="162"/>
      <c r="H350" s="162">
        <f t="shared" si="7"/>
        <v>1000</v>
      </c>
    </row>
    <row r="351" spans="1:8" x14ac:dyDescent="0.25">
      <c r="A351" s="25">
        <v>45260</v>
      </c>
      <c r="B351" s="3" t="s">
        <v>1329</v>
      </c>
      <c r="C351" s="3" t="s">
        <v>1489</v>
      </c>
      <c r="D351" s="3" t="s">
        <v>1345</v>
      </c>
      <c r="E351" s="3">
        <v>1577</v>
      </c>
      <c r="F351" s="162">
        <v>681.97</v>
      </c>
      <c r="G351" s="162"/>
      <c r="H351" s="162">
        <f t="shared" si="7"/>
        <v>681.97</v>
      </c>
    </row>
    <row r="352" spans="1:8" x14ac:dyDescent="0.25">
      <c r="A352" s="25">
        <v>45260</v>
      </c>
      <c r="B352" s="3" t="s">
        <v>769</v>
      </c>
      <c r="C352" s="3" t="s">
        <v>1490</v>
      </c>
      <c r="D352" s="3"/>
      <c r="E352" s="3">
        <v>1579</v>
      </c>
      <c r="F352" s="18"/>
      <c r="G352" s="162">
        <v>1040</v>
      </c>
      <c r="H352" s="162">
        <f t="shared" si="7"/>
        <v>1040</v>
      </c>
    </row>
    <row r="353" spans="1:8" x14ac:dyDescent="0.25">
      <c r="A353" s="25">
        <v>45260</v>
      </c>
      <c r="B353" s="3" t="s">
        <v>160</v>
      </c>
      <c r="C353" s="3" t="s">
        <v>203</v>
      </c>
      <c r="D353" s="3" t="s">
        <v>1345</v>
      </c>
      <c r="E353" s="3">
        <v>1580</v>
      </c>
      <c r="F353" s="18">
        <v>250</v>
      </c>
      <c r="G353" s="162"/>
      <c r="H353" s="162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2"/>
      <c r="H354" s="162">
        <f t="shared" si="7"/>
        <v>0</v>
      </c>
    </row>
    <row r="357" spans="1:8" ht="27" x14ac:dyDescent="0.35">
      <c r="A357" s="249" t="s">
        <v>1398</v>
      </c>
      <c r="B357" s="250"/>
      <c r="C357" s="250"/>
      <c r="D357" s="250"/>
      <c r="E357" s="250"/>
      <c r="F357" s="250"/>
      <c r="G357" s="250"/>
      <c r="H357" s="251"/>
    </row>
    <row r="358" spans="1:8" ht="15.75" x14ac:dyDescent="0.25">
      <c r="A358" s="171" t="s">
        <v>34</v>
      </c>
      <c r="B358" s="171" t="s">
        <v>1034</v>
      </c>
      <c r="C358" s="171" t="s">
        <v>1035</v>
      </c>
      <c r="D358" s="171" t="s">
        <v>1028</v>
      </c>
      <c r="E358" s="171" t="s">
        <v>1033</v>
      </c>
      <c r="F358" s="171" t="s">
        <v>95</v>
      </c>
      <c r="G358" s="171" t="s">
        <v>1029</v>
      </c>
      <c r="H358" s="171" t="s">
        <v>1030</v>
      </c>
    </row>
    <row r="359" spans="1:8" x14ac:dyDescent="0.25">
      <c r="A359" s="25"/>
      <c r="B359" s="3"/>
      <c r="C359" s="3"/>
      <c r="D359" s="46"/>
      <c r="E359" s="46"/>
      <c r="F359" s="162"/>
      <c r="G359" s="162"/>
      <c r="H359" s="162">
        <f>F359+G359</f>
        <v>0</v>
      </c>
    </row>
    <row r="360" spans="1:8" x14ac:dyDescent="0.25">
      <c r="A360" s="25"/>
      <c r="B360" s="3"/>
      <c r="C360" s="3"/>
      <c r="D360" s="46"/>
      <c r="E360" s="46"/>
      <c r="F360" s="162"/>
      <c r="G360" s="162"/>
      <c r="H360" s="162">
        <f t="shared" ref="H360:H371" si="8">F360+G360</f>
        <v>0</v>
      </c>
    </row>
    <row r="361" spans="1:8" x14ac:dyDescent="0.25">
      <c r="A361" s="25"/>
      <c r="B361" s="3"/>
      <c r="C361" s="3"/>
      <c r="D361" s="46"/>
      <c r="E361" s="46"/>
      <c r="F361" s="162"/>
      <c r="G361" s="162"/>
      <c r="H361" s="162">
        <f t="shared" si="8"/>
        <v>0</v>
      </c>
    </row>
    <row r="362" spans="1:8" x14ac:dyDescent="0.25">
      <c r="A362" s="25"/>
      <c r="B362" s="3"/>
      <c r="C362" s="3"/>
      <c r="D362" s="46"/>
      <c r="E362" s="46"/>
      <c r="F362" s="162"/>
      <c r="G362" s="162"/>
      <c r="H362" s="162">
        <f t="shared" si="8"/>
        <v>0</v>
      </c>
    </row>
    <row r="363" spans="1:8" x14ac:dyDescent="0.25">
      <c r="A363" s="25"/>
      <c r="B363" s="3"/>
      <c r="C363" s="3"/>
      <c r="D363" s="3"/>
      <c r="E363" s="46"/>
      <c r="F363" s="18"/>
      <c r="G363" s="162"/>
      <c r="H363" s="162">
        <f t="shared" si="8"/>
        <v>0</v>
      </c>
    </row>
    <row r="364" spans="1:8" x14ac:dyDescent="0.25">
      <c r="A364" s="25"/>
      <c r="B364" s="3"/>
      <c r="C364" s="3"/>
      <c r="D364" s="3"/>
      <c r="E364" s="46"/>
      <c r="F364" s="206"/>
      <c r="G364" s="162"/>
      <c r="H364" s="162">
        <f t="shared" si="8"/>
        <v>0</v>
      </c>
    </row>
    <row r="365" spans="1:8" x14ac:dyDescent="0.25">
      <c r="A365" s="25"/>
      <c r="B365" s="3"/>
      <c r="C365" s="3"/>
      <c r="D365" s="46"/>
      <c r="E365" s="46"/>
      <c r="F365" s="162"/>
      <c r="G365" s="162"/>
      <c r="H365" s="162">
        <f t="shared" si="8"/>
        <v>0</v>
      </c>
    </row>
    <row r="366" spans="1:8" x14ac:dyDescent="0.25">
      <c r="A366" s="25"/>
      <c r="B366" s="3"/>
      <c r="C366" s="3"/>
      <c r="D366" s="46"/>
      <c r="E366" s="46"/>
      <c r="F366" s="162"/>
      <c r="G366" s="162"/>
      <c r="H366" s="162">
        <f t="shared" si="8"/>
        <v>0</v>
      </c>
    </row>
    <row r="367" spans="1:8" x14ac:dyDescent="0.25">
      <c r="A367" s="25"/>
      <c r="B367" s="3"/>
      <c r="C367" s="3"/>
      <c r="D367" s="46"/>
      <c r="E367" s="46"/>
      <c r="F367" s="162"/>
      <c r="G367" s="162"/>
      <c r="H367" s="162">
        <f t="shared" si="8"/>
        <v>0</v>
      </c>
    </row>
    <row r="368" spans="1:8" x14ac:dyDescent="0.25">
      <c r="A368" s="25"/>
      <c r="B368" s="3"/>
      <c r="C368" s="3"/>
      <c r="D368" s="46"/>
      <c r="E368" s="46"/>
      <c r="F368" s="162"/>
      <c r="G368" s="162"/>
      <c r="H368" s="162">
        <f t="shared" si="8"/>
        <v>0</v>
      </c>
    </row>
    <row r="369" spans="1:8" x14ac:dyDescent="0.25">
      <c r="A369" s="25"/>
      <c r="B369" s="3"/>
      <c r="C369" s="3"/>
      <c r="D369" s="3"/>
      <c r="E369" s="46"/>
      <c r="F369" s="162"/>
      <c r="G369" s="162"/>
      <c r="H369" s="162">
        <f t="shared" si="8"/>
        <v>0</v>
      </c>
    </row>
    <row r="370" spans="1:8" x14ac:dyDescent="0.25">
      <c r="A370" s="25"/>
      <c r="B370" s="3"/>
      <c r="C370" s="3"/>
      <c r="D370" s="3"/>
      <c r="E370" s="46"/>
      <c r="F370" s="162"/>
      <c r="G370" s="162"/>
      <c r="H370" s="162">
        <f t="shared" si="8"/>
        <v>0</v>
      </c>
    </row>
    <row r="371" spans="1:8" x14ac:dyDescent="0.25">
      <c r="A371" s="25"/>
      <c r="B371" s="3"/>
      <c r="C371" s="3"/>
      <c r="D371" s="3"/>
      <c r="E371" s="46"/>
      <c r="F371" s="162"/>
      <c r="G371" s="162"/>
      <c r="H371" s="162">
        <f t="shared" si="8"/>
        <v>0</v>
      </c>
    </row>
    <row r="372" spans="1:8" x14ac:dyDescent="0.25">
      <c r="A372" s="25"/>
      <c r="B372" s="3"/>
      <c r="C372" s="3"/>
      <c r="D372" s="3"/>
      <c r="E372" s="46"/>
      <c r="F372" s="162"/>
      <c r="G372" s="162"/>
      <c r="H372" s="162">
        <f>F372+G372</f>
        <v>0</v>
      </c>
    </row>
    <row r="373" spans="1:8" x14ac:dyDescent="0.25">
      <c r="A373" s="25"/>
      <c r="B373" s="3"/>
      <c r="C373" s="3"/>
      <c r="D373" s="3"/>
      <c r="E373" s="46"/>
      <c r="F373" s="162"/>
      <c r="G373" s="162"/>
      <c r="H373" s="162">
        <f>F373+G373</f>
        <v>0</v>
      </c>
    </row>
    <row r="374" spans="1:8" x14ac:dyDescent="0.25">
      <c r="A374" s="25"/>
      <c r="B374" s="3"/>
      <c r="C374" s="3"/>
      <c r="D374" s="3"/>
      <c r="E374" s="46"/>
      <c r="F374" s="162"/>
      <c r="G374" s="162"/>
      <c r="H374" s="162">
        <f>F374+G374</f>
        <v>0</v>
      </c>
    </row>
    <row r="375" spans="1:8" x14ac:dyDescent="0.25">
      <c r="A375" s="25"/>
      <c r="B375" s="3"/>
      <c r="C375" s="3"/>
      <c r="D375" s="3"/>
      <c r="E375" s="46"/>
      <c r="F375" s="162"/>
      <c r="G375" s="162"/>
      <c r="H375" s="162">
        <f t="shared" ref="H375:H438" si="9">F375+G375</f>
        <v>0</v>
      </c>
    </row>
    <row r="376" spans="1:8" x14ac:dyDescent="0.25">
      <c r="A376" s="25"/>
      <c r="B376" s="3"/>
      <c r="C376" s="3"/>
      <c r="D376" s="3"/>
      <c r="E376" s="3"/>
      <c r="F376" s="162"/>
      <c r="G376" s="162"/>
      <c r="H376" s="162">
        <f t="shared" si="9"/>
        <v>0</v>
      </c>
    </row>
    <row r="377" spans="1:8" x14ac:dyDescent="0.25">
      <c r="A377" s="25"/>
      <c r="B377" s="3"/>
      <c r="C377" s="3"/>
      <c r="D377" s="3"/>
      <c r="E377" s="3"/>
      <c r="F377" s="162"/>
      <c r="G377" s="162"/>
      <c r="H377" s="162">
        <f t="shared" si="9"/>
        <v>0</v>
      </c>
    </row>
    <row r="378" spans="1:8" x14ac:dyDescent="0.25">
      <c r="A378" s="25"/>
      <c r="B378" s="3"/>
      <c r="C378" s="3"/>
      <c r="D378" s="3"/>
      <c r="E378" s="46"/>
      <c r="F378" s="162"/>
      <c r="G378" s="162"/>
      <c r="H378" s="162">
        <f t="shared" si="9"/>
        <v>0</v>
      </c>
    </row>
    <row r="379" spans="1:8" x14ac:dyDescent="0.25">
      <c r="A379" s="25"/>
      <c r="B379" s="3"/>
      <c r="C379" s="3"/>
      <c r="D379" s="3"/>
      <c r="E379" s="46"/>
      <c r="F379" s="162"/>
      <c r="G379" s="162"/>
      <c r="H379" s="162">
        <f t="shared" si="9"/>
        <v>0</v>
      </c>
    </row>
    <row r="380" spans="1:8" x14ac:dyDescent="0.25">
      <c r="A380" s="25"/>
      <c r="B380" s="3"/>
      <c r="C380" s="3"/>
      <c r="D380" s="3"/>
      <c r="E380" s="46"/>
      <c r="F380" s="162"/>
      <c r="G380" s="162"/>
      <c r="H380" s="162">
        <f t="shared" si="9"/>
        <v>0</v>
      </c>
    </row>
    <row r="381" spans="1:8" x14ac:dyDescent="0.25">
      <c r="A381" s="25"/>
      <c r="B381" s="3"/>
      <c r="C381" s="3"/>
      <c r="D381" s="3"/>
      <c r="E381" s="46"/>
      <c r="F381" s="162"/>
      <c r="G381" s="162"/>
      <c r="H381" s="162">
        <f t="shared" si="9"/>
        <v>0</v>
      </c>
    </row>
    <row r="382" spans="1:8" x14ac:dyDescent="0.25">
      <c r="A382" s="25"/>
      <c r="B382" s="3"/>
      <c r="C382" s="3"/>
      <c r="D382" s="3"/>
      <c r="E382" s="46"/>
      <c r="F382" s="162"/>
      <c r="G382" s="162"/>
      <c r="H382" s="162">
        <f t="shared" si="9"/>
        <v>0</v>
      </c>
    </row>
    <row r="383" spans="1:8" x14ac:dyDescent="0.25">
      <c r="A383" s="25"/>
      <c r="B383" s="3"/>
      <c r="C383" s="3"/>
      <c r="D383" s="3"/>
      <c r="E383" s="46"/>
      <c r="F383" s="162"/>
      <c r="G383" s="162"/>
      <c r="H383" s="162">
        <f t="shared" si="9"/>
        <v>0</v>
      </c>
    </row>
    <row r="384" spans="1:8" x14ac:dyDescent="0.25">
      <c r="A384" s="186"/>
      <c r="B384" s="185"/>
      <c r="C384" s="185"/>
      <c r="D384" s="185"/>
      <c r="E384" s="185"/>
      <c r="F384" s="187"/>
      <c r="G384" s="187"/>
      <c r="H384" s="162">
        <f t="shared" si="9"/>
        <v>0</v>
      </c>
    </row>
    <row r="385" spans="1:8" x14ac:dyDescent="0.25">
      <c r="A385" s="188"/>
      <c r="B385" s="189"/>
      <c r="C385" s="189"/>
      <c r="D385" s="189"/>
      <c r="E385" s="189"/>
      <c r="F385" s="190"/>
      <c r="G385" s="190"/>
      <c r="H385" s="162">
        <f t="shared" si="9"/>
        <v>0</v>
      </c>
    </row>
    <row r="386" spans="1:8" x14ac:dyDescent="0.25">
      <c r="A386" s="188"/>
      <c r="B386" s="189"/>
      <c r="C386" s="189"/>
      <c r="D386" s="189"/>
      <c r="E386" s="189"/>
      <c r="F386" s="190"/>
      <c r="G386" s="190"/>
      <c r="H386" s="162">
        <f t="shared" si="9"/>
        <v>0</v>
      </c>
    </row>
    <row r="387" spans="1:8" x14ac:dyDescent="0.25">
      <c r="A387" s="188"/>
      <c r="B387" s="189"/>
      <c r="C387" s="189"/>
      <c r="D387" s="189"/>
      <c r="E387" s="189"/>
      <c r="F387" s="190"/>
      <c r="G387" s="190"/>
      <c r="H387" s="162">
        <f t="shared" si="9"/>
        <v>0</v>
      </c>
    </row>
    <row r="388" spans="1:8" x14ac:dyDescent="0.25">
      <c r="A388" s="188"/>
      <c r="B388" s="189"/>
      <c r="C388" s="189"/>
      <c r="D388" s="189"/>
      <c r="E388" s="189"/>
      <c r="F388" s="211"/>
      <c r="G388" s="190"/>
      <c r="H388" s="162">
        <f t="shared" si="9"/>
        <v>0</v>
      </c>
    </row>
    <row r="389" spans="1:8" x14ac:dyDescent="0.25">
      <c r="A389" s="188"/>
      <c r="B389" s="189"/>
      <c r="C389" s="189"/>
      <c r="D389" s="189"/>
      <c r="E389" s="189"/>
      <c r="F389" s="190"/>
      <c r="G389" s="190"/>
      <c r="H389" s="162">
        <f t="shared" si="9"/>
        <v>0</v>
      </c>
    </row>
    <row r="390" spans="1:8" x14ac:dyDescent="0.25">
      <c r="A390" s="188"/>
      <c r="B390" s="189"/>
      <c r="C390" s="189"/>
      <c r="D390" s="189"/>
      <c r="E390" s="189"/>
      <c r="F390" s="190"/>
      <c r="G390" s="190"/>
      <c r="H390" s="162">
        <f t="shared" si="9"/>
        <v>0</v>
      </c>
    </row>
    <row r="391" spans="1:8" x14ac:dyDescent="0.25">
      <c r="A391" s="186"/>
      <c r="B391" s="185"/>
      <c r="C391" s="185"/>
      <c r="D391" s="185"/>
      <c r="E391" s="185"/>
      <c r="F391" s="187"/>
      <c r="G391" s="187"/>
      <c r="H391" s="162">
        <f t="shared" si="9"/>
        <v>0</v>
      </c>
    </row>
    <row r="392" spans="1:8" x14ac:dyDescent="0.25">
      <c r="A392" s="186"/>
      <c r="B392" s="185"/>
      <c r="C392" s="185"/>
      <c r="D392" s="185"/>
      <c r="E392" s="185"/>
      <c r="F392" s="187"/>
      <c r="G392" s="187"/>
      <c r="H392" s="162">
        <f t="shared" si="9"/>
        <v>0</v>
      </c>
    </row>
    <row r="393" spans="1:8" x14ac:dyDescent="0.25">
      <c r="A393" s="186"/>
      <c r="B393" s="185"/>
      <c r="C393" s="185"/>
      <c r="D393" s="185"/>
      <c r="E393" s="185"/>
      <c r="F393" s="187"/>
      <c r="G393" s="187"/>
      <c r="H393" s="162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2"/>
      <c r="G394" s="162"/>
      <c r="H394" s="162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2"/>
      <c r="G395" s="162"/>
      <c r="H395" s="162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2"/>
      <c r="G396" s="162"/>
      <c r="H396" s="162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2"/>
      <c r="G397" s="162"/>
      <c r="H397" s="162">
        <f t="shared" si="9"/>
        <v>0</v>
      </c>
    </row>
    <row r="398" spans="1:8" x14ac:dyDescent="0.25">
      <c r="A398" s="25"/>
      <c r="B398" s="3"/>
      <c r="C398" s="3"/>
      <c r="D398" s="3"/>
      <c r="E398" s="3"/>
      <c r="F398" s="199"/>
      <c r="G398" s="162"/>
      <c r="H398" s="162">
        <f t="shared" si="9"/>
        <v>0</v>
      </c>
    </row>
    <row r="399" spans="1:8" x14ac:dyDescent="0.25">
      <c r="A399" s="25"/>
      <c r="B399" s="3"/>
      <c r="C399" s="3"/>
      <c r="D399" s="3"/>
      <c r="E399" s="3"/>
      <c r="F399" s="199"/>
      <c r="G399" s="162"/>
      <c r="H399" s="162">
        <f t="shared" si="9"/>
        <v>0</v>
      </c>
    </row>
    <row r="400" spans="1:8" x14ac:dyDescent="0.25">
      <c r="A400" s="25"/>
      <c r="B400" s="3"/>
      <c r="C400" s="3"/>
      <c r="D400" s="3"/>
      <c r="E400" s="3"/>
      <c r="F400" s="199"/>
      <c r="G400" s="162"/>
      <c r="H400" s="162">
        <f t="shared" si="9"/>
        <v>0</v>
      </c>
    </row>
    <row r="401" spans="1:8" x14ac:dyDescent="0.25">
      <c r="A401" s="25"/>
      <c r="B401" s="3"/>
      <c r="C401" s="3"/>
      <c r="D401" s="3"/>
      <c r="E401" s="3"/>
      <c r="F401" s="199"/>
      <c r="G401" s="162"/>
      <c r="H401" s="162">
        <f t="shared" si="9"/>
        <v>0</v>
      </c>
    </row>
    <row r="402" spans="1:8" x14ac:dyDescent="0.25">
      <c r="A402" s="25"/>
      <c r="B402" s="3"/>
      <c r="C402" s="3"/>
      <c r="D402" s="3"/>
      <c r="E402" s="15"/>
      <c r="F402" s="199"/>
      <c r="G402" s="162"/>
      <c r="H402" s="162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2"/>
      <c r="G403" s="162"/>
      <c r="H403" s="162">
        <f t="shared" si="9"/>
        <v>0</v>
      </c>
    </row>
    <row r="404" spans="1:8" x14ac:dyDescent="0.25">
      <c r="A404" s="25"/>
      <c r="B404" s="3"/>
      <c r="C404" s="3"/>
      <c r="D404" s="3"/>
      <c r="E404" s="15"/>
      <c r="F404" s="199"/>
      <c r="G404" s="162"/>
      <c r="H404" s="162">
        <f t="shared" si="9"/>
        <v>0</v>
      </c>
    </row>
    <row r="405" spans="1:8" x14ac:dyDescent="0.25">
      <c r="A405" s="25"/>
      <c r="B405" s="3"/>
      <c r="C405" s="3"/>
      <c r="D405" s="3"/>
      <c r="E405" s="15"/>
      <c r="F405" s="199"/>
      <c r="G405" s="162"/>
      <c r="H405" s="162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2"/>
      <c r="G406" s="162"/>
      <c r="H406" s="162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2"/>
      <c r="G407" s="162"/>
      <c r="H407" s="162">
        <f t="shared" si="9"/>
        <v>0</v>
      </c>
    </row>
    <row r="408" spans="1:8" x14ac:dyDescent="0.25">
      <c r="A408" s="25"/>
      <c r="B408" s="3"/>
      <c r="C408" s="3"/>
      <c r="D408" s="3"/>
      <c r="E408" s="15"/>
      <c r="F408" s="199"/>
      <c r="G408" s="162"/>
      <c r="H408" s="162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2"/>
      <c r="G409" s="162"/>
      <c r="H409" s="162">
        <f t="shared" si="9"/>
        <v>0</v>
      </c>
    </row>
    <row r="410" spans="1:8" x14ac:dyDescent="0.25">
      <c r="A410" s="25"/>
      <c r="B410" s="3"/>
      <c r="C410" s="3"/>
      <c r="D410" s="3"/>
      <c r="E410" s="15"/>
      <c r="F410" s="199"/>
      <c r="G410" s="162"/>
      <c r="H410" s="162">
        <f t="shared" si="9"/>
        <v>0</v>
      </c>
    </row>
    <row r="411" spans="1:8" x14ac:dyDescent="0.25">
      <c r="A411" s="25"/>
      <c r="B411" s="25"/>
      <c r="C411" s="3"/>
      <c r="D411" s="3"/>
      <c r="E411" s="3"/>
      <c r="F411" s="162"/>
      <c r="G411" s="162"/>
      <c r="H411" s="162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2"/>
      <c r="G412" s="162"/>
      <c r="H412" s="162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2"/>
      <c r="G413" s="162"/>
      <c r="H413" s="162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2"/>
      <c r="G414" s="162"/>
      <c r="H414" s="162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2"/>
      <c r="G415" s="162"/>
      <c r="H415" s="162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2"/>
      <c r="G416" s="162"/>
      <c r="H416" s="162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2"/>
      <c r="G417" s="162"/>
      <c r="H417" s="162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2"/>
      <c r="G418" s="162"/>
      <c r="H418" s="162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2"/>
      <c r="G419" s="162"/>
      <c r="H419" s="162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2"/>
      <c r="G420" s="162"/>
      <c r="H420" s="162">
        <f t="shared" si="9"/>
        <v>0</v>
      </c>
    </row>
    <row r="421" spans="1:8" x14ac:dyDescent="0.25">
      <c r="A421" s="25"/>
      <c r="B421" s="3"/>
      <c r="C421" s="3"/>
      <c r="D421" s="3"/>
      <c r="E421" s="184"/>
      <c r="F421" s="162"/>
      <c r="G421" s="162"/>
      <c r="H421" s="162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2"/>
      <c r="G422" s="162"/>
      <c r="H422" s="162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2"/>
      <c r="G423" s="162"/>
      <c r="H423" s="162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2"/>
      <c r="G424" s="162"/>
      <c r="H424" s="162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2"/>
      <c r="G425" s="162"/>
      <c r="H425" s="162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2"/>
      <c r="G426" s="162"/>
      <c r="H426" s="162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2"/>
      <c r="G427" s="162"/>
      <c r="H427" s="162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2"/>
      <c r="G428" s="162"/>
      <c r="H428" s="162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2"/>
      <c r="G429" s="162"/>
      <c r="H429" s="162">
        <f t="shared" si="9"/>
        <v>0</v>
      </c>
    </row>
    <row r="430" spans="1:8" x14ac:dyDescent="0.25">
      <c r="A430" s="25">
        <v>45289</v>
      </c>
      <c r="B430" s="3"/>
      <c r="C430" s="3"/>
      <c r="D430" s="3"/>
      <c r="E430" s="3"/>
      <c r="F430" s="162"/>
      <c r="G430" s="3"/>
      <c r="H430" s="162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2"/>
      <c r="G431" s="162"/>
      <c r="H431" s="162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2"/>
      <c r="G432" s="162"/>
      <c r="H432" s="162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2"/>
      <c r="G433" s="162"/>
      <c r="H433" s="162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2"/>
      <c r="G434" s="162"/>
      <c r="H434" s="162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2"/>
      <c r="G435" s="162"/>
      <c r="H435" s="162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2"/>
      <c r="H436" s="162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2"/>
      <c r="H437" s="162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2"/>
      <c r="H438" s="162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38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1" t="s">
        <v>52</v>
      </c>
      <c r="B1" s="252"/>
      <c r="C1" s="252"/>
      <c r="D1" s="252"/>
      <c r="E1" s="252"/>
      <c r="F1" s="252"/>
      <c r="G1" s="252"/>
      <c r="H1" s="252"/>
      <c r="I1" s="262"/>
      <c r="J1" s="261" t="s">
        <v>52</v>
      </c>
      <c r="K1" s="252"/>
      <c r="L1" s="252"/>
      <c r="M1" s="252"/>
      <c r="N1" s="252"/>
      <c r="O1" s="252"/>
      <c r="P1" s="252"/>
      <c r="Q1" s="252"/>
      <c r="R1" s="26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3" t="s">
        <v>36</v>
      </c>
      <c r="B2" s="253"/>
      <c r="C2" s="253"/>
      <c r="D2" s="253"/>
      <c r="E2" s="253"/>
      <c r="F2" s="253"/>
      <c r="G2" s="253"/>
      <c r="H2" s="253"/>
      <c r="I2" s="264"/>
      <c r="J2" s="263" t="s">
        <v>36</v>
      </c>
      <c r="K2" s="253"/>
      <c r="L2" s="253"/>
      <c r="M2" s="253"/>
      <c r="N2" s="253"/>
      <c r="O2" s="253"/>
      <c r="P2" s="253"/>
      <c r="Q2" s="253"/>
      <c r="R2" s="264"/>
      <c r="AC2" s="29"/>
      <c r="AD2" s="1" t="s">
        <v>53</v>
      </c>
      <c r="AE2" t="s">
        <v>289</v>
      </c>
      <c r="AH2" t="s">
        <v>56</v>
      </c>
      <c r="AI2" t="s">
        <v>230</v>
      </c>
      <c r="AK2" s="28"/>
      <c r="AM2" s="29"/>
      <c r="AN2" s="1" t="s">
        <v>53</v>
      </c>
      <c r="AO2" t="s">
        <v>231</v>
      </c>
      <c r="AR2" t="s">
        <v>56</v>
      </c>
      <c r="AS2" t="s">
        <v>230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54</v>
      </c>
      <c r="AE3">
        <v>1726019084</v>
      </c>
      <c r="AK3" s="28"/>
      <c r="AM3" s="29"/>
      <c r="AN3" s="1" t="s">
        <v>54</v>
      </c>
      <c r="AO3">
        <v>1803598133</v>
      </c>
      <c r="AU3" s="28"/>
    </row>
    <row r="4" spans="1:47" ht="15.75" x14ac:dyDescent="0.25">
      <c r="A4" s="29"/>
      <c r="B4" s="1" t="s">
        <v>53</v>
      </c>
      <c r="C4" t="s">
        <v>910</v>
      </c>
      <c r="F4" t="s">
        <v>56</v>
      </c>
      <c r="G4" t="s">
        <v>233</v>
      </c>
      <c r="I4" s="28"/>
      <c r="J4" s="29"/>
      <c r="K4" s="1" t="s">
        <v>53</v>
      </c>
      <c r="L4" t="s">
        <v>904</v>
      </c>
      <c r="O4" t="s">
        <v>56</v>
      </c>
      <c r="P4" t="s">
        <v>907</v>
      </c>
      <c r="R4" s="28"/>
      <c r="AC4" s="29"/>
      <c r="AD4" t="s">
        <v>55</v>
      </c>
      <c r="AE4" s="45">
        <v>44958</v>
      </c>
      <c r="AH4" s="1" t="s">
        <v>37</v>
      </c>
      <c r="AJ4">
        <v>30</v>
      </c>
      <c r="AK4" s="28"/>
      <c r="AM4" s="29"/>
      <c r="AN4" t="s">
        <v>55</v>
      </c>
      <c r="AO4" s="45">
        <v>44958</v>
      </c>
      <c r="AR4" s="1" t="s">
        <v>37</v>
      </c>
      <c r="AT4">
        <v>30</v>
      </c>
      <c r="AU4" s="28"/>
    </row>
    <row r="5" spans="1:47" ht="15.75" x14ac:dyDescent="0.25">
      <c r="A5" s="29"/>
      <c r="B5" s="1" t="s">
        <v>54</v>
      </c>
      <c r="C5" s="255">
        <v>1724600125</v>
      </c>
      <c r="D5" s="255"/>
      <c r="I5" s="28"/>
      <c r="J5" s="29"/>
      <c r="K5" s="1" t="s">
        <v>54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55</v>
      </c>
      <c r="C6" s="45">
        <v>45260</v>
      </c>
      <c r="F6" s="1" t="s">
        <v>37</v>
      </c>
      <c r="H6">
        <v>30</v>
      </c>
      <c r="I6" s="28"/>
      <c r="J6" s="29"/>
      <c r="K6" t="s">
        <v>55</v>
      </c>
      <c r="L6" s="45">
        <f>C6</f>
        <v>45260</v>
      </c>
      <c r="O6" s="1" t="s">
        <v>37</v>
      </c>
      <c r="Q6">
        <v>30</v>
      </c>
      <c r="R6" s="28"/>
      <c r="AC6" s="29"/>
      <c r="AD6" s="257" t="s">
        <v>38</v>
      </c>
      <c r="AE6" s="257"/>
      <c r="AF6" s="257"/>
      <c r="AH6" s="257" t="s">
        <v>39</v>
      </c>
      <c r="AI6" s="257"/>
      <c r="AJ6" s="257"/>
      <c r="AK6" s="34"/>
      <c r="AM6" s="29"/>
      <c r="AN6" s="257" t="s">
        <v>38</v>
      </c>
      <c r="AO6" s="257"/>
      <c r="AP6" s="257"/>
      <c r="AR6" s="257" t="s">
        <v>39</v>
      </c>
      <c r="AS6" s="257"/>
      <c r="AT6" s="257"/>
      <c r="AU6" s="34"/>
    </row>
    <row r="7" spans="1:47" ht="15.75" x14ac:dyDescent="0.25">
      <c r="A7" s="29"/>
      <c r="I7" s="28"/>
      <c r="J7" s="29"/>
      <c r="R7" s="28"/>
      <c r="AC7" s="29"/>
      <c r="AD7" t="s">
        <v>40</v>
      </c>
      <c r="AF7" s="40">
        <v>450.04</v>
      </c>
      <c r="AH7" t="s">
        <v>41</v>
      </c>
      <c r="AJ7" s="40">
        <f>AF7*9.45/100</f>
        <v>42.528779999999998</v>
      </c>
      <c r="AK7" s="28"/>
      <c r="AM7" s="29"/>
      <c r="AN7" t="s">
        <v>40</v>
      </c>
      <c r="AP7" s="40">
        <v>450.04</v>
      </c>
      <c r="AR7" t="s">
        <v>41</v>
      </c>
      <c r="AT7" s="40">
        <f>AP7*9.45/100</f>
        <v>42.528779999999998</v>
      </c>
      <c r="AU7" s="28"/>
    </row>
    <row r="8" spans="1:47" ht="15.75" x14ac:dyDescent="0.25">
      <c r="A8" s="29"/>
      <c r="B8" s="257" t="s">
        <v>38</v>
      </c>
      <c r="C8" s="257"/>
      <c r="D8" s="257"/>
      <c r="F8" s="257" t="s">
        <v>39</v>
      </c>
      <c r="G8" s="257"/>
      <c r="H8" s="257"/>
      <c r="I8" s="34"/>
      <c r="J8" s="29"/>
      <c r="K8" s="257" t="s">
        <v>38</v>
      </c>
      <c r="L8" s="257"/>
      <c r="M8" s="257"/>
      <c r="O8" s="257" t="s">
        <v>39</v>
      </c>
      <c r="P8" s="257"/>
      <c r="Q8" s="257"/>
      <c r="R8" s="34"/>
      <c r="AC8" s="29"/>
      <c r="AD8" t="s">
        <v>42</v>
      </c>
      <c r="AF8" s="40">
        <v>0</v>
      </c>
      <c r="AH8" t="s">
        <v>43</v>
      </c>
      <c r="AJ8" s="40">
        <v>0</v>
      </c>
      <c r="AK8" s="28"/>
      <c r="AM8" s="29"/>
      <c r="AN8" t="s">
        <v>42</v>
      </c>
      <c r="AP8" s="40">
        <v>0</v>
      </c>
      <c r="AR8" t="s">
        <v>43</v>
      </c>
      <c r="AT8" s="40">
        <v>0</v>
      </c>
      <c r="AU8" s="28"/>
    </row>
    <row r="9" spans="1:47" ht="15.75" x14ac:dyDescent="0.25">
      <c r="A9" s="29"/>
      <c r="B9" t="s">
        <v>40</v>
      </c>
      <c r="D9" s="40">
        <v>465.87</v>
      </c>
      <c r="F9" t="s">
        <v>41</v>
      </c>
      <c r="H9" s="40">
        <f>D9*9.45/100</f>
        <v>44.024714999999993</v>
      </c>
      <c r="I9" s="28"/>
      <c r="J9" s="29"/>
      <c r="K9" t="s">
        <v>40</v>
      </c>
      <c r="M9" s="40">
        <v>450.04</v>
      </c>
      <c r="O9" t="s">
        <v>41</v>
      </c>
      <c r="Q9" s="40">
        <f>M9*9.45/100</f>
        <v>42.528779999999998</v>
      </c>
      <c r="R9" s="28"/>
      <c r="AC9" s="29"/>
      <c r="AD9" t="s">
        <v>44</v>
      </c>
      <c r="AF9" s="41">
        <f>+AF7/12</f>
        <v>37.503333333333337</v>
      </c>
      <c r="AK9" s="28"/>
      <c r="AM9" s="29"/>
      <c r="AN9" t="s">
        <v>44</v>
      </c>
      <c r="AP9" s="41">
        <f>+AP7/12</f>
        <v>37.503333333333337</v>
      </c>
      <c r="AU9" s="28"/>
    </row>
    <row r="10" spans="1:47" ht="15.75" x14ac:dyDescent="0.25">
      <c r="A10" s="29"/>
      <c r="B10" t="s">
        <v>42</v>
      </c>
      <c r="D10" s="40">
        <v>0</v>
      </c>
      <c r="F10" t="s">
        <v>43</v>
      </c>
      <c r="H10" s="40">
        <v>0</v>
      </c>
      <c r="I10" s="28"/>
      <c r="J10" s="29"/>
      <c r="K10" t="s">
        <v>42</v>
      </c>
      <c r="M10" s="40">
        <v>0</v>
      </c>
      <c r="O10" t="s">
        <v>43</v>
      </c>
      <c r="Q10" s="40"/>
      <c r="R10" s="28"/>
      <c r="AC10" s="29"/>
      <c r="AD10" t="s">
        <v>45</v>
      </c>
      <c r="AF10" s="41">
        <f>+AF7/12</f>
        <v>37.503333333333337</v>
      </c>
      <c r="AK10" s="28"/>
      <c r="AM10" s="29"/>
      <c r="AN10" t="s">
        <v>45</v>
      </c>
      <c r="AP10" s="41">
        <f>450.04/12</f>
        <v>37.503333333333337</v>
      </c>
      <c r="AU10" s="28"/>
    </row>
    <row r="11" spans="1:47" ht="15.75" x14ac:dyDescent="0.25">
      <c r="A11" s="29"/>
      <c r="B11" t="s">
        <v>44</v>
      </c>
      <c r="D11" s="41">
        <f>+D9/12</f>
        <v>38.822499999999998</v>
      </c>
      <c r="I11" s="28"/>
      <c r="J11" s="29"/>
      <c r="K11" t="s">
        <v>44</v>
      </c>
      <c r="M11" s="41">
        <f>+M9/12</f>
        <v>37.503333333333337</v>
      </c>
      <c r="R11" s="28"/>
      <c r="AC11" s="29"/>
      <c r="AD11" t="s">
        <v>46</v>
      </c>
      <c r="AF11" s="41">
        <f>AF7*8.33%</f>
        <v>37.488332</v>
      </c>
      <c r="AK11" s="28"/>
      <c r="AM11" s="29"/>
      <c r="AN11" t="s">
        <v>46</v>
      </c>
      <c r="AP11" s="41">
        <f>AP7*8.33%</f>
        <v>37.488332</v>
      </c>
      <c r="AU11" s="28"/>
    </row>
    <row r="12" spans="1:47" ht="15.75" x14ac:dyDescent="0.25">
      <c r="A12" s="29"/>
      <c r="B12" t="s">
        <v>45</v>
      </c>
      <c r="D12" s="41">
        <f>450/12</f>
        <v>37.5</v>
      </c>
      <c r="I12" s="28"/>
      <c r="J12" s="29"/>
      <c r="K12" t="s">
        <v>45</v>
      </c>
      <c r="M12" s="41">
        <f>450/12</f>
        <v>37.5</v>
      </c>
      <c r="R12" s="28"/>
      <c r="AC12" s="29"/>
      <c r="AD12" s="37" t="s">
        <v>47</v>
      </c>
      <c r="AE12" s="38"/>
      <c r="AF12" s="42">
        <f>SUM(AF7:AF11)</f>
        <v>562.53499866666675</v>
      </c>
      <c r="AH12" s="37" t="s">
        <v>48</v>
      </c>
      <c r="AI12" s="38"/>
      <c r="AJ12" s="42">
        <f>SUM(AJ7:AJ11)</f>
        <v>42.528779999999998</v>
      </c>
      <c r="AK12" s="35"/>
      <c r="AM12" s="29"/>
      <c r="AN12" s="37" t="s">
        <v>47</v>
      </c>
      <c r="AO12" s="38"/>
      <c r="AP12" s="42">
        <f>SUM(AP7:AP11)</f>
        <v>562.53499866666675</v>
      </c>
      <c r="AR12" s="37" t="s">
        <v>48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46</v>
      </c>
      <c r="D13" s="41">
        <f>D9*8.33%</f>
        <v>38.806970999999997</v>
      </c>
      <c r="I13" s="28"/>
      <c r="J13" s="29"/>
      <c r="K13" t="s">
        <v>46</v>
      </c>
      <c r="M13" s="41">
        <f>M9*8.33%</f>
        <v>37.488332</v>
      </c>
      <c r="R13" s="28"/>
      <c r="AC13" s="29"/>
      <c r="AG13" s="260">
        <f>AF12-AJ12</f>
        <v>520.00621866666677</v>
      </c>
      <c r="AK13" s="30"/>
      <c r="AM13" s="29"/>
      <c r="AQ13" s="260">
        <f>AP12-AT12</f>
        <v>520.00621866666677</v>
      </c>
      <c r="AU13" s="30"/>
    </row>
    <row r="14" spans="1:47" ht="15.75" x14ac:dyDescent="0.25">
      <c r="A14" s="29"/>
      <c r="B14" s="37" t="s">
        <v>47</v>
      </c>
      <c r="C14" s="38"/>
      <c r="D14" s="42">
        <f>SUM(D9:D13)</f>
        <v>580.99947099999997</v>
      </c>
      <c r="F14" s="37" t="s">
        <v>48</v>
      </c>
      <c r="G14" s="38"/>
      <c r="H14" s="42">
        <f>SUM(H9:H13)</f>
        <v>44.024714999999993</v>
      </c>
      <c r="I14" s="35"/>
      <c r="J14" s="29"/>
      <c r="K14" s="37" t="s">
        <v>47</v>
      </c>
      <c r="L14" s="38"/>
      <c r="M14" s="42">
        <f>SUM(M9:M13)</f>
        <v>562.53166533333331</v>
      </c>
      <c r="O14" s="37" t="s">
        <v>48</v>
      </c>
      <c r="P14" s="38"/>
      <c r="Q14" s="42">
        <f>SUM(Q9:Q13)</f>
        <v>42.528779999999998</v>
      </c>
      <c r="R14" s="35"/>
      <c r="AC14" s="29"/>
      <c r="AG14" s="260"/>
      <c r="AK14" s="30"/>
      <c r="AM14" s="29"/>
      <c r="AQ14" s="260"/>
      <c r="AU14" s="30"/>
    </row>
    <row r="15" spans="1:47" ht="15" customHeight="1" x14ac:dyDescent="0.25">
      <c r="A15" s="29"/>
      <c r="E15" s="260">
        <f>D14-H14</f>
        <v>536.97475599999996</v>
      </c>
      <c r="I15" s="30"/>
      <c r="J15" s="29"/>
      <c r="N15" s="260">
        <f>M14-Q14</f>
        <v>520.00288533333332</v>
      </c>
      <c r="R15" s="30"/>
      <c r="AC15" s="29"/>
      <c r="AG15" s="39" t="s">
        <v>49</v>
      </c>
      <c r="AK15" s="30"/>
      <c r="AM15" s="29"/>
      <c r="AQ15" s="39" t="s">
        <v>49</v>
      </c>
      <c r="AU15" s="30"/>
    </row>
    <row r="16" spans="1:47" ht="15" customHeight="1" x14ac:dyDescent="0.25">
      <c r="A16" s="29"/>
      <c r="E16" s="260"/>
      <c r="I16" s="30"/>
      <c r="J16" s="29"/>
      <c r="N16" s="260"/>
      <c r="R16" s="30"/>
      <c r="AC16" s="29"/>
      <c r="AK16" s="30"/>
      <c r="AM16" s="29"/>
      <c r="AU16" s="30"/>
    </row>
    <row r="17" spans="1:47" x14ac:dyDescent="0.25">
      <c r="A17" s="29"/>
      <c r="E17" s="39" t="s">
        <v>49</v>
      </c>
      <c r="I17" s="30"/>
      <c r="J17" s="29"/>
      <c r="N17" s="39" t="s">
        <v>49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9" t="s">
        <v>50</v>
      </c>
      <c r="AE19" s="259"/>
      <c r="AF19" s="259"/>
      <c r="AH19" s="259" t="s">
        <v>51</v>
      </c>
      <c r="AI19" s="259"/>
      <c r="AJ19" s="259"/>
      <c r="AK19" s="36"/>
      <c r="AM19" s="29"/>
      <c r="AN19" s="259" t="s">
        <v>50</v>
      </c>
      <c r="AO19" s="259"/>
      <c r="AP19" s="259"/>
      <c r="AR19" s="259" t="s">
        <v>51</v>
      </c>
      <c r="AS19" s="259"/>
      <c r="AT19" s="25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9" t="s">
        <v>50</v>
      </c>
      <c r="C21" s="259"/>
      <c r="D21" s="259"/>
      <c r="F21" s="259" t="s">
        <v>51</v>
      </c>
      <c r="G21" s="259"/>
      <c r="H21" s="259"/>
      <c r="I21" s="36"/>
      <c r="J21" s="29"/>
      <c r="K21" s="259" t="s">
        <v>50</v>
      </c>
      <c r="L21" s="259"/>
      <c r="M21" s="259"/>
      <c r="O21" s="259" t="s">
        <v>51</v>
      </c>
      <c r="P21" s="259"/>
      <c r="Q21" s="25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8"/>
      <c r="U22" s="268"/>
      <c r="V22" s="268"/>
      <c r="W22" s="268"/>
      <c r="X22" s="268"/>
      <c r="Y22" s="268"/>
      <c r="Z22" s="268"/>
      <c r="AA22" s="268"/>
      <c r="AB22" s="268"/>
      <c r="AC22" s="261" t="s">
        <v>52</v>
      </c>
      <c r="AD22" s="252"/>
      <c r="AE22" s="252"/>
      <c r="AF22" s="252"/>
      <c r="AG22" s="252"/>
      <c r="AH22" s="252"/>
      <c r="AI22" s="252"/>
      <c r="AJ22" s="252"/>
      <c r="AK22" s="262"/>
      <c r="AM22" s="261" t="s">
        <v>52</v>
      </c>
      <c r="AN22" s="252"/>
      <c r="AO22" s="252"/>
      <c r="AP22" s="252"/>
      <c r="AQ22" s="252"/>
      <c r="AR22" s="252"/>
      <c r="AS22" s="252"/>
      <c r="AT22" s="252"/>
      <c r="AU22" s="262"/>
    </row>
    <row r="23" spans="1:47" ht="26.25" x14ac:dyDescent="0.25">
      <c r="A23" s="261" t="s">
        <v>52</v>
      </c>
      <c r="B23" s="252"/>
      <c r="C23" s="252"/>
      <c r="D23" s="252"/>
      <c r="E23" s="252"/>
      <c r="F23" s="252"/>
      <c r="G23" s="252"/>
      <c r="H23" s="252"/>
      <c r="I23" s="262"/>
      <c r="J23" s="261" t="s">
        <v>52</v>
      </c>
      <c r="K23" s="252"/>
      <c r="L23" s="252"/>
      <c r="M23" s="252"/>
      <c r="N23" s="252"/>
      <c r="O23" s="252"/>
      <c r="P23" s="252"/>
      <c r="Q23" s="252"/>
      <c r="R23" s="262"/>
      <c r="T23" s="85"/>
      <c r="U23" s="85"/>
      <c r="V23" s="85"/>
      <c r="W23" s="85"/>
      <c r="X23" s="85"/>
      <c r="Y23" s="85"/>
      <c r="Z23" s="85"/>
      <c r="AA23" s="85"/>
      <c r="AB23" s="86"/>
      <c r="AC23" s="29"/>
      <c r="AD23" s="1" t="s">
        <v>53</v>
      </c>
      <c r="AE23" t="s">
        <v>292</v>
      </c>
      <c r="AH23" t="s">
        <v>56</v>
      </c>
      <c r="AI23" t="s">
        <v>232</v>
      </c>
      <c r="AK23" s="28"/>
      <c r="AM23" s="29"/>
      <c r="AN23" s="1" t="s">
        <v>53</v>
      </c>
      <c r="AO23" t="s">
        <v>293</v>
      </c>
      <c r="AR23" t="s">
        <v>56</v>
      </c>
      <c r="AS23" t="s">
        <v>232</v>
      </c>
      <c r="AU23" s="28"/>
    </row>
    <row r="24" spans="1:47" ht="21" x14ac:dyDescent="0.35">
      <c r="A24" s="263" t="s">
        <v>36</v>
      </c>
      <c r="B24" s="253"/>
      <c r="C24" s="253"/>
      <c r="D24" s="253"/>
      <c r="E24" s="253"/>
      <c r="F24" s="253"/>
      <c r="G24" s="253"/>
      <c r="H24" s="253"/>
      <c r="I24" s="264"/>
      <c r="J24" s="263" t="s">
        <v>36</v>
      </c>
      <c r="K24" s="253"/>
      <c r="L24" s="253"/>
      <c r="M24" s="253"/>
      <c r="N24" s="253"/>
      <c r="O24" s="253"/>
      <c r="P24" s="253"/>
      <c r="Q24" s="253"/>
      <c r="R24" s="264"/>
      <c r="T24" s="85"/>
      <c r="U24" s="85"/>
      <c r="V24" s="85"/>
      <c r="W24" s="85"/>
      <c r="X24" s="85"/>
      <c r="Y24" s="85"/>
      <c r="Z24" s="85"/>
      <c r="AA24" s="85"/>
      <c r="AB24" s="86"/>
      <c r="AC24" s="29"/>
      <c r="AD24" s="1" t="s">
        <v>54</v>
      </c>
      <c r="AE24">
        <v>1716325822</v>
      </c>
      <c r="AK24" s="28"/>
      <c r="AM24" s="29"/>
      <c r="AN24" s="1" t="s">
        <v>54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85"/>
      <c r="U25" s="85"/>
      <c r="V25" s="87"/>
      <c r="W25" s="85"/>
      <c r="X25" s="85"/>
      <c r="Y25" s="88"/>
      <c r="Z25" s="88"/>
      <c r="AA25" s="85"/>
      <c r="AB25" s="86"/>
      <c r="AC25" s="29"/>
      <c r="AD25" t="s">
        <v>55</v>
      </c>
      <c r="AE25" s="45">
        <v>44958</v>
      </c>
      <c r="AH25" s="1" t="s">
        <v>37</v>
      </c>
      <c r="AJ25">
        <v>30</v>
      </c>
      <c r="AK25" s="28"/>
      <c r="AM25" s="29"/>
      <c r="AN25" t="s">
        <v>55</v>
      </c>
      <c r="AO25" s="45">
        <v>44958</v>
      </c>
      <c r="AR25" s="1" t="s">
        <v>37</v>
      </c>
      <c r="AT25">
        <v>30</v>
      </c>
      <c r="AU25" s="28"/>
    </row>
    <row r="26" spans="1:47" ht="15.75" x14ac:dyDescent="0.25">
      <c r="A26" s="29"/>
      <c r="B26" s="1" t="s">
        <v>53</v>
      </c>
      <c r="C26" t="s">
        <v>234</v>
      </c>
      <c r="F26" t="s">
        <v>56</v>
      </c>
      <c r="G26" t="s">
        <v>230</v>
      </c>
      <c r="I26" s="28"/>
      <c r="J26" s="29"/>
      <c r="K26" s="1" t="s">
        <v>53</v>
      </c>
      <c r="L26" t="s">
        <v>291</v>
      </c>
      <c r="O26" t="s">
        <v>56</v>
      </c>
      <c r="P26" t="s">
        <v>225</v>
      </c>
      <c r="R26" s="28"/>
      <c r="T26" s="85"/>
      <c r="U26" s="85"/>
      <c r="V26" s="85"/>
      <c r="W26" s="85"/>
      <c r="X26" s="85"/>
      <c r="Y26" s="85"/>
      <c r="Z26" s="85"/>
      <c r="AA26" s="85"/>
      <c r="AB26" s="86"/>
      <c r="AC26" s="29"/>
      <c r="AK26" s="28"/>
      <c r="AM26" s="29"/>
      <c r="AU26" s="28"/>
    </row>
    <row r="27" spans="1:47" ht="15.75" x14ac:dyDescent="0.25">
      <c r="A27" s="29"/>
      <c r="B27" s="1" t="s">
        <v>54</v>
      </c>
      <c r="C27" s="255">
        <v>1719901926</v>
      </c>
      <c r="D27" s="255"/>
      <c r="I27" s="28"/>
      <c r="J27" s="29"/>
      <c r="K27" s="1" t="s">
        <v>54</v>
      </c>
      <c r="L27">
        <v>2350864985</v>
      </c>
      <c r="R27" s="28"/>
      <c r="T27" s="85"/>
      <c r="U27" s="265"/>
      <c r="V27" s="265"/>
      <c r="W27" s="265"/>
      <c r="X27" s="85"/>
      <c r="Y27" s="265"/>
      <c r="Z27" s="265"/>
      <c r="AA27" s="265"/>
      <c r="AB27" s="89"/>
      <c r="AC27" s="29"/>
      <c r="AD27" s="257" t="s">
        <v>38</v>
      </c>
      <c r="AE27" s="257"/>
      <c r="AF27" s="257"/>
      <c r="AH27" s="257" t="s">
        <v>39</v>
      </c>
      <c r="AI27" s="257"/>
      <c r="AJ27" s="257"/>
      <c r="AK27" s="34"/>
      <c r="AM27" s="29"/>
      <c r="AN27" s="257" t="s">
        <v>38</v>
      </c>
      <c r="AO27" s="257"/>
      <c r="AP27" s="257"/>
      <c r="AR27" s="257" t="s">
        <v>39</v>
      </c>
      <c r="AS27" s="257"/>
      <c r="AT27" s="257"/>
      <c r="AU27" s="34"/>
    </row>
    <row r="28" spans="1:47" ht="15.75" x14ac:dyDescent="0.25">
      <c r="A28" s="29"/>
      <c r="B28" t="s">
        <v>55</v>
      </c>
      <c r="C28" s="45">
        <f>C6</f>
        <v>45260</v>
      </c>
      <c r="F28" s="1" t="s">
        <v>37</v>
      </c>
      <c r="H28">
        <v>15</v>
      </c>
      <c r="I28" s="28"/>
      <c r="J28" s="29"/>
      <c r="K28" t="s">
        <v>55</v>
      </c>
      <c r="L28" s="45">
        <f>C6</f>
        <v>45260</v>
      </c>
      <c r="O28" s="1" t="s">
        <v>37</v>
      </c>
      <c r="Q28">
        <v>15</v>
      </c>
      <c r="R28" s="28"/>
      <c r="T28" s="85"/>
      <c r="U28" s="85"/>
      <c r="V28" s="85"/>
      <c r="W28" s="90"/>
      <c r="X28" s="85"/>
      <c r="Y28" s="85"/>
      <c r="Z28" s="85"/>
      <c r="AA28" s="90"/>
      <c r="AB28" s="86"/>
      <c r="AC28" s="29"/>
      <c r="AD28" t="s">
        <v>40</v>
      </c>
      <c r="AF28" s="40">
        <v>450.04</v>
      </c>
      <c r="AH28" t="s">
        <v>41</v>
      </c>
      <c r="AJ28" s="40">
        <f>AF28*9.45/100</f>
        <v>42.528779999999998</v>
      </c>
      <c r="AK28" s="28"/>
      <c r="AM28" s="29"/>
      <c r="AN28" t="s">
        <v>40</v>
      </c>
      <c r="AP28" s="40">
        <v>450.04</v>
      </c>
      <c r="AR28" t="s">
        <v>41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85"/>
      <c r="U29" s="85"/>
      <c r="V29" s="85"/>
      <c r="W29" s="90"/>
      <c r="X29" s="85"/>
      <c r="Y29" s="85"/>
      <c r="Z29" s="85"/>
      <c r="AA29" s="90"/>
      <c r="AB29" s="86"/>
      <c r="AC29" s="29"/>
      <c r="AD29" t="s">
        <v>42</v>
      </c>
      <c r="AF29" s="40">
        <v>0</v>
      </c>
      <c r="AH29" t="s">
        <v>43</v>
      </c>
      <c r="AJ29" s="40">
        <v>0</v>
      </c>
      <c r="AK29" s="28"/>
      <c r="AM29" s="29"/>
      <c r="AN29" t="s">
        <v>42</v>
      </c>
      <c r="AP29" s="40">
        <v>0</v>
      </c>
      <c r="AR29" t="s">
        <v>43</v>
      </c>
      <c r="AT29" s="40">
        <v>0</v>
      </c>
      <c r="AU29" s="28"/>
    </row>
    <row r="30" spans="1:47" ht="15.75" x14ac:dyDescent="0.25">
      <c r="A30" s="29"/>
      <c r="B30" s="257" t="s">
        <v>38</v>
      </c>
      <c r="C30" s="257"/>
      <c r="D30" s="257"/>
      <c r="F30" s="257" t="s">
        <v>39</v>
      </c>
      <c r="G30" s="257"/>
      <c r="H30" s="257"/>
      <c r="I30" s="34"/>
      <c r="J30" s="29"/>
      <c r="K30" s="257" t="s">
        <v>38</v>
      </c>
      <c r="L30" s="257"/>
      <c r="M30" s="257"/>
      <c r="O30" s="257" t="s">
        <v>39</v>
      </c>
      <c r="P30" s="257"/>
      <c r="Q30" s="257"/>
      <c r="R30" s="34"/>
      <c r="T30" s="85"/>
      <c r="U30" s="85"/>
      <c r="V30" s="85"/>
      <c r="W30" s="91"/>
      <c r="X30" s="85"/>
      <c r="Y30" s="85"/>
      <c r="Z30" s="85"/>
      <c r="AA30" s="85"/>
      <c r="AB30" s="86"/>
      <c r="AC30" s="29"/>
      <c r="AD30" t="s">
        <v>44</v>
      </c>
      <c r="AF30" s="41">
        <f>AF28/12</f>
        <v>37.503333333333337</v>
      </c>
      <c r="AK30" s="28"/>
      <c r="AM30" s="29"/>
      <c r="AN30" t="s">
        <v>44</v>
      </c>
      <c r="AP30" s="41">
        <f>AP28/12</f>
        <v>37.503333333333337</v>
      </c>
      <c r="AU30" s="28"/>
    </row>
    <row r="31" spans="1:47" ht="15.75" x14ac:dyDescent="0.25">
      <c r="A31" s="29"/>
      <c r="B31" t="s">
        <v>40</v>
      </c>
      <c r="D31" s="40">
        <v>225.02</v>
      </c>
      <c r="F31" t="s">
        <v>41</v>
      </c>
      <c r="H31" s="40">
        <f>D31*9.45/100</f>
        <v>21.264389999999999</v>
      </c>
      <c r="I31" s="28"/>
      <c r="J31" s="29"/>
      <c r="K31" t="s">
        <v>40</v>
      </c>
      <c r="M31" s="40">
        <v>225.02</v>
      </c>
      <c r="O31" t="s">
        <v>41</v>
      </c>
      <c r="Q31" s="40">
        <f>M31*9.45/100</f>
        <v>21.264389999999999</v>
      </c>
      <c r="R31" s="28"/>
      <c r="T31" s="85"/>
      <c r="U31" s="85"/>
      <c r="V31" s="85"/>
      <c r="W31" s="91"/>
      <c r="X31" s="85"/>
      <c r="Y31" s="85"/>
      <c r="Z31" s="85"/>
      <c r="AA31" s="85"/>
      <c r="AB31" s="86"/>
      <c r="AC31" s="29"/>
      <c r="AD31" t="s">
        <v>45</v>
      </c>
      <c r="AF31" s="41">
        <f>450/12</f>
        <v>37.5</v>
      </c>
      <c r="AK31" s="28"/>
      <c r="AM31" s="29"/>
      <c r="AN31" t="s">
        <v>45</v>
      </c>
      <c r="AP31" s="41">
        <f>450/12</f>
        <v>37.5</v>
      </c>
      <c r="AU31" s="28"/>
    </row>
    <row r="32" spans="1:47" ht="15.75" x14ac:dyDescent="0.25">
      <c r="A32" s="29"/>
      <c r="B32" t="s">
        <v>42</v>
      </c>
      <c r="D32" s="40">
        <v>0</v>
      </c>
      <c r="F32" t="s">
        <v>43</v>
      </c>
      <c r="H32" s="40">
        <v>0</v>
      </c>
      <c r="I32" s="28"/>
      <c r="J32" s="29"/>
      <c r="K32" t="s">
        <v>42</v>
      </c>
      <c r="M32" s="40">
        <v>0</v>
      </c>
      <c r="O32" t="s">
        <v>43</v>
      </c>
      <c r="Q32" s="40">
        <v>0</v>
      </c>
      <c r="R32" s="28"/>
      <c r="T32" s="85"/>
      <c r="U32" s="85"/>
      <c r="V32" s="85"/>
      <c r="W32" s="91"/>
      <c r="X32" s="85"/>
      <c r="Y32" s="85"/>
      <c r="Z32" s="85"/>
      <c r="AA32" s="85"/>
      <c r="AB32" s="86"/>
      <c r="AC32" s="29"/>
      <c r="AD32" t="s">
        <v>46</v>
      </c>
      <c r="AF32" s="41">
        <f>AF28*8.33%</f>
        <v>37.488332</v>
      </c>
      <c r="AK32" s="28"/>
      <c r="AM32" s="29"/>
      <c r="AN32" t="s">
        <v>46</v>
      </c>
      <c r="AP32" s="41">
        <f>AP28*8.33%</f>
        <v>37.488332</v>
      </c>
      <c r="AU32" s="28"/>
    </row>
    <row r="33" spans="1:47" ht="15.75" x14ac:dyDescent="0.25">
      <c r="A33" s="29"/>
      <c r="B33" t="s">
        <v>44</v>
      </c>
      <c r="D33" s="41">
        <f>D31/12</f>
        <v>18.751666666666669</v>
      </c>
      <c r="I33" s="28"/>
      <c r="J33" s="29"/>
      <c r="K33" t="s">
        <v>44</v>
      </c>
      <c r="M33" s="41">
        <f>M31/12</f>
        <v>18.751666666666669</v>
      </c>
      <c r="R33" s="28"/>
      <c r="T33" s="85"/>
      <c r="U33" s="85"/>
      <c r="V33" s="85"/>
      <c r="W33" s="90"/>
      <c r="X33" s="85"/>
      <c r="Y33" s="85"/>
      <c r="Z33" s="85"/>
      <c r="AA33" s="90"/>
      <c r="AB33" s="86"/>
      <c r="AC33" s="29"/>
      <c r="AD33" s="37" t="s">
        <v>47</v>
      </c>
      <c r="AE33" s="38"/>
      <c r="AF33" s="42">
        <f>SUM(AF28:AF32)</f>
        <v>562.53166533333331</v>
      </c>
      <c r="AH33" s="37" t="s">
        <v>48</v>
      </c>
      <c r="AI33" s="38"/>
      <c r="AJ33" s="42">
        <f>SUM(AJ28:AJ32)</f>
        <v>42.528779999999998</v>
      </c>
      <c r="AK33" s="35"/>
      <c r="AM33" s="29"/>
      <c r="AN33" s="37" t="s">
        <v>47</v>
      </c>
      <c r="AO33" s="38"/>
      <c r="AP33" s="42">
        <f>SUM(AP28:AP32)</f>
        <v>562.53166533333331</v>
      </c>
      <c r="AR33" s="37" t="s">
        <v>48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45</v>
      </c>
      <c r="D34" s="41">
        <f>D31/12</f>
        <v>18.751666666666669</v>
      </c>
      <c r="I34" s="28"/>
      <c r="J34" s="29"/>
      <c r="K34" t="s">
        <v>45</v>
      </c>
      <c r="M34" s="41">
        <f>M31/12</f>
        <v>18.751666666666669</v>
      </c>
      <c r="R34" s="28"/>
      <c r="T34" s="85"/>
      <c r="U34" s="85"/>
      <c r="V34" s="85"/>
      <c r="W34" s="85"/>
      <c r="X34" s="266"/>
      <c r="Y34" s="85"/>
      <c r="Z34" s="85"/>
      <c r="AA34" s="85"/>
      <c r="AB34" s="85"/>
      <c r="AC34" s="29"/>
      <c r="AG34" s="260">
        <f>AF33-AJ33</f>
        <v>520.00288533333332</v>
      </c>
      <c r="AK34" s="30"/>
      <c r="AM34" s="29"/>
      <c r="AQ34" s="260">
        <f>AP33-AT33</f>
        <v>520.00288533333332</v>
      </c>
      <c r="AU34" s="30"/>
    </row>
    <row r="35" spans="1:47" ht="15.75" x14ac:dyDescent="0.25">
      <c r="A35" s="29"/>
      <c r="B35" t="s">
        <v>46</v>
      </c>
      <c r="D35" s="41">
        <f>225*8.33%</f>
        <v>18.7425</v>
      </c>
      <c r="I35" s="28"/>
      <c r="J35" s="29"/>
      <c r="K35" t="s">
        <v>46</v>
      </c>
      <c r="M35" s="41">
        <f>M31*8.33%</f>
        <v>18.744166</v>
      </c>
      <c r="R35" s="28"/>
      <c r="T35" s="85"/>
      <c r="U35" s="85"/>
      <c r="V35" s="85"/>
      <c r="W35" s="85"/>
      <c r="X35" s="266"/>
      <c r="Y35" s="85"/>
      <c r="Z35" s="85"/>
      <c r="AA35" s="85"/>
      <c r="AB35" s="85"/>
      <c r="AC35" s="29"/>
      <c r="AG35" s="260"/>
      <c r="AK35" s="30"/>
      <c r="AM35" s="29"/>
      <c r="AQ35" s="260"/>
      <c r="AU35" s="30"/>
    </row>
    <row r="36" spans="1:47" ht="15.75" x14ac:dyDescent="0.25">
      <c r="A36" s="29"/>
      <c r="B36" s="37" t="s">
        <v>47</v>
      </c>
      <c r="C36" s="38"/>
      <c r="D36" s="42">
        <f>SUM(D31:D35)</f>
        <v>281.26583333333338</v>
      </c>
      <c r="F36" s="37" t="s">
        <v>48</v>
      </c>
      <c r="G36" s="38"/>
      <c r="H36" s="42">
        <f>SUM(H31:H35)</f>
        <v>21.264389999999999</v>
      </c>
      <c r="I36" s="35"/>
      <c r="J36" s="29"/>
      <c r="K36" s="37" t="s">
        <v>47</v>
      </c>
      <c r="L36" s="38"/>
      <c r="M36" s="42">
        <f>SUM(M31:M35)</f>
        <v>281.26749933333338</v>
      </c>
      <c r="O36" s="37" t="s">
        <v>48</v>
      </c>
      <c r="P36" s="38"/>
      <c r="Q36" s="42">
        <f>SUM(Q31:Q35)</f>
        <v>21.264389999999999</v>
      </c>
      <c r="R36" s="35"/>
      <c r="T36" s="85"/>
      <c r="U36" s="85"/>
      <c r="V36" s="85"/>
      <c r="W36" s="85"/>
      <c r="X36" s="92"/>
      <c r="Y36" s="85"/>
      <c r="Z36" s="85"/>
      <c r="AA36" s="85"/>
      <c r="AB36" s="85"/>
      <c r="AC36" s="29"/>
      <c r="AG36" s="39" t="s">
        <v>49</v>
      </c>
      <c r="AK36" s="30"/>
      <c r="AM36" s="29"/>
      <c r="AQ36" s="39" t="s">
        <v>49</v>
      </c>
      <c r="AU36" s="30"/>
    </row>
    <row r="37" spans="1:47" x14ac:dyDescent="0.25">
      <c r="A37" s="29"/>
      <c r="E37" s="260">
        <f>D36-H36</f>
        <v>260.00144333333338</v>
      </c>
      <c r="I37" s="30"/>
      <c r="J37" s="29"/>
      <c r="N37" s="260">
        <f>M36-Q36</f>
        <v>260.00310933333338</v>
      </c>
      <c r="R37" s="30"/>
      <c r="T37" s="85"/>
      <c r="U37" s="85"/>
      <c r="V37" s="85"/>
      <c r="W37" s="85"/>
      <c r="X37" s="85"/>
      <c r="Y37" s="85"/>
      <c r="Z37" s="85"/>
      <c r="AA37" s="85"/>
      <c r="AB37" s="85"/>
      <c r="AC37" s="29"/>
      <c r="AK37" s="30"/>
      <c r="AM37" s="29"/>
      <c r="AU37" s="30"/>
    </row>
    <row r="38" spans="1:47" x14ac:dyDescent="0.25">
      <c r="A38" s="29"/>
      <c r="E38" s="260"/>
      <c r="I38" s="30"/>
      <c r="J38" s="29"/>
      <c r="N38" s="260"/>
      <c r="R38" s="30"/>
      <c r="T38" s="85"/>
      <c r="U38" s="85"/>
      <c r="V38" s="85"/>
      <c r="W38" s="85"/>
      <c r="X38" s="85"/>
      <c r="Y38" s="85"/>
      <c r="Z38" s="85"/>
      <c r="AA38" s="85"/>
      <c r="AB38" s="85"/>
      <c r="AC38" s="29"/>
      <c r="AK38" s="30"/>
      <c r="AM38" s="29"/>
      <c r="AU38" s="30"/>
    </row>
    <row r="39" spans="1:47" x14ac:dyDescent="0.25">
      <c r="A39" s="29"/>
      <c r="E39" s="39" t="s">
        <v>49</v>
      </c>
      <c r="I39" s="30"/>
      <c r="J39" s="29"/>
      <c r="N39" s="39" t="s">
        <v>49</v>
      </c>
      <c r="R39" s="30"/>
      <c r="T39" s="85"/>
      <c r="U39" s="85"/>
      <c r="V39" s="85"/>
      <c r="W39" s="85"/>
      <c r="X39" s="85"/>
      <c r="Y39" s="85"/>
      <c r="Z39" s="85"/>
      <c r="AA39" s="85"/>
      <c r="AB39" s="85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85"/>
      <c r="U40" s="267"/>
      <c r="V40" s="267"/>
      <c r="W40" s="267"/>
      <c r="X40" s="85"/>
      <c r="Y40" s="267"/>
      <c r="Z40" s="267"/>
      <c r="AA40" s="267"/>
      <c r="AB40" s="93"/>
      <c r="AC40" s="29"/>
      <c r="AD40" s="259" t="s">
        <v>50</v>
      </c>
      <c r="AE40" s="259"/>
      <c r="AF40" s="259"/>
      <c r="AH40" s="259" t="s">
        <v>51</v>
      </c>
      <c r="AI40" s="259"/>
      <c r="AJ40" s="259"/>
      <c r="AK40" s="36"/>
      <c r="AM40" s="29"/>
      <c r="AN40" s="259" t="s">
        <v>50</v>
      </c>
      <c r="AO40" s="259"/>
      <c r="AP40" s="259"/>
      <c r="AR40" s="259" t="s">
        <v>51</v>
      </c>
      <c r="AS40" s="259"/>
      <c r="AT40" s="259"/>
      <c r="AU40" s="36"/>
    </row>
    <row r="41" spans="1:47" x14ac:dyDescent="0.25">
      <c r="A41" s="29"/>
      <c r="I41" s="30"/>
      <c r="J41" s="29"/>
      <c r="R41" s="30"/>
      <c r="T41" s="85"/>
      <c r="U41" s="85"/>
      <c r="V41" s="85"/>
      <c r="W41" s="85"/>
      <c r="X41" s="85"/>
      <c r="Y41" s="85"/>
      <c r="Z41" s="85"/>
      <c r="AA41" s="85"/>
      <c r="AB41" s="85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85"/>
      <c r="U42" s="85"/>
      <c r="V42" s="85"/>
      <c r="W42" s="85"/>
      <c r="X42" s="85"/>
      <c r="Y42" s="85"/>
      <c r="Z42" s="85"/>
      <c r="AA42" s="85"/>
      <c r="AB42" s="85"/>
    </row>
    <row r="43" spans="1:47" x14ac:dyDescent="0.25">
      <c r="A43" s="29"/>
      <c r="B43" s="259" t="s">
        <v>50</v>
      </c>
      <c r="C43" s="259"/>
      <c r="D43" s="259"/>
      <c r="F43" s="259" t="s">
        <v>51</v>
      </c>
      <c r="G43" s="259"/>
      <c r="H43" s="259"/>
      <c r="I43" s="36"/>
      <c r="J43" s="29"/>
      <c r="K43" s="259" t="s">
        <v>50</v>
      </c>
      <c r="L43" s="259"/>
      <c r="M43" s="259"/>
      <c r="O43" s="259" t="s">
        <v>51</v>
      </c>
      <c r="P43" s="259"/>
      <c r="Q43" s="259"/>
      <c r="R43" s="36"/>
    </row>
    <row r="44" spans="1:47" x14ac:dyDescent="0.25">
      <c r="A44" s="29"/>
      <c r="B44" s="159"/>
      <c r="C44" s="159"/>
      <c r="D44" s="159"/>
      <c r="F44" s="159"/>
      <c r="G44" s="159"/>
      <c r="H44" s="159"/>
      <c r="I44" s="36"/>
      <c r="J44" s="29"/>
      <c r="K44" s="159"/>
      <c r="L44" s="159"/>
      <c r="M44" s="159"/>
      <c r="O44" s="159"/>
      <c r="P44" s="159"/>
      <c r="Q44" s="159"/>
      <c r="R44" s="36"/>
    </row>
    <row r="45" spans="1:47" x14ac:dyDescent="0.25">
      <c r="A45" s="29"/>
      <c r="B45" s="159"/>
      <c r="C45" s="159"/>
      <c r="D45" s="159"/>
      <c r="F45" s="159"/>
      <c r="G45" s="159"/>
      <c r="H45" s="159"/>
      <c r="I45" s="36"/>
      <c r="J45" s="29"/>
      <c r="K45" s="159"/>
      <c r="L45" s="159"/>
      <c r="M45" s="159"/>
      <c r="O45" s="159"/>
      <c r="P45" s="159"/>
      <c r="Q45" s="159"/>
      <c r="R45" s="36"/>
    </row>
    <row r="46" spans="1:47" x14ac:dyDescent="0.25">
      <c r="A46" s="29"/>
      <c r="B46" s="159"/>
      <c r="C46" s="159"/>
      <c r="D46" s="159"/>
      <c r="F46" s="159"/>
      <c r="G46" s="159"/>
      <c r="H46" s="159"/>
      <c r="I46" s="36"/>
      <c r="J46" s="29"/>
      <c r="K46" s="159"/>
      <c r="L46" s="159"/>
      <c r="M46" s="159"/>
      <c r="O46" s="159"/>
      <c r="P46" s="159"/>
      <c r="Q46" s="159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1" t="s">
        <v>52</v>
      </c>
      <c r="B48" s="252"/>
      <c r="C48" s="252"/>
      <c r="D48" s="252"/>
      <c r="E48" s="252"/>
      <c r="F48" s="252"/>
      <c r="G48" s="252"/>
      <c r="H48" s="252"/>
      <c r="I48" s="262"/>
      <c r="J48" s="261" t="s">
        <v>52</v>
      </c>
      <c r="K48" s="252"/>
      <c r="L48" s="252"/>
      <c r="M48" s="252"/>
      <c r="N48" s="252"/>
      <c r="O48" s="252"/>
      <c r="P48" s="252"/>
      <c r="Q48" s="252"/>
      <c r="R48" s="262"/>
    </row>
    <row r="49" spans="1:18" ht="21" x14ac:dyDescent="0.35">
      <c r="A49" s="263" t="s">
        <v>36</v>
      </c>
      <c r="B49" s="253"/>
      <c r="C49" s="253"/>
      <c r="D49" s="253"/>
      <c r="E49" s="253"/>
      <c r="F49" s="253"/>
      <c r="G49" s="253"/>
      <c r="H49" s="253"/>
      <c r="I49" s="264"/>
      <c r="J49" s="263" t="s">
        <v>36</v>
      </c>
      <c r="K49" s="253"/>
      <c r="L49" s="253"/>
      <c r="M49" s="253"/>
      <c r="N49" s="253"/>
      <c r="O49" s="253"/>
      <c r="P49" s="253"/>
      <c r="Q49" s="253"/>
      <c r="R49" s="264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53</v>
      </c>
      <c r="C51" t="s">
        <v>290</v>
      </c>
      <c r="F51" t="s">
        <v>56</v>
      </c>
      <c r="G51" t="s">
        <v>224</v>
      </c>
      <c r="I51" s="28"/>
      <c r="J51" s="29"/>
      <c r="K51" s="1" t="s">
        <v>53</v>
      </c>
      <c r="L51" t="s">
        <v>227</v>
      </c>
      <c r="O51" t="s">
        <v>56</v>
      </c>
      <c r="P51" t="s">
        <v>228</v>
      </c>
      <c r="R51" s="28"/>
    </row>
    <row r="52" spans="1:18" ht="15.75" x14ac:dyDescent="0.25">
      <c r="A52" s="29"/>
      <c r="B52" s="1" t="s">
        <v>54</v>
      </c>
      <c r="C52" s="255">
        <v>1720714904</v>
      </c>
      <c r="D52" s="255"/>
      <c r="I52" s="28"/>
      <c r="J52" s="29"/>
      <c r="K52" s="1" t="s">
        <v>54</v>
      </c>
      <c r="L52">
        <v>1705718847</v>
      </c>
      <c r="R52" s="28"/>
    </row>
    <row r="53" spans="1:18" ht="15.75" x14ac:dyDescent="0.25">
      <c r="A53" s="29"/>
      <c r="B53" t="s">
        <v>55</v>
      </c>
      <c r="C53" s="45">
        <f>C6</f>
        <v>45260</v>
      </c>
      <c r="F53" s="1" t="s">
        <v>37</v>
      </c>
      <c r="H53">
        <v>15</v>
      </c>
      <c r="I53" s="28"/>
      <c r="J53" s="29"/>
      <c r="K53" t="s">
        <v>55</v>
      </c>
      <c r="L53" s="45">
        <f>C6</f>
        <v>45260</v>
      </c>
      <c r="O53" s="1" t="s">
        <v>37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7" t="s">
        <v>38</v>
      </c>
      <c r="C55" s="257"/>
      <c r="D55" s="257"/>
      <c r="F55" s="257" t="s">
        <v>39</v>
      </c>
      <c r="G55" s="257"/>
      <c r="H55" s="257"/>
      <c r="I55" s="34"/>
      <c r="J55" s="29"/>
      <c r="K55" s="257" t="s">
        <v>38</v>
      </c>
      <c r="L55" s="257"/>
      <c r="M55" s="257"/>
      <c r="O55" s="257" t="s">
        <v>39</v>
      </c>
      <c r="P55" s="257"/>
      <c r="Q55" s="257"/>
      <c r="R55" s="34"/>
    </row>
    <row r="56" spans="1:18" ht="15.75" x14ac:dyDescent="0.25">
      <c r="A56" s="29"/>
      <c r="B56" t="s">
        <v>40</v>
      </c>
      <c r="D56" s="40">
        <v>225.02</v>
      </c>
      <c r="F56" t="s">
        <v>41</v>
      </c>
      <c r="H56" s="40">
        <f>D56*9.45/100</f>
        <v>21.264389999999999</v>
      </c>
      <c r="I56" s="28"/>
      <c r="J56" s="29"/>
      <c r="K56" t="s">
        <v>40</v>
      </c>
      <c r="M56" s="40">
        <v>225</v>
      </c>
      <c r="O56" t="s">
        <v>41</v>
      </c>
      <c r="Q56" s="40">
        <f>M56*9.45/100</f>
        <v>21.262499999999999</v>
      </c>
      <c r="R56" s="28"/>
    </row>
    <row r="57" spans="1:18" ht="15.75" x14ac:dyDescent="0.25">
      <c r="A57" s="29"/>
      <c r="B57" t="s">
        <v>42</v>
      </c>
      <c r="D57" s="40">
        <v>0</v>
      </c>
      <c r="F57" t="s">
        <v>43</v>
      </c>
      <c r="H57" s="40">
        <v>0</v>
      </c>
      <c r="I57" s="28"/>
      <c r="J57" s="29"/>
      <c r="K57" t="s">
        <v>42</v>
      </c>
      <c r="M57" s="40">
        <v>0</v>
      </c>
      <c r="O57" t="s">
        <v>43</v>
      </c>
      <c r="Q57" s="40">
        <v>0</v>
      </c>
      <c r="R57" s="28"/>
    </row>
    <row r="58" spans="1:18" ht="15.75" x14ac:dyDescent="0.25">
      <c r="A58" s="29"/>
      <c r="B58" t="s">
        <v>44</v>
      </c>
      <c r="D58" s="41">
        <f>D56/12</f>
        <v>18.751666666666669</v>
      </c>
      <c r="I58" s="28"/>
      <c r="J58" s="29"/>
      <c r="K58" t="s">
        <v>44</v>
      </c>
      <c r="M58" s="41">
        <f>M56/12</f>
        <v>18.75</v>
      </c>
      <c r="R58" s="28"/>
    </row>
    <row r="59" spans="1:18" ht="15.75" x14ac:dyDescent="0.25">
      <c r="A59" s="29"/>
      <c r="B59" t="s">
        <v>45</v>
      </c>
      <c r="D59" s="41">
        <f>D56/12</f>
        <v>18.751666666666669</v>
      </c>
      <c r="I59" s="28"/>
      <c r="J59" s="29"/>
      <c r="K59" t="s">
        <v>45</v>
      </c>
      <c r="M59" s="41">
        <f>M56/12</f>
        <v>18.75</v>
      </c>
      <c r="R59" s="28"/>
    </row>
    <row r="60" spans="1:18" ht="15.75" x14ac:dyDescent="0.25">
      <c r="A60" s="29"/>
      <c r="B60" t="s">
        <v>46</v>
      </c>
      <c r="D60" s="41">
        <f>D56*8.33%</f>
        <v>18.744166</v>
      </c>
      <c r="I60" s="28"/>
      <c r="J60" s="29"/>
      <c r="K60" t="s">
        <v>46</v>
      </c>
      <c r="M60" s="41"/>
      <c r="R60" s="28"/>
    </row>
    <row r="61" spans="1:18" ht="15.75" x14ac:dyDescent="0.25">
      <c r="A61" s="29"/>
      <c r="B61" s="37" t="s">
        <v>47</v>
      </c>
      <c r="C61" s="38"/>
      <c r="D61" s="42">
        <f>SUM(D56:D60)</f>
        <v>281.26749933333338</v>
      </c>
      <c r="F61" s="37" t="s">
        <v>48</v>
      </c>
      <c r="G61" s="38"/>
      <c r="H61" s="42">
        <f>SUM(H56:H60)</f>
        <v>21.264389999999999</v>
      </c>
      <c r="I61" s="35"/>
      <c r="J61" s="29"/>
      <c r="K61" s="37" t="s">
        <v>47</v>
      </c>
      <c r="L61" s="38"/>
      <c r="M61" s="42">
        <f>SUM(M56:M60)</f>
        <v>262.5</v>
      </c>
      <c r="O61" s="37" t="s">
        <v>48</v>
      </c>
      <c r="P61" s="38"/>
      <c r="Q61" s="42">
        <f>SUM(Q56:Q60)</f>
        <v>21.262499999999999</v>
      </c>
      <c r="R61" s="35"/>
    </row>
    <row r="62" spans="1:18" x14ac:dyDescent="0.25">
      <c r="A62" s="29"/>
      <c r="E62" s="260">
        <f>D61-H61</f>
        <v>260.00310933333338</v>
      </c>
      <c r="I62" s="30"/>
      <c r="J62" s="29"/>
      <c r="N62" s="260">
        <f>M61-Q61</f>
        <v>241.23750000000001</v>
      </c>
      <c r="R62" s="30"/>
    </row>
    <row r="63" spans="1:18" x14ac:dyDescent="0.25">
      <c r="A63" s="29"/>
      <c r="E63" s="260"/>
      <c r="I63" s="30"/>
      <c r="J63" s="29"/>
      <c r="N63" s="260"/>
      <c r="R63" s="30"/>
    </row>
    <row r="64" spans="1:18" x14ac:dyDescent="0.25">
      <c r="A64" s="29"/>
      <c r="E64" s="39" t="s">
        <v>49</v>
      </c>
      <c r="I64" s="30"/>
      <c r="J64" s="29"/>
      <c r="N64" s="39" t="s">
        <v>49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9" t="s">
        <v>50</v>
      </c>
      <c r="C68" s="259"/>
      <c r="D68" s="259"/>
      <c r="F68" s="259" t="s">
        <v>51</v>
      </c>
      <c r="G68" s="259"/>
      <c r="H68" s="259"/>
      <c r="I68" s="36"/>
      <c r="J68" s="29"/>
      <c r="K68" s="259" t="s">
        <v>50</v>
      </c>
      <c r="L68" s="259"/>
      <c r="M68" s="259"/>
      <c r="O68" s="259" t="s">
        <v>51</v>
      </c>
      <c r="P68" s="259"/>
      <c r="Q68" s="25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59"/>
      <c r="L69" s="159"/>
      <c r="M69" s="159"/>
      <c r="O69" s="159"/>
      <c r="P69" s="159"/>
      <c r="Q69" s="159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1" t="s">
        <v>52</v>
      </c>
      <c r="B71" s="252"/>
      <c r="C71" s="252"/>
      <c r="D71" s="252"/>
      <c r="E71" s="252"/>
      <c r="F71" s="252"/>
      <c r="G71" s="252"/>
      <c r="H71" s="252"/>
      <c r="I71" s="262"/>
      <c r="J71" s="261" t="s">
        <v>52</v>
      </c>
      <c r="K71" s="252"/>
      <c r="L71" s="252"/>
      <c r="M71" s="252"/>
      <c r="N71" s="252"/>
      <c r="O71" s="252"/>
      <c r="P71" s="252"/>
      <c r="Q71" s="252"/>
      <c r="R71" s="262"/>
    </row>
    <row r="72" spans="1:18" ht="21" x14ac:dyDescent="0.35">
      <c r="A72" s="263" t="s">
        <v>36</v>
      </c>
      <c r="B72" s="253"/>
      <c r="C72" s="253"/>
      <c r="D72" s="253"/>
      <c r="E72" s="253"/>
      <c r="F72" s="253"/>
      <c r="G72" s="253"/>
      <c r="H72" s="253"/>
      <c r="I72" s="264"/>
      <c r="J72" s="263" t="s">
        <v>36</v>
      </c>
      <c r="K72" s="253"/>
      <c r="L72" s="253"/>
      <c r="M72" s="253"/>
      <c r="N72" s="253"/>
      <c r="O72" s="253"/>
      <c r="P72" s="253"/>
      <c r="Q72" s="253"/>
      <c r="R72" s="264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53</v>
      </c>
      <c r="C74" t="s">
        <v>226</v>
      </c>
      <c r="F74" t="s">
        <v>56</v>
      </c>
      <c r="G74" t="s">
        <v>229</v>
      </c>
      <c r="I74" s="28"/>
      <c r="J74" s="29"/>
      <c r="K74" s="1" t="s">
        <v>53</v>
      </c>
      <c r="L74" t="s">
        <v>288</v>
      </c>
      <c r="O74" t="s">
        <v>56</v>
      </c>
      <c r="P74" t="s">
        <v>228</v>
      </c>
      <c r="R74" s="28"/>
    </row>
    <row r="75" spans="1:18" ht="15.75" x14ac:dyDescent="0.25">
      <c r="A75" s="29"/>
      <c r="B75" s="1" t="s">
        <v>54</v>
      </c>
      <c r="C75" s="255">
        <v>1704695558</v>
      </c>
      <c r="D75" s="255"/>
      <c r="I75" s="28"/>
      <c r="J75" s="29"/>
      <c r="K75" s="1" t="s">
        <v>54</v>
      </c>
      <c r="L75" s="52">
        <v>503970881</v>
      </c>
      <c r="R75" s="28"/>
    </row>
    <row r="76" spans="1:18" ht="15.75" x14ac:dyDescent="0.25">
      <c r="A76" s="29"/>
      <c r="B76" t="s">
        <v>55</v>
      </c>
      <c r="C76" s="45">
        <f>C53</f>
        <v>45260</v>
      </c>
      <c r="F76" s="1" t="s">
        <v>37</v>
      </c>
      <c r="H76">
        <v>15</v>
      </c>
      <c r="I76" s="28"/>
      <c r="J76" s="29"/>
      <c r="K76" t="s">
        <v>55</v>
      </c>
      <c r="L76" s="45">
        <f>C6</f>
        <v>45260</v>
      </c>
      <c r="O76" s="1" t="s">
        <v>37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7" t="s">
        <v>38</v>
      </c>
      <c r="C78" s="257"/>
      <c r="D78" s="257"/>
      <c r="F78" s="257" t="s">
        <v>39</v>
      </c>
      <c r="G78" s="257"/>
      <c r="H78" s="257"/>
      <c r="I78" s="34"/>
      <c r="J78" s="29"/>
      <c r="K78" s="257" t="s">
        <v>38</v>
      </c>
      <c r="L78" s="257"/>
      <c r="M78" s="257"/>
      <c r="O78" s="257" t="s">
        <v>39</v>
      </c>
      <c r="P78" s="257"/>
      <c r="Q78" s="257"/>
      <c r="R78" s="34"/>
    </row>
    <row r="79" spans="1:18" ht="15.75" x14ac:dyDescent="0.25">
      <c r="A79" s="29"/>
      <c r="B79" t="s">
        <v>40</v>
      </c>
      <c r="D79" s="40">
        <v>225</v>
      </c>
      <c r="F79" t="s">
        <v>41</v>
      </c>
      <c r="H79" s="40">
        <f>D79*9.45/100</f>
        <v>21.262499999999999</v>
      </c>
      <c r="I79" s="28"/>
      <c r="J79" s="29"/>
      <c r="K79" t="s">
        <v>40</v>
      </c>
      <c r="M79" s="40">
        <v>225</v>
      </c>
      <c r="O79" t="s">
        <v>41</v>
      </c>
      <c r="Q79" s="40">
        <f>M79*9.45/100</f>
        <v>21.262499999999999</v>
      </c>
      <c r="R79" s="28"/>
    </row>
    <row r="80" spans="1:18" ht="15.75" x14ac:dyDescent="0.25">
      <c r="A80" s="29"/>
      <c r="B80" t="s">
        <v>42</v>
      </c>
      <c r="D80" s="40">
        <v>0</v>
      </c>
      <c r="F80" t="s">
        <v>43</v>
      </c>
      <c r="H80" s="40">
        <v>0</v>
      </c>
      <c r="I80" s="28"/>
      <c r="J80" s="29"/>
      <c r="K80" t="s">
        <v>42</v>
      </c>
      <c r="M80" s="40">
        <v>0</v>
      </c>
      <c r="O80" t="s">
        <v>43</v>
      </c>
      <c r="Q80" s="40">
        <v>200</v>
      </c>
      <c r="R80" s="28"/>
    </row>
    <row r="81" spans="1:18" ht="15.75" x14ac:dyDescent="0.25">
      <c r="A81" s="29"/>
      <c r="B81" t="s">
        <v>44</v>
      </c>
      <c r="D81" s="41">
        <f>D79/12</f>
        <v>18.75</v>
      </c>
      <c r="I81" s="28"/>
      <c r="J81" s="29"/>
      <c r="K81" t="s">
        <v>44</v>
      </c>
      <c r="M81" s="41">
        <f>M79/12</f>
        <v>18.75</v>
      </c>
      <c r="R81" s="28"/>
    </row>
    <row r="82" spans="1:18" ht="15.75" x14ac:dyDescent="0.25">
      <c r="A82" s="29"/>
      <c r="B82" t="s">
        <v>45</v>
      </c>
      <c r="D82" s="41">
        <f>D79/12</f>
        <v>18.75</v>
      </c>
      <c r="I82" s="28"/>
      <c r="J82" s="29"/>
      <c r="K82" t="s">
        <v>45</v>
      </c>
      <c r="M82" s="41">
        <f>M79/12</f>
        <v>18.75</v>
      </c>
      <c r="R82" s="28"/>
    </row>
    <row r="83" spans="1:18" ht="15.75" x14ac:dyDescent="0.25">
      <c r="A83" s="29"/>
      <c r="B83" t="s">
        <v>46</v>
      </c>
      <c r="D83" s="41"/>
      <c r="I83" s="28"/>
      <c r="J83" s="29"/>
      <c r="K83" t="s">
        <v>46</v>
      </c>
      <c r="M83" s="41"/>
      <c r="R83" s="28"/>
    </row>
    <row r="84" spans="1:18" ht="15.75" x14ac:dyDescent="0.25">
      <c r="A84" s="29"/>
      <c r="B84" s="37" t="s">
        <v>47</v>
      </c>
      <c r="C84" s="38"/>
      <c r="D84" s="42">
        <f>SUM(D79:D83)</f>
        <v>262.5</v>
      </c>
      <c r="F84" s="37" t="s">
        <v>48</v>
      </c>
      <c r="G84" s="38"/>
      <c r="H84" s="42">
        <f>SUM(H79:H83)</f>
        <v>21.262499999999999</v>
      </c>
      <c r="I84" s="35"/>
      <c r="J84" s="29"/>
      <c r="K84" s="37" t="s">
        <v>47</v>
      </c>
      <c r="L84" s="38"/>
      <c r="M84" s="42">
        <f>SUM(M79:M83)</f>
        <v>262.5</v>
      </c>
      <c r="O84" s="37" t="s">
        <v>48</v>
      </c>
      <c r="P84" s="38"/>
      <c r="Q84" s="42">
        <f>SUM(Q79:Q83)</f>
        <v>221.26249999999999</v>
      </c>
      <c r="R84" s="35"/>
    </row>
    <row r="85" spans="1:18" x14ac:dyDescent="0.25">
      <c r="A85" s="29"/>
      <c r="E85" s="260">
        <f>D84-H84</f>
        <v>241.23750000000001</v>
      </c>
      <c r="I85" s="30"/>
      <c r="J85" s="29"/>
      <c r="N85" s="260">
        <f>M84-Q84</f>
        <v>41.237500000000011</v>
      </c>
      <c r="R85" s="30"/>
    </row>
    <row r="86" spans="1:18" x14ac:dyDescent="0.25">
      <c r="A86" s="29"/>
      <c r="E86" s="260"/>
      <c r="I86" s="30"/>
      <c r="J86" s="29"/>
      <c r="N86" s="260"/>
      <c r="R86" s="30"/>
    </row>
    <row r="87" spans="1:18" x14ac:dyDescent="0.25">
      <c r="A87" s="29"/>
      <c r="E87" s="39" t="s">
        <v>49</v>
      </c>
      <c r="I87" s="30"/>
      <c r="J87" s="29"/>
      <c r="N87" s="39" t="s">
        <v>49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9" t="s">
        <v>50</v>
      </c>
      <c r="C91" s="259"/>
      <c r="D91" s="259"/>
      <c r="F91" s="259" t="s">
        <v>51</v>
      </c>
      <c r="G91" s="259"/>
      <c r="H91" s="259"/>
      <c r="I91" s="36"/>
      <c r="J91" s="29"/>
      <c r="K91" s="259" t="s">
        <v>50</v>
      </c>
      <c r="L91" s="259"/>
      <c r="M91" s="259"/>
      <c r="O91" s="259" t="s">
        <v>51</v>
      </c>
      <c r="P91" s="259"/>
      <c r="Q91" s="259"/>
      <c r="R91" s="36"/>
    </row>
    <row r="92" spans="1:18" x14ac:dyDescent="0.25">
      <c r="A92" s="29"/>
      <c r="B92" s="159"/>
      <c r="C92" s="159"/>
      <c r="D92" s="159"/>
      <c r="F92" s="159"/>
      <c r="G92" s="159"/>
      <c r="H92" s="159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1" t="s">
        <v>52</v>
      </c>
      <c r="B94" s="252"/>
      <c r="C94" s="252"/>
      <c r="D94" s="252"/>
      <c r="E94" s="252"/>
      <c r="F94" s="252"/>
      <c r="G94" s="252"/>
      <c r="H94" s="252"/>
      <c r="I94" s="262"/>
      <c r="J94" s="261" t="s">
        <v>52</v>
      </c>
      <c r="K94" s="252"/>
      <c r="L94" s="252"/>
      <c r="M94" s="252"/>
      <c r="N94" s="252"/>
      <c r="O94" s="252"/>
      <c r="P94" s="252"/>
      <c r="Q94" s="252"/>
      <c r="R94" s="262"/>
    </row>
    <row r="95" spans="1:18" ht="21" x14ac:dyDescent="0.35">
      <c r="A95" s="263" t="s">
        <v>36</v>
      </c>
      <c r="B95" s="253"/>
      <c r="C95" s="253"/>
      <c r="D95" s="253"/>
      <c r="E95" s="253"/>
      <c r="F95" s="253"/>
      <c r="G95" s="253"/>
      <c r="H95" s="253"/>
      <c r="I95" s="264"/>
      <c r="J95" s="263" t="s">
        <v>36</v>
      </c>
      <c r="K95" s="253"/>
      <c r="L95" s="253"/>
      <c r="M95" s="253"/>
      <c r="N95" s="253"/>
      <c r="O95" s="253"/>
      <c r="P95" s="253"/>
      <c r="Q95" s="253"/>
      <c r="R95" s="264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53</v>
      </c>
      <c r="C97" t="s">
        <v>479</v>
      </c>
      <c r="F97" t="s">
        <v>56</v>
      </c>
      <c r="G97" t="s">
        <v>287</v>
      </c>
      <c r="I97" s="28"/>
      <c r="J97" s="29"/>
      <c r="K97" s="1" t="s">
        <v>53</v>
      </c>
      <c r="L97" t="s">
        <v>906</v>
      </c>
      <c r="O97" t="s">
        <v>56</v>
      </c>
      <c r="P97" t="s">
        <v>613</v>
      </c>
      <c r="R97" s="28"/>
    </row>
    <row r="98" spans="1:18" ht="15.75" x14ac:dyDescent="0.25">
      <c r="A98" s="29"/>
      <c r="B98" s="1" t="s">
        <v>54</v>
      </c>
      <c r="C98" s="255">
        <v>1720145711</v>
      </c>
      <c r="D98" s="255"/>
      <c r="I98" s="28"/>
      <c r="J98" s="29"/>
      <c r="K98" s="1" t="s">
        <v>54</v>
      </c>
      <c r="L98" s="52">
        <v>1718998683</v>
      </c>
      <c r="R98" s="28"/>
    </row>
    <row r="99" spans="1:18" ht="15.75" x14ac:dyDescent="0.25">
      <c r="A99" s="29"/>
      <c r="B99" t="s">
        <v>55</v>
      </c>
      <c r="C99" s="45">
        <f>C6</f>
        <v>45260</v>
      </c>
      <c r="F99" s="1" t="s">
        <v>37</v>
      </c>
      <c r="H99">
        <v>15</v>
      </c>
      <c r="I99" s="28"/>
      <c r="J99" s="29"/>
      <c r="K99" t="s">
        <v>55</v>
      </c>
      <c r="L99" s="45">
        <f>C99</f>
        <v>45260</v>
      </c>
      <c r="O99" s="1" t="s">
        <v>37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7" t="s">
        <v>38</v>
      </c>
      <c r="C101" s="257"/>
      <c r="D101" s="257"/>
      <c r="F101" s="257" t="s">
        <v>39</v>
      </c>
      <c r="G101" s="257"/>
      <c r="H101" s="257"/>
      <c r="I101" s="34"/>
      <c r="J101" s="29"/>
      <c r="K101" s="257" t="s">
        <v>38</v>
      </c>
      <c r="L101" s="257"/>
      <c r="M101" s="257"/>
      <c r="O101" s="257" t="s">
        <v>39</v>
      </c>
      <c r="P101" s="257"/>
      <c r="Q101" s="257"/>
      <c r="R101" s="34"/>
    </row>
    <row r="102" spans="1:18" ht="15.75" x14ac:dyDescent="0.25">
      <c r="A102" s="29"/>
      <c r="B102" t="s">
        <v>40</v>
      </c>
      <c r="D102" s="40">
        <v>225</v>
      </c>
      <c r="F102" t="s">
        <v>41</v>
      </c>
      <c r="H102" s="40">
        <f>D102*9.45/100</f>
        <v>21.262499999999999</v>
      </c>
      <c r="I102" s="28"/>
      <c r="J102" s="29"/>
      <c r="K102" t="s">
        <v>40</v>
      </c>
      <c r="M102" s="40">
        <v>450</v>
      </c>
      <c r="O102" t="s">
        <v>41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42</v>
      </c>
      <c r="D103" s="40">
        <v>0</v>
      </c>
      <c r="F103" t="s">
        <v>43</v>
      </c>
      <c r="H103" s="40">
        <v>0</v>
      </c>
      <c r="I103" s="28"/>
      <c r="J103" s="29"/>
      <c r="K103" t="s">
        <v>42</v>
      </c>
      <c r="M103" s="40">
        <v>0</v>
      </c>
      <c r="O103" t="s">
        <v>43</v>
      </c>
      <c r="Q103" s="40">
        <v>0</v>
      </c>
      <c r="R103" s="28"/>
    </row>
    <row r="104" spans="1:18" ht="15.75" x14ac:dyDescent="0.25">
      <c r="A104" s="29"/>
      <c r="B104" t="s">
        <v>44</v>
      </c>
      <c r="D104" s="41">
        <f>D102/12</f>
        <v>18.75</v>
      </c>
      <c r="I104" s="28"/>
      <c r="J104" s="29"/>
      <c r="K104" t="s">
        <v>44</v>
      </c>
      <c r="M104" s="41">
        <f>M102/12</f>
        <v>37.5</v>
      </c>
      <c r="R104" s="28"/>
    </row>
    <row r="105" spans="1:18" ht="15.75" x14ac:dyDescent="0.25">
      <c r="A105" s="29"/>
      <c r="B105" t="s">
        <v>45</v>
      </c>
      <c r="D105" s="41">
        <f>D102/12</f>
        <v>18.75</v>
      </c>
      <c r="I105" s="28"/>
      <c r="J105" s="29"/>
      <c r="K105" t="s">
        <v>45</v>
      </c>
      <c r="M105" s="41">
        <f>M102/12</f>
        <v>37.5</v>
      </c>
      <c r="R105" s="28"/>
    </row>
    <row r="106" spans="1:18" ht="15.75" x14ac:dyDescent="0.25">
      <c r="A106" s="29"/>
      <c r="B106" t="s">
        <v>46</v>
      </c>
      <c r="D106" s="41"/>
      <c r="I106" s="28"/>
      <c r="J106" s="29"/>
      <c r="K106" t="s">
        <v>46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47</v>
      </c>
      <c r="C107" s="38"/>
      <c r="D107" s="42">
        <f>SUM(D102:D106)</f>
        <v>262.5</v>
      </c>
      <c r="F107" s="37" t="s">
        <v>48</v>
      </c>
      <c r="G107" s="38"/>
      <c r="H107" s="42">
        <f>SUM(H102:H106)</f>
        <v>21.262499999999999</v>
      </c>
      <c r="I107" s="35"/>
      <c r="J107" s="29"/>
      <c r="K107" s="37" t="s">
        <v>47</v>
      </c>
      <c r="L107" s="38"/>
      <c r="M107" s="42">
        <f>SUM(M102:M106)</f>
        <v>562.48500000000001</v>
      </c>
      <c r="O107" s="37" t="s">
        <v>48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0">
        <f>D107-H107</f>
        <v>241.23750000000001</v>
      </c>
      <c r="I108" s="30"/>
      <c r="J108" s="29"/>
      <c r="N108" s="260">
        <f>M107-Q107</f>
        <v>519.96</v>
      </c>
      <c r="R108" s="30"/>
    </row>
    <row r="109" spans="1:18" x14ac:dyDescent="0.25">
      <c r="A109" s="29"/>
      <c r="E109" s="260"/>
      <c r="I109" s="30"/>
      <c r="J109" s="29"/>
      <c r="N109" s="260"/>
      <c r="R109" s="30"/>
    </row>
    <row r="110" spans="1:18" x14ac:dyDescent="0.25">
      <c r="A110" s="29"/>
      <c r="E110" s="39" t="s">
        <v>49</v>
      </c>
      <c r="I110" s="30"/>
      <c r="J110" s="29"/>
      <c r="N110" s="39" t="s">
        <v>49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9" t="s">
        <v>50</v>
      </c>
      <c r="C113" s="259"/>
      <c r="D113" s="259"/>
      <c r="F113" s="259" t="s">
        <v>51</v>
      </c>
      <c r="G113" s="259"/>
      <c r="H113" s="259"/>
      <c r="I113" s="36"/>
      <c r="J113" s="29"/>
      <c r="K113" s="259" t="s">
        <v>50</v>
      </c>
      <c r="L113" s="259"/>
      <c r="M113" s="259"/>
      <c r="O113" s="259" t="s">
        <v>51</v>
      </c>
      <c r="P113" s="259"/>
      <c r="Q113" s="259"/>
      <c r="R113" s="36"/>
    </row>
    <row r="114" spans="1:18" ht="26.25" x14ac:dyDescent="0.25">
      <c r="B114" s="78"/>
      <c r="C114" s="78"/>
      <c r="D114" s="252" t="s">
        <v>52</v>
      </c>
      <c r="E114" s="252"/>
      <c r="F114" s="252"/>
      <c r="G114" s="78"/>
      <c r="H114" s="78"/>
      <c r="I114" s="79"/>
      <c r="K114" s="78"/>
      <c r="L114" s="78"/>
      <c r="M114" s="252" t="s">
        <v>52</v>
      </c>
      <c r="N114" s="252"/>
      <c r="O114" s="252"/>
      <c r="P114" s="78"/>
      <c r="Q114" s="78"/>
      <c r="R114" s="79"/>
    </row>
    <row r="115" spans="1:18" ht="21" x14ac:dyDescent="0.35">
      <c r="B115" s="43"/>
      <c r="C115" s="43"/>
      <c r="D115" s="253" t="s">
        <v>36</v>
      </c>
      <c r="E115" s="253"/>
      <c r="F115" s="253"/>
      <c r="G115" s="43"/>
      <c r="H115" s="43"/>
      <c r="I115" s="44"/>
      <c r="K115" s="43"/>
      <c r="L115" s="43"/>
      <c r="M115" s="253" t="s">
        <v>36</v>
      </c>
      <c r="N115" s="253"/>
      <c r="O115" s="253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53</v>
      </c>
      <c r="C117" t="s">
        <v>614</v>
      </c>
      <c r="F117" t="s">
        <v>56</v>
      </c>
      <c r="G117" s="254" t="s">
        <v>615</v>
      </c>
      <c r="H117" s="254"/>
      <c r="I117" s="28"/>
      <c r="J117" s="29"/>
      <c r="K117" s="1" t="s">
        <v>53</v>
      </c>
      <c r="L117" t="s">
        <v>905</v>
      </c>
      <c r="O117" t="s">
        <v>56</v>
      </c>
      <c r="P117" s="254" t="s">
        <v>615</v>
      </c>
      <c r="Q117" s="254"/>
      <c r="R117" s="28"/>
    </row>
    <row r="118" spans="1:18" ht="15.75" x14ac:dyDescent="0.25">
      <c r="A118" s="29"/>
      <c r="B118" s="1" t="s">
        <v>54</v>
      </c>
      <c r="C118" s="255">
        <v>1721244075</v>
      </c>
      <c r="D118" s="255"/>
      <c r="F118" s="256" t="s">
        <v>628</v>
      </c>
      <c r="G118" s="256"/>
      <c r="H118">
        <v>225.02</v>
      </c>
      <c r="I118" s="28"/>
      <c r="J118" s="29"/>
      <c r="K118" s="1" t="s">
        <v>54</v>
      </c>
      <c r="L118">
        <v>924011786</v>
      </c>
      <c r="O118" s="256" t="s">
        <v>628</v>
      </c>
      <c r="P118" s="256"/>
      <c r="Q118">
        <v>229.36</v>
      </c>
      <c r="R118" s="28"/>
    </row>
    <row r="119" spans="1:18" ht="15.75" x14ac:dyDescent="0.25">
      <c r="A119" s="29"/>
      <c r="B119" t="s">
        <v>55</v>
      </c>
      <c r="C119" s="45">
        <f>C6</f>
        <v>45260</v>
      </c>
      <c r="F119" s="1" t="s">
        <v>37</v>
      </c>
      <c r="H119">
        <v>15</v>
      </c>
      <c r="I119" s="28"/>
      <c r="J119" s="29"/>
      <c r="K119" t="s">
        <v>55</v>
      </c>
      <c r="L119" s="45">
        <f>C6</f>
        <v>45260</v>
      </c>
      <c r="O119" s="1" t="s">
        <v>37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7" t="s">
        <v>38</v>
      </c>
      <c r="C121" s="257"/>
      <c r="D121" s="257"/>
      <c r="F121" s="257" t="s">
        <v>39</v>
      </c>
      <c r="G121" s="257"/>
      <c r="H121" s="257"/>
      <c r="I121" s="34"/>
      <c r="J121" s="29"/>
      <c r="K121" s="257" t="s">
        <v>38</v>
      </c>
      <c r="L121" s="257"/>
      <c r="M121" s="257"/>
      <c r="O121" s="257" t="s">
        <v>629</v>
      </c>
      <c r="P121" s="257"/>
      <c r="Q121" s="257"/>
      <c r="R121" s="34"/>
    </row>
    <row r="122" spans="1:18" ht="15.75" x14ac:dyDescent="0.25">
      <c r="A122" s="29"/>
      <c r="B122" t="s">
        <v>40</v>
      </c>
      <c r="D122" s="40">
        <v>225.02</v>
      </c>
      <c r="F122" t="s">
        <v>41</v>
      </c>
      <c r="H122" s="40">
        <f>D122*9.45/100</f>
        <v>21.264389999999999</v>
      </c>
      <c r="I122" s="28"/>
      <c r="J122" s="29"/>
      <c r="K122" t="s">
        <v>40</v>
      </c>
      <c r="M122" s="40">
        <v>225</v>
      </c>
      <c r="O122" t="s">
        <v>41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42</v>
      </c>
      <c r="D123" s="40">
        <v>0</v>
      </c>
      <c r="F123" t="s">
        <v>43</v>
      </c>
      <c r="H123" s="40">
        <v>100</v>
      </c>
      <c r="I123" s="28"/>
      <c r="J123" s="29"/>
      <c r="K123" t="s">
        <v>42</v>
      </c>
      <c r="M123" s="40">
        <v>0</v>
      </c>
      <c r="O123" t="s">
        <v>43</v>
      </c>
      <c r="Q123" s="40">
        <v>0</v>
      </c>
      <c r="R123" s="28"/>
    </row>
    <row r="124" spans="1:18" ht="15.75" x14ac:dyDescent="0.25">
      <c r="A124" s="29"/>
      <c r="B124" t="s">
        <v>44</v>
      </c>
      <c r="D124" s="41">
        <f>D122/12</f>
        <v>18.751666666666669</v>
      </c>
      <c r="I124" s="28"/>
      <c r="J124" s="29"/>
      <c r="K124" t="s">
        <v>44</v>
      </c>
      <c r="M124" s="41">
        <f>M122/12</f>
        <v>18.75</v>
      </c>
      <c r="R124" s="28"/>
    </row>
    <row r="125" spans="1:18" ht="15.75" x14ac:dyDescent="0.25">
      <c r="A125" s="29"/>
      <c r="B125" t="s">
        <v>45</v>
      </c>
      <c r="D125" s="41">
        <f>D122/12</f>
        <v>18.751666666666669</v>
      </c>
      <c r="I125" s="28"/>
      <c r="J125" s="29"/>
      <c r="K125" t="s">
        <v>45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8" t="s">
        <v>47</v>
      </c>
      <c r="C127" s="258"/>
      <c r="D127" s="42">
        <f>SUM(D122:D126)</f>
        <v>262.52333333333337</v>
      </c>
      <c r="F127" s="258" t="s">
        <v>48</v>
      </c>
      <c r="G127" s="258"/>
      <c r="H127" s="42">
        <f>SUM(H122:H126)</f>
        <v>121.26438999999999</v>
      </c>
      <c r="I127" s="35"/>
      <c r="J127" s="29"/>
      <c r="K127" s="37" t="s">
        <v>47</v>
      </c>
      <c r="L127" s="38"/>
      <c r="M127" s="42">
        <f>SUM(M122:M126)</f>
        <v>262.5</v>
      </c>
      <c r="O127" s="258" t="s">
        <v>48</v>
      </c>
      <c r="P127" s="258"/>
      <c r="Q127" s="42">
        <f>SUM(Q122:Q126)</f>
        <v>21.262499999999999</v>
      </c>
      <c r="R127" s="35"/>
    </row>
    <row r="128" spans="1:18" ht="18.75" x14ac:dyDescent="0.25">
      <c r="A128" s="29"/>
      <c r="E128" s="80">
        <f>D127-H127</f>
        <v>141.25894333333338</v>
      </c>
      <c r="I128" s="30"/>
      <c r="J128" s="29"/>
      <c r="N128" s="80">
        <f>M127-Q127</f>
        <v>241.23750000000001</v>
      </c>
      <c r="R128" s="30"/>
    </row>
    <row r="129" spans="1:18" ht="18.75" x14ac:dyDescent="0.25">
      <c r="A129" s="29"/>
      <c r="E129" s="80"/>
      <c r="I129" s="30"/>
      <c r="J129" s="29"/>
      <c r="N129" s="80"/>
      <c r="R129" s="30"/>
    </row>
    <row r="130" spans="1:18" x14ac:dyDescent="0.25">
      <c r="A130" s="29"/>
      <c r="E130" s="39" t="s">
        <v>49</v>
      </c>
      <c r="I130" s="30"/>
      <c r="J130" s="29"/>
      <c r="N130" s="39" t="s">
        <v>49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1" t="s">
        <v>50</v>
      </c>
      <c r="C134" s="81"/>
      <c r="D134" s="81"/>
      <c r="F134" s="81" t="s">
        <v>51</v>
      </c>
      <c r="G134" s="81"/>
      <c r="H134" s="81"/>
      <c r="I134" s="36"/>
      <c r="J134" s="29"/>
      <c r="K134" s="81" t="s">
        <v>50</v>
      </c>
      <c r="L134" s="81"/>
      <c r="M134" s="81"/>
      <c r="O134" s="81" t="s">
        <v>51</v>
      </c>
      <c r="P134" s="81"/>
      <c r="Q134" s="81"/>
      <c r="R134" s="36"/>
    </row>
    <row r="135" spans="1:18" x14ac:dyDescent="0.25">
      <c r="B135" s="81"/>
      <c r="C135" s="81"/>
      <c r="D135" s="81"/>
      <c r="F135" s="81"/>
      <c r="G135" s="81"/>
      <c r="H135" s="81"/>
      <c r="I135" s="36"/>
      <c r="K135" s="81"/>
      <c r="L135" s="81"/>
      <c r="M135" s="81"/>
      <c r="O135" s="81"/>
      <c r="P135" s="81"/>
      <c r="Q135" s="81"/>
      <c r="R135" s="36"/>
    </row>
    <row r="136" spans="1:18" x14ac:dyDescent="0.25">
      <c r="B136" s="81"/>
      <c r="C136" s="81"/>
      <c r="D136" s="81"/>
      <c r="F136" s="81"/>
      <c r="G136" s="81"/>
      <c r="H136" s="81"/>
      <c r="I136" s="36"/>
      <c r="K136" s="81"/>
      <c r="L136" s="81"/>
      <c r="M136" s="81"/>
      <c r="O136" s="81"/>
      <c r="P136" s="81"/>
      <c r="Q136" s="81"/>
      <c r="R136" s="36"/>
    </row>
    <row r="137" spans="1:18" ht="26.25" x14ac:dyDescent="0.25">
      <c r="B137" s="78"/>
      <c r="C137" s="78"/>
      <c r="D137" s="252" t="s">
        <v>52</v>
      </c>
      <c r="E137" s="252"/>
      <c r="F137" s="252"/>
      <c r="G137" s="78"/>
      <c r="H137" s="78"/>
      <c r="I137" s="79"/>
      <c r="K137" s="78"/>
      <c r="L137" s="78"/>
      <c r="M137" s="252" t="s">
        <v>52</v>
      </c>
      <c r="N137" s="252"/>
      <c r="O137" s="252"/>
      <c r="P137" s="78"/>
      <c r="Q137" s="78"/>
      <c r="R137" s="79"/>
    </row>
    <row r="138" spans="1:18" ht="21" x14ac:dyDescent="0.35">
      <c r="B138" s="43"/>
      <c r="C138" s="43"/>
      <c r="D138" s="253" t="s">
        <v>36</v>
      </c>
      <c r="E138" s="253"/>
      <c r="F138" s="253"/>
      <c r="G138" s="43"/>
      <c r="H138" s="43"/>
      <c r="I138" s="44"/>
      <c r="K138" s="43"/>
      <c r="L138" s="43"/>
      <c r="M138" s="253" t="s">
        <v>36</v>
      </c>
      <c r="N138" s="253"/>
      <c r="O138" s="253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53</v>
      </c>
      <c r="C140" t="s">
        <v>908</v>
      </c>
      <c r="F140" t="s">
        <v>56</v>
      </c>
      <c r="G140" s="254" t="s">
        <v>615</v>
      </c>
      <c r="H140" s="254"/>
      <c r="I140" s="28"/>
      <c r="K140" s="1" t="s">
        <v>53</v>
      </c>
      <c r="L140" t="s">
        <v>1021</v>
      </c>
      <c r="O140" t="s">
        <v>56</v>
      </c>
      <c r="P140" s="254" t="s">
        <v>615</v>
      </c>
      <c r="Q140" s="254"/>
      <c r="R140" s="28"/>
    </row>
    <row r="141" spans="1:18" ht="15.75" x14ac:dyDescent="0.25">
      <c r="B141" s="1" t="s">
        <v>54</v>
      </c>
      <c r="C141" s="255">
        <v>1716325822</v>
      </c>
      <c r="D141" s="255"/>
      <c r="F141" s="256" t="s">
        <v>628</v>
      </c>
      <c r="G141" s="256"/>
      <c r="H141">
        <v>450.04</v>
      </c>
      <c r="I141" s="28"/>
      <c r="K141" s="1" t="s">
        <v>54</v>
      </c>
      <c r="L141" s="255">
        <v>1716325822</v>
      </c>
      <c r="M141" s="255"/>
      <c r="O141" s="256" t="s">
        <v>628</v>
      </c>
      <c r="P141" s="256"/>
      <c r="Q141">
        <v>225.02</v>
      </c>
      <c r="R141" s="28"/>
    </row>
    <row r="142" spans="1:18" ht="15.75" x14ac:dyDescent="0.25">
      <c r="B142" t="s">
        <v>55</v>
      </c>
      <c r="C142" s="45">
        <f>C6</f>
        <v>45260</v>
      </c>
      <c r="F142" s="1" t="s">
        <v>37</v>
      </c>
      <c r="H142">
        <v>30</v>
      </c>
      <c r="I142" s="28"/>
      <c r="K142" t="s">
        <v>55</v>
      </c>
      <c r="L142" s="45">
        <f>C6</f>
        <v>45260</v>
      </c>
      <c r="O142" s="1" t="s">
        <v>37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7" t="s">
        <v>38</v>
      </c>
      <c r="C144" s="257"/>
      <c r="D144" s="257"/>
      <c r="F144" s="257" t="s">
        <v>39</v>
      </c>
      <c r="G144" s="257"/>
      <c r="H144" s="257"/>
      <c r="I144" s="34"/>
      <c r="K144" s="257" t="s">
        <v>38</v>
      </c>
      <c r="L144" s="257"/>
      <c r="M144" s="257"/>
      <c r="O144" s="257" t="s">
        <v>39</v>
      </c>
      <c r="P144" s="257"/>
      <c r="Q144" s="257"/>
      <c r="R144" s="34"/>
    </row>
    <row r="145" spans="2:18" ht="15.75" x14ac:dyDescent="0.25">
      <c r="B145" t="s">
        <v>40</v>
      </c>
      <c r="D145" s="40">
        <v>450.04</v>
      </c>
      <c r="F145" t="s">
        <v>41</v>
      </c>
      <c r="H145" s="40">
        <f>D145*9.45/100</f>
        <v>42.528779999999998</v>
      </c>
      <c r="I145" s="28"/>
      <c r="K145" t="s">
        <v>40</v>
      </c>
      <c r="M145" s="40">
        <v>225.02</v>
      </c>
      <c r="O145" t="s">
        <v>41</v>
      </c>
      <c r="Q145" s="40">
        <f>M145*9.45/100</f>
        <v>21.264389999999999</v>
      </c>
      <c r="R145" s="28"/>
    </row>
    <row r="146" spans="2:18" ht="15.75" x14ac:dyDescent="0.25">
      <c r="B146" t="s">
        <v>42</v>
      </c>
      <c r="D146" s="40">
        <v>0</v>
      </c>
      <c r="F146" t="s">
        <v>43</v>
      </c>
      <c r="H146" s="40">
        <v>0</v>
      </c>
      <c r="I146" s="28"/>
      <c r="K146" t="s">
        <v>42</v>
      </c>
      <c r="M146" s="40">
        <v>0</v>
      </c>
      <c r="O146" t="s">
        <v>43</v>
      </c>
      <c r="Q146" s="40">
        <v>0</v>
      </c>
      <c r="R146" s="28"/>
    </row>
    <row r="147" spans="2:18" ht="15.75" x14ac:dyDescent="0.25">
      <c r="B147" t="s">
        <v>44</v>
      </c>
      <c r="D147" s="41">
        <f>D145/12</f>
        <v>37.503333333333337</v>
      </c>
      <c r="I147" s="28"/>
      <c r="K147" t="s">
        <v>44</v>
      </c>
      <c r="M147" s="41">
        <f>M145/12</f>
        <v>18.751666666666669</v>
      </c>
      <c r="R147" s="28"/>
    </row>
    <row r="148" spans="2:18" ht="15.75" x14ac:dyDescent="0.25">
      <c r="B148" t="s">
        <v>45</v>
      </c>
      <c r="D148" s="41">
        <f>D145/12</f>
        <v>37.503333333333337</v>
      </c>
      <c r="I148" s="28"/>
      <c r="K148" t="s">
        <v>45</v>
      </c>
      <c r="M148" s="41">
        <f>M145/12</f>
        <v>18.751666666666669</v>
      </c>
      <c r="R148" s="28"/>
    </row>
    <row r="149" spans="2:18" ht="15.75" x14ac:dyDescent="0.25">
      <c r="B149" t="s">
        <v>909</v>
      </c>
      <c r="D149" s="41">
        <f>D145*8.33%</f>
        <v>37.488332</v>
      </c>
      <c r="I149" s="28"/>
      <c r="K149" t="s">
        <v>909</v>
      </c>
      <c r="M149" s="41"/>
      <c r="R149" s="28"/>
    </row>
    <row r="150" spans="2:18" ht="15.75" x14ac:dyDescent="0.25">
      <c r="B150" s="258" t="s">
        <v>47</v>
      </c>
      <c r="C150" s="258"/>
      <c r="D150" s="42">
        <f>SUM(D145:D149)</f>
        <v>562.53499866666675</v>
      </c>
      <c r="F150" s="258" t="s">
        <v>48</v>
      </c>
      <c r="G150" s="258"/>
      <c r="H150" s="42">
        <f>SUM(H145:H149)</f>
        <v>42.528779999999998</v>
      </c>
      <c r="I150" s="35"/>
      <c r="K150" s="258" t="s">
        <v>47</v>
      </c>
      <c r="L150" s="258"/>
      <c r="M150" s="42">
        <f>SUM(M145:M149)</f>
        <v>262.52333333333337</v>
      </c>
      <c r="O150" s="258" t="s">
        <v>48</v>
      </c>
      <c r="P150" s="258"/>
      <c r="Q150" s="42">
        <f>SUM(Q145:Q149)</f>
        <v>21.264389999999999</v>
      </c>
      <c r="R150" s="35"/>
    </row>
    <row r="151" spans="2:18" ht="18.75" x14ac:dyDescent="0.25">
      <c r="E151" s="80">
        <f>D150-H150</f>
        <v>520.00621866666677</v>
      </c>
      <c r="I151" s="30"/>
      <c r="N151" s="80">
        <f>M150-Q150</f>
        <v>241.25894333333338</v>
      </c>
      <c r="R151" s="30"/>
    </row>
    <row r="152" spans="2:18" ht="18.75" x14ac:dyDescent="0.25">
      <c r="E152" s="80"/>
      <c r="I152" s="30"/>
      <c r="N152" s="80"/>
      <c r="R152" s="30"/>
    </row>
    <row r="153" spans="2:18" x14ac:dyDescent="0.25">
      <c r="E153" s="39" t="s">
        <v>49</v>
      </c>
      <c r="I153" s="30"/>
      <c r="N153" s="39" t="s">
        <v>49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1" t="s">
        <v>50</v>
      </c>
      <c r="C156" s="81"/>
      <c r="D156" s="81"/>
      <c r="F156" s="81" t="s">
        <v>51</v>
      </c>
      <c r="G156" s="81"/>
      <c r="H156" s="81"/>
      <c r="I156" s="36"/>
      <c r="K156" s="81" t="s">
        <v>50</v>
      </c>
      <c r="L156" s="81"/>
      <c r="M156" s="81"/>
      <c r="O156" s="81" t="s">
        <v>51</v>
      </c>
      <c r="P156" s="81"/>
      <c r="Q156" s="81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78"/>
      <c r="C158" s="78"/>
      <c r="D158" s="252" t="s">
        <v>52</v>
      </c>
      <c r="E158" s="252"/>
      <c r="F158" s="252"/>
      <c r="G158" s="78"/>
      <c r="H158" s="78"/>
      <c r="I158" s="79"/>
    </row>
    <row r="159" spans="2:18" ht="21" x14ac:dyDescent="0.35">
      <c r="B159" s="43"/>
      <c r="C159" s="43"/>
      <c r="D159" s="253" t="s">
        <v>36</v>
      </c>
      <c r="E159" s="253"/>
      <c r="F159" s="253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53</v>
      </c>
      <c r="C161" t="s">
        <v>1021</v>
      </c>
      <c r="F161" t="s">
        <v>56</v>
      </c>
      <c r="G161" s="254" t="s">
        <v>615</v>
      </c>
      <c r="H161" s="254"/>
      <c r="I161" s="28"/>
    </row>
    <row r="162" spans="2:9" ht="15.75" x14ac:dyDescent="0.25">
      <c r="B162" s="1" t="s">
        <v>54</v>
      </c>
      <c r="C162" s="255">
        <v>1716325822</v>
      </c>
      <c r="D162" s="255"/>
      <c r="F162" s="256" t="s">
        <v>628</v>
      </c>
      <c r="G162" s="256"/>
      <c r="H162">
        <v>225.02</v>
      </c>
      <c r="I162" s="28"/>
    </row>
    <row r="163" spans="2:9" ht="15.75" x14ac:dyDescent="0.25">
      <c r="B163" t="s">
        <v>55</v>
      </c>
      <c r="C163" s="45" t="e">
        <f>#REF!</f>
        <v>#REF!</v>
      </c>
      <c r="F163" s="1" t="s">
        <v>37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7" t="s">
        <v>38</v>
      </c>
      <c r="C165" s="257"/>
      <c r="D165" s="257"/>
      <c r="F165" s="257" t="s">
        <v>39</v>
      </c>
      <c r="G165" s="257"/>
      <c r="H165" s="257"/>
      <c r="I165" s="34"/>
    </row>
    <row r="166" spans="2:9" ht="26.25" customHeight="1" x14ac:dyDescent="0.25">
      <c r="B166" t="s">
        <v>40</v>
      </c>
      <c r="D166" s="40">
        <v>225.02</v>
      </c>
      <c r="F166" t="s">
        <v>41</v>
      </c>
      <c r="H166" s="40">
        <f>D166*9.45/100</f>
        <v>21.264389999999999</v>
      </c>
      <c r="I166" s="28"/>
    </row>
    <row r="167" spans="2:9" ht="15.75" x14ac:dyDescent="0.25">
      <c r="B167" t="s">
        <v>42</v>
      </c>
      <c r="D167" s="40">
        <v>0</v>
      </c>
      <c r="F167" t="s">
        <v>43</v>
      </c>
      <c r="H167" s="40">
        <v>0</v>
      </c>
      <c r="I167" s="28"/>
    </row>
    <row r="168" spans="2:9" ht="15.75" x14ac:dyDescent="0.25">
      <c r="B168" t="s">
        <v>44</v>
      </c>
      <c r="D168" s="41">
        <f>D166/12</f>
        <v>18.751666666666669</v>
      </c>
      <c r="I168" s="28"/>
    </row>
    <row r="169" spans="2:9" ht="15.75" x14ac:dyDescent="0.25">
      <c r="B169" t="s">
        <v>45</v>
      </c>
      <c r="D169" s="41">
        <f>D166/12</f>
        <v>18.751666666666669</v>
      </c>
      <c r="I169" s="28"/>
    </row>
    <row r="170" spans="2:9" ht="15.75" x14ac:dyDescent="0.25">
      <c r="B170" t="s">
        <v>909</v>
      </c>
      <c r="D170" s="41"/>
      <c r="I170" s="28"/>
    </row>
    <row r="171" spans="2:9" ht="15.75" x14ac:dyDescent="0.25">
      <c r="B171" s="258" t="s">
        <v>47</v>
      </c>
      <c r="C171" s="258"/>
      <c r="D171" s="42">
        <f>SUM(D166:D170)</f>
        <v>262.52333333333337</v>
      </c>
      <c r="F171" s="258" t="s">
        <v>48</v>
      </c>
      <c r="G171" s="258"/>
      <c r="H171" s="42">
        <f>SUM(H166:H170)</f>
        <v>21.264389999999999</v>
      </c>
      <c r="I171" s="35"/>
    </row>
    <row r="172" spans="2:9" ht="18.75" x14ac:dyDescent="0.25">
      <c r="E172" s="80">
        <f>D171-H171</f>
        <v>241.25894333333338</v>
      </c>
      <c r="I172" s="30"/>
    </row>
    <row r="173" spans="2:9" ht="18.75" x14ac:dyDescent="0.25">
      <c r="E173" s="80"/>
      <c r="I173" s="30"/>
    </row>
    <row r="174" spans="2:9" x14ac:dyDescent="0.25">
      <c r="E174" s="39" t="s">
        <v>49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1" t="s">
        <v>50</v>
      </c>
      <c r="C177" s="81"/>
      <c r="D177" s="81"/>
      <c r="F177" s="81" t="s">
        <v>51</v>
      </c>
      <c r="G177" s="81"/>
      <c r="H177" s="81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2023-12-29T21:43:21Z</cp:lastPrinted>
  <dcterms:created xsi:type="dcterms:W3CDTF">2022-12-25T20:52:30Z</dcterms:created>
  <dcterms:modified xsi:type="dcterms:W3CDTF">2024-01-02T19:06:44Z</dcterms:modified>
</cp:coreProperties>
</file>