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2824B278-7E6A-4455-934D-FC490466D8C4}" xr6:coauthVersionLast="47" xr6:coauthVersionMax="47" xr10:uidLastSave="{00000000-0000-0000-0000-000000000000}"/>
  <bookViews>
    <workbookView xWindow="-120" yWindow="-120" windowWidth="20730" windowHeight="11040" tabRatio="565" firstSheet="12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83" i="13" l="1"/>
  <c r="C673" i="13" s="1"/>
  <c r="H709" i="2"/>
  <c r="C688" i="2" s="1"/>
  <c r="C736" i="1"/>
  <c r="R717" i="5"/>
  <c r="C710" i="5" s="1"/>
  <c r="R745" i="3"/>
  <c r="C740" i="3" s="1"/>
  <c r="R727" i="22"/>
  <c r="C720" i="22" s="1"/>
  <c r="R720" i="4"/>
  <c r="C714" i="4" s="1"/>
  <c r="R726" i="6"/>
  <c r="C716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3" i="22"/>
  <c r="C936" i="22" s="1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X894" i="22" l="1"/>
  <c r="C938" i="22"/>
  <c r="B940" i="22" s="1"/>
  <c r="Y942" i="22"/>
  <c r="Y961" i="22" s="1"/>
  <c r="Y937" i="22" s="1"/>
  <c r="Y933" i="22"/>
  <c r="Y936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Y938" i="22"/>
  <c r="C981" i="22" s="1"/>
  <c r="C984" i="22" s="1"/>
  <c r="C989" i="22"/>
  <c r="C1008" i="22" s="1"/>
  <c r="C985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86" i="22" l="1"/>
  <c r="Y989" i="22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s="1"/>
  <c r="C702" i="13" l="1"/>
  <c r="C705" i="13" s="1"/>
  <c r="Y657" i="13"/>
  <c r="Y660" i="13" s="1"/>
  <c r="Y665" i="13"/>
  <c r="Y684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Y750" i="13"/>
  <c r="Y753" i="13" s="1"/>
  <c r="X758" i="13"/>
  <c r="B756" i="13" l="1"/>
  <c r="C795" i="13"/>
  <c r="C798" i="13" s="1"/>
  <c r="Y755" i="13"/>
  <c r="C804" i="13" s="1"/>
  <c r="C823" i="13" s="1"/>
  <c r="C799" i="13" s="1"/>
  <c r="C800" i="13" l="1"/>
  <c r="X756" i="13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1" i="6"/>
  <c r="Y705" i="6" s="1"/>
  <c r="R718" i="6"/>
  <c r="C709" i="6" s="1"/>
  <c r="AD712" i="6"/>
  <c r="Y697" i="6" s="1"/>
  <c r="Y699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5" i="5"/>
  <c r="Y1027" i="5" s="1"/>
  <c r="R1035" i="5"/>
  <c r="C1027" i="5" s="1"/>
  <c r="AD1033" i="5"/>
  <c r="Y1018" i="5" s="1"/>
  <c r="H1033" i="5"/>
  <c r="C1018" i="5" s="1"/>
  <c r="AN990" i="5"/>
  <c r="Y981" i="5" s="1"/>
  <c r="R990" i="5"/>
  <c r="C981" i="5" s="1"/>
  <c r="AD988" i="5"/>
  <c r="Y973" i="5" s="1"/>
  <c r="H988" i="5"/>
  <c r="C973" i="5" s="1"/>
  <c r="B980" i="5"/>
  <c r="AN942" i="5"/>
  <c r="Y934" i="5" s="1"/>
  <c r="R942" i="5"/>
  <c r="C934" i="5" s="1"/>
  <c r="AD940" i="5"/>
  <c r="Y925" i="5" s="1"/>
  <c r="H940" i="5"/>
  <c r="C925" i="5" s="1"/>
  <c r="AN897" i="5"/>
  <c r="Y888" i="5" s="1"/>
  <c r="R897" i="5"/>
  <c r="C888" i="5" s="1"/>
  <c r="AD895" i="5"/>
  <c r="Y880" i="5" s="1"/>
  <c r="H895" i="5"/>
  <c r="C880" i="5" s="1"/>
  <c r="B887" i="5"/>
  <c r="AN848" i="5"/>
  <c r="Y840" i="5" s="1"/>
  <c r="R848" i="5"/>
  <c r="C840" i="5" s="1"/>
  <c r="AD846" i="5"/>
  <c r="Y831" i="5" s="1"/>
  <c r="H846" i="5"/>
  <c r="C831" i="5" s="1"/>
  <c r="AN803" i="5"/>
  <c r="Y794" i="5" s="1"/>
  <c r="R803" i="5"/>
  <c r="C794" i="5" s="1"/>
  <c r="AD801" i="5"/>
  <c r="Y786" i="5" s="1"/>
  <c r="H801" i="5"/>
  <c r="C786" i="5" s="1"/>
  <c r="B793" i="5"/>
  <c r="AN755" i="5"/>
  <c r="Y747" i="5" s="1"/>
  <c r="R755" i="5"/>
  <c r="C747" i="5" s="1"/>
  <c r="AD753" i="5"/>
  <c r="Y738" i="5" s="1"/>
  <c r="H753" i="5"/>
  <c r="C738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2" i="5"/>
  <c r="C719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7" i="5"/>
  <c r="C740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19" i="5" s="1"/>
  <c r="Y698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9" i="5" l="1"/>
  <c r="X700" i="5" s="1"/>
  <c r="B652" i="2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6" i="5"/>
  <c r="C746" i="5"/>
  <c r="C765" i="5" s="1"/>
  <c r="C741" i="5" s="1"/>
  <c r="C742" i="5" s="1"/>
  <c r="Y746" i="5" s="1"/>
  <c r="Y765" i="5" s="1"/>
  <c r="Y741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696" i="6" s="1"/>
  <c r="Y421" i="1"/>
  <c r="X422" i="1" s="1"/>
  <c r="Y737" i="5"/>
  <c r="Y740" i="5" s="1"/>
  <c r="Y742" i="5" s="1"/>
  <c r="B744" i="5"/>
  <c r="X746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4" i="6"/>
  <c r="Y723" i="6" s="1"/>
  <c r="Y700" i="6" s="1"/>
  <c r="X704" i="6"/>
  <c r="C745" i="6"/>
  <c r="C748" i="6" s="1"/>
  <c r="B706" i="6"/>
  <c r="C462" i="1"/>
  <c r="C465" i="1" s="1"/>
  <c r="C470" i="1"/>
  <c r="C484" i="1" s="1"/>
  <c r="C466" i="1" s="1"/>
  <c r="C793" i="5"/>
  <c r="C812" i="5" s="1"/>
  <c r="C789" i="5" s="1"/>
  <c r="C947" i="11"/>
  <c r="C950" i="11" s="1"/>
  <c r="C952" i="11" s="1"/>
  <c r="X743" i="5"/>
  <c r="C785" i="5"/>
  <c r="C788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701" i="6"/>
  <c r="C754" i="6" s="1"/>
  <c r="C773" i="6" s="1"/>
  <c r="C749" i="6" s="1"/>
  <c r="C750" i="6" s="1"/>
  <c r="C732" i="2"/>
  <c r="C735" i="2" s="1"/>
  <c r="Y687" i="2"/>
  <c r="Y690" i="2" s="1"/>
  <c r="C467" i="1"/>
  <c r="B468" i="1" s="1"/>
  <c r="C790" i="5"/>
  <c r="X793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702" i="6"/>
  <c r="Y695" i="2"/>
  <c r="Y714" i="2" s="1"/>
  <c r="Y691" i="2" s="1"/>
  <c r="Y692" i="2" s="1"/>
  <c r="B741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3" i="5"/>
  <c r="Y812" i="5" s="1"/>
  <c r="Y789" i="5" s="1"/>
  <c r="Y785" i="5"/>
  <c r="Y788" i="5" s="1"/>
  <c r="B791" i="5"/>
  <c r="C830" i="5"/>
  <c r="C833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90" i="5"/>
  <c r="B839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8" i="6" l="1"/>
  <c r="X797" i="6" s="1"/>
  <c r="X747" i="6"/>
  <c r="Y732" i="2"/>
  <c r="C788" i="2" s="1"/>
  <c r="C807" i="2" s="1"/>
  <c r="C784" i="2" s="1"/>
  <c r="X741" i="2"/>
  <c r="B739" i="2"/>
  <c r="Y789" i="6"/>
  <c r="Y792" i="6" s="1"/>
  <c r="B799" i="6"/>
  <c r="Y797" i="6"/>
  <c r="Y816" i="6" s="1"/>
  <c r="Y793" i="6" s="1"/>
  <c r="C838" i="6"/>
  <c r="C841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1" i="5"/>
  <c r="C839" i="5"/>
  <c r="C858" i="5" s="1"/>
  <c r="C834" i="5" s="1"/>
  <c r="C835" i="5" s="1"/>
  <c r="Y839" i="5" s="1"/>
  <c r="Y858" i="5" s="1"/>
  <c r="Y834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30" i="5"/>
  <c r="Y833" i="5" s="1"/>
  <c r="Y835" i="5" s="1"/>
  <c r="C887" i="5" s="1"/>
  <c r="C906" i="5" s="1"/>
  <c r="C883" i="5" s="1"/>
  <c r="X839" i="5"/>
  <c r="B837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9" i="5"/>
  <c r="C882" i="5" s="1"/>
  <c r="C884" i="5" s="1"/>
  <c r="X887" i="5" s="1"/>
  <c r="X836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4" i="5"/>
  <c r="C927" i="5" s="1"/>
  <c r="Y879" i="5"/>
  <c r="Y882" i="5" s="1"/>
  <c r="B961" i="8"/>
  <c r="Y887" i="5"/>
  <c r="Y906" i="5" s="1"/>
  <c r="Y883" i="5" s="1"/>
  <c r="B885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4" i="5"/>
  <c r="C933" i="5" s="1"/>
  <c r="C952" i="5" s="1"/>
  <c r="C928" i="5" s="1"/>
  <c r="C929" i="5" s="1"/>
  <c r="Y933" i="5" s="1"/>
  <c r="Y952" i="5" s="1"/>
  <c r="Y928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5" i="5"/>
  <c r="X840" i="6"/>
  <c r="C887" i="6"/>
  <c r="C890" i="6" s="1"/>
  <c r="C895" i="6"/>
  <c r="C914" i="6" s="1"/>
  <c r="C891" i="6" s="1"/>
  <c r="B933" i="5"/>
  <c r="Y955" i="8"/>
  <c r="Y957" i="8" s="1"/>
  <c r="Y924" i="5"/>
  <c r="C980" i="5" s="1"/>
  <c r="C999" i="5" s="1"/>
  <c r="C976" i="5" s="1"/>
  <c r="X933" i="5"/>
  <c r="B931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92" i="6"/>
  <c r="Y927" i="5"/>
  <c r="Y929" i="5" s="1"/>
  <c r="C972" i="5" s="1"/>
  <c r="C975" i="5" s="1"/>
  <c r="C977" i="5" s="1"/>
  <c r="Y972" i="5" s="1"/>
  <c r="Y975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0" i="5"/>
  <c r="B978" i="5"/>
  <c r="C1017" i="5"/>
  <c r="C1020" i="5" s="1"/>
  <c r="Y980" i="5"/>
  <c r="Y999" i="5" s="1"/>
  <c r="Y976" i="5" s="1"/>
  <c r="Y977" i="5" s="1"/>
  <c r="X980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6" i="5"/>
  <c r="C1045" i="5" s="1"/>
  <c r="C1021" i="5" s="1"/>
  <c r="C1022" i="5" s="1"/>
  <c r="X978" i="5"/>
  <c r="B1026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6" i="5"/>
  <c r="Y1045" i="5" s="1"/>
  <c r="Y1021" i="5" s="1"/>
  <c r="Y1017" i="5"/>
  <c r="Y1020" i="5" s="1"/>
  <c r="B1024" i="5"/>
  <c r="X1026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2" i="5"/>
  <c r="X1023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8" i="6"/>
  <c r="C1007" i="6" s="1"/>
  <c r="C984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6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4" i="6"/>
  <c r="C1053" i="6" s="1"/>
  <c r="C1029" i="6" s="1"/>
  <c r="C1030" i="6" s="1"/>
  <c r="B1032" i="6" s="1"/>
  <c r="B1034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<sst xmlns="http://schemas.openxmlformats.org/spreadsheetml/2006/main" count="27856" uniqueCount="1391">
  <si>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</si>
  <si>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</si>
  <si>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</si>
  <si>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</si>
  <si>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</si>
  <si>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</si>
  <si>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</si>
  <si>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</si>
  <si>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</si>
  <si>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</si>
  <si>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</si>
  <si>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</si>
  <si>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</si>
  <si>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</si>
  <si>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</si>
  <si>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</si>
  <si>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</si>
  <si>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</si>
  <si>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</si>
  <si>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</si>
  <si>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</si>
  <si>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</si>
  <si>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</si>
  <si>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</si>
  <si>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</si>
  <si>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</si>
  <si>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</si>
  <si>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</si>
  <si>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</si>
  <si>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</si>
  <si>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</si>
  <si>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</si>
  <si>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</si>
  <si>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</si>
  <si>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</si>
  <si>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</si>
  <si>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</si>
  <si>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</si>
  <si>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</si>
  <si>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</si>
  <si>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</si>
  <si>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</si>
  <si>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</si>
  <si>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</si>
  <si>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</si>
  <si>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</si>
  <si>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</si>
  <si>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</si>
  <si>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</si>
  <si>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</si>
  <si>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</si>
  <si>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</si>
  <si>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</si>
  <si>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</si>
  <si>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</si>
  <si>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</si>
  <si>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</si>
  <si>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</si>
  <si>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</si>
  <si>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</si>
  <si>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</si>
  <si>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</si>
  <si>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</si>
  <si>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</si>
  <si>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</si>
  <si>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</si>
  <si>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</si>
  <si>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</si>
  <si>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</si>
  <si>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</si>
  <si>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</si>
  <si>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</si>
  <si>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</si>
  <si>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</si>
  <si>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</si>
  <si>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</si>
  <si>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</si>
  <si>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</si>
  <si>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</si>
  <si>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</si>
  <si>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</si>
  <si>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</si>
  <si>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</si>
  <si>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</si>
  <si>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</si>
  <si>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</si>
  <si>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</si>
  <si>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</si>
  <si>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</si>
  <si>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</si>
  <si>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</si>
  <si>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</si>
  <si>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</si>
  <si>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</si>
  <si>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</si>
  <si>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</si>
  <si>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</si>
  <si>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</si>
  <si>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</si>
  <si>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</si>
  <si>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</si>
  <si>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</si>
  <si>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</si>
  <si>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</si>
  <si>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</si>
  <si>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</si>
  <si>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</si>
  <si>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</si>
  <si>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</si>
  <si>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</si>
  <si>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</si>
  <si>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</si>
  <si>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</si>
  <si>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</si>
  <si>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</si>
  <si>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</si>
  <si>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</si>
  <si>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</si>
  <si>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</si>
  <si>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</si>
  <si>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</si>
  <si>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</si>
  <si>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</si>
  <si>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</si>
  <si>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</si>
  <si>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</si>
  <si>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</si>
  <si>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</si>
  <si>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</si>
  <si>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</si>
  <si>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</si>
  <si>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</si>
  <si>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</si>
  <si>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</si>
  <si>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</si>
  <si>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</si>
  <si>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</si>
  <si>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</si>
  <si>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</si>
  <si>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</si>
  <si>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</si>
  <si>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</si>
  <si>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</si>
  <si>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</si>
  <si>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</si>
  <si>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</si>
  <si>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</si>
  <si>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</si>
  <si>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</si>
  <si>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</si>
  <si>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</si>
  <si>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</si>
  <si>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</si>
  <si>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</si>
  <si>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</si>
  <si>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</si>
  <si>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</si>
  <si>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</si>
  <si>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</si>
  <si>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</si>
  <si>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</si>
  <si>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</si>
  <si>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</si>
  <si>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</si>
  <si>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</si>
  <si>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</si>
  <si>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</si>
  <si>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</si>
  <si>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</si>
  <si>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</si>
  <si>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</si>
  <si>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</si>
  <si>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</si>
  <si>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</si>
  <si>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</si>
  <si>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</si>
  <si>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</si>
  <si>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</si>
  <si>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</si>
  <si>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</si>
  <si>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</si>
  <si>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</si>
  <si>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</si>
  <si>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</si>
  <si>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</si>
  <si>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</si>
  <si>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</si>
  <si>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</si>
  <si>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</si>
  <si>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</si>
  <si>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</si>
  <si>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</si>
  <si>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</si>
  <si>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</si>
  <si>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</si>
  <si>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</si>
  <si>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</si>
  <si>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</si>
  <si>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</si>
  <si>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</si>
  <si>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</si>
  <si>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</si>
  <si>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</si>
  <si>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</si>
  <si>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</si>
  <si>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</si>
  <si>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</si>
  <si>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</si>
  <si>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</si>
  <si>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</si>
  <si>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</si>
  <si>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</si>
  <si>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</si>
  <si>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</si>
  <si>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</si>
  <si>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</si>
  <si>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</si>
  <si>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</si>
  <si>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</si>
  <si>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</si>
  <si>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</si>
  <si>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</si>
  <si>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</si>
  <si>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</si>
  <si>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</si>
  <si>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</si>
  <si>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</si>
  <si>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</si>
  <si>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</si>
  <si>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</si>
  <si>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</si>
  <si>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</si>
  <si>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</si>
  <si>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</si>
  <si>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</si>
  <si>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</si>
  <si>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</si>
  <si>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</si>
  <si>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</si>
  <si>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</si>
  <si>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</si>
  <si>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</si>
  <si>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</si>
  <si>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</si>
  <si>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</si>
  <si>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</si>
  <si>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</si>
  <si>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</si>
  <si>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</si>
  <si>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</si>
  <si>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</si>
  <si>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</si>
  <si>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</si>
  <si>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</si>
  <si>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</si>
  <si>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</si>
  <si>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</si>
  <si>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</si>
  <si>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</si>
  <si>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</si>
  <si>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</si>
  <si>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</si>
  <si>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</si>
  <si>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</si>
  <si>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</si>
  <si>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</si>
  <si>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</si>
  <si>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</si>
  <si>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</si>
  <si>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</si>
  <si>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</si>
  <si>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</si>
  <si>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</si>
  <si>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</si>
  <si>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</si>
  <si>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</si>
  <si>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</si>
  <si>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</si>
  <si>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</si>
  <si>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</si>
  <si>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</si>
  <si>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</si>
  <si>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</si>
  <si>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</si>
  <si>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</si>
  <si>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</si>
  <si>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</si>
  <si>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</si>
  <si>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</si>
  <si>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</si>
  <si>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</si>
  <si>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</si>
  <si>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</si>
  <si>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</si>
  <si>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</si>
  <si>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</si>
  <si>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</si>
  <si>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</si>
  <si>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</si>
  <si>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</si>
  <si>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</si>
  <si>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</si>
  <si>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</si>
  <si>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</si>
  <si>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</si>
  <si>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</si>
  <si>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</si>
  <si>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</si>
  <si>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</si>
  <si>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</si>
  <si>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</si>
  <si>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</si>
  <si>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</si>
  <si>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</si>
  <si>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</si>
  <si>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</si>
  <si>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</si>
  <si>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</si>
  <si>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</si>
  <si>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</si>
  <si>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</si>
  <si>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</si>
  <si>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</si>
  <si>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</si>
  <si>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</si>
  <si>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</si>
  <si>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</si>
  <si>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</si>
  <si>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</si>
  <si>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</si>
  <si>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</si>
  <si>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</si>
  <si>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</si>
  <si>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</si>
  <si>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</si>
  <si>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</si>
  <si>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</si>
  <si>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</si>
  <si>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</si>
  <si>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</si>
  <si>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</si>
  <si>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</si>
  <si>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</si>
  <si>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</si>
  <si>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</si>
  <si>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</si>
  <si>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</si>
  <si>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</si>
  <si>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</si>
  <si>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</si>
  <si>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</si>
  <si>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</si>
  <si>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</si>
  <si>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</si>
  <si>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</si>
  <si>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</si>
  <si>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</si>
  <si>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</si>
  <si>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</si>
  <si>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</si>
  <si>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</si>
  <si>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</si>
  <si>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</si>
  <si>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</si>
  <si>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</si>
  <si>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</si>
  <si>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</si>
  <si>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</si>
  <si>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</si>
  <si>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</si>
  <si>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</si>
  <si>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</si>
  <si>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</si>
  <si>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</si>
  <si>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</si>
  <si>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</si>
  <si>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</si>
  <si>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</si>
  <si>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</si>
  <si>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</si>
  <si>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</si>
  <si>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</si>
  <si>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</si>
  <si>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</si>
  <si>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</si>
  <si>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</si>
  <si>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</si>
  <si>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</si>
  <si>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</si>
  <si>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</si>
  <si>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</si>
  <si>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</si>
  <si>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</si>
  <si>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</si>
  <si>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</si>
  <si>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</si>
  <si>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</si>
  <si>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</si>
  <si>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</si>
  <si>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</si>
  <si>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</si>
  <si>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</si>
  <si>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</si>
  <si>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</si>
  <si>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</si>
  <si>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</si>
  <si>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</si>
  <si>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</si>
  <si>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</si>
  <si>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</si>
  <si>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</si>
  <si>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</si>
  <si>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</si>
  <si>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</si>
  <si>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</si>
  <si>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</si>
  <si>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</si>
  <si>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</si>
  <si>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</si>
  <si>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</si>
  <si>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</si>
  <si>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</si>
  <si>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</si>
  <si>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</si>
  <si>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</si>
  <si>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</si>
  <si>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</si>
  <si>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</si>
  <si>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</si>
  <si>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</si>
  <si>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</si>
  <si>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</si>
  <si>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</si>
  <si>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</si>
  <si>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</si>
  <si>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</si>
  <si>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</si>
  <si>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</si>
  <si>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</si>
  <si>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</si>
  <si>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</si>
  <si>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</si>
  <si>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</si>
  <si>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</si>
  <si>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</si>
  <si>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</si>
  <si>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</si>
  <si>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</si>
  <si>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</si>
  <si>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</si>
  <si>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</si>
  <si>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</si>
  <si>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</si>
  <si>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</si>
  <si>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</si>
  <si>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</si>
  <si>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</si>
  <si>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</si>
  <si>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</si>
  <si>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</si>
  <si>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</si>
  <si>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</si>
  <si>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</si>
  <si>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</si>
  <si>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</si>
  <si>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</si>
  <si>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</si>
  <si>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</si>
  <si>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</si>
  <si>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</si>
  <si>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</si>
  <si>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</si>
  <si>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</si>
  <si>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</si>
  <si>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</si>
  <si>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</si>
  <si>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</si>
  <si>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</si>
  <si>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</si>
  <si>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</si>
  <si>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</si>
  <si>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</si>
  <si>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</si>
  <si>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</si>
  <si>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</si>
  <si>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</si>
  <si>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</si>
  <si>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</si>
  <si>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</si>
  <si>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</si>
  <si>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</si>
  <si>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</si>
  <si>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</si>
  <si>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</si>
  <si>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</si>
  <si>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</si>
  <si>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</si>
  <si>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</si>
  <si>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</si>
  <si>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</si>
  <si>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</si>
  <si>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</si>
  <si>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</si>
  <si>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</si>
  <si>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</si>
  <si>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</si>
  <si>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</si>
  <si>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</si>
  <si>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</si>
  <si>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</si>
  <si>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</si>
  <si>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</si>
  <si>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</si>
  <si>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</si>
  <si>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</si>
  <si>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</si>
  <si>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</si>
  <si>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</si>
  <si>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</si>
  <si>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</si>
  <si>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</si>
  <si>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</si>
  <si>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</si>
  <si>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</si>
  <si>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</si>
  <si>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</si>
  <si>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</si>
  <si>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</si>
  <si>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</si>
  <si>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</si>
  <si>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</si>
  <si>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</si>
  <si>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</si>
  <si>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</si>
  <si>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</si>
  <si>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</si>
  <si>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</si>
  <si>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</si>
  <si>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</si>
  <si>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</si>
  <si>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</si>
  <si>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</si>
  <si>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</si>
  <si>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</si>
  <si>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</si>
  <si>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</si>
  <si>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</si>
  <si>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</si>
  <si>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</si>
  <si>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</si>
  <si>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</si>
  <si>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</si>
  <si>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</si>
  <si>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</si>
  <si>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</si>
  <si>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</si>
  <si>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</si>
  <si>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</si>
  <si>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</si>
  <si>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</si>
  <si>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</si>
  <si>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</si>
  <si>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</si>
  <si>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</si>
  <si>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</si>
  <si>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</si>
  <si>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</si>
  <si>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</si>
  <si>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</si>
  <si>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</si>
  <si>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</si>
  <si>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</si>
  <si>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</si>
  <si>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</si>
  <si>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</si>
  <si>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</si>
  <si>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</si>
  <si>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</si>
  <si>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</si>
  <si>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</si>
  <si>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</si>
  <si>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</si>
  <si>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</si>
  <si>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</si>
  <si>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</si>
  <si>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</si>
  <si>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</si>
  <si>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</si>
  <si>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</si>
  <si>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</si>
  <si>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</si>
  <si>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</si>
  <si>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</si>
  <si>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</si>
  <si>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</si>
  <si>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</si>
  <si>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</si>
  <si>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</si>
  <si>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</si>
  <si>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</si>
  <si>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</si>
  <si>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</si>
  <si>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</si>
  <si>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</si>
  <si>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</si>
  <si>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</si>
  <si>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</si>
  <si>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</si>
  <si>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</si>
  <si>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</si>
  <si>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</si>
  <si>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</si>
  <si>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</si>
  <si>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</si>
  <si>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</si>
  <si>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</si>
  <si>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</si>
  <si>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</si>
  <si>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</si>
  <si>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</si>
  <si>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</si>
  <si>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</si>
  <si>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</si>
  <si>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</si>
  <si>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</si>
  <si>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</si>
  <si>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</si>
  <si>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</si>
  <si>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</si>
  <si>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</si>
  <si>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</si>
  <si>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</si>
  <si>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</si>
  <si>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</si>
  <si>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</si>
  <si>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</si>
  <si>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</si>
  <si>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</si>
  <si>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</si>
  <si>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</si>
  <si>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</si>
  <si>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</si>
  <si>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</si>
  <si>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</si>
  <si>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</si>
  <si>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</si>
  <si>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</si>
  <si>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</si>
  <si>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</si>
  <si>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</si>
  <si>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</si>
  <si>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</si>
  <si>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</si>
  <si>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</si>
  <si>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</si>
  <si>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</si>
  <si>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</si>
  <si>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</si>
  <si>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</si>
  <si>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</si>
  <si>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</si>
  <si>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</si>
  <si>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</si>
  <si>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</si>
  <si>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</si>
  <si>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</si>
  <si>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</si>
  <si>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</si>
  <si>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</si>
  <si>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</si>
  <si>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</si>
  <si>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</si>
  <si>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</si>
  <si>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</si>
  <si>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</si>
  <si>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</si>
  <si>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</si>
  <si>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</si>
  <si>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</si>
  <si>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</si>
  <si>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</si>
  <si>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</si>
  <si>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</si>
  <si>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</si>
  <si>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</si>
  <si>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</si>
  <si>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</si>
  <si>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</si>
  <si>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</si>
  <si>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</si>
  <si>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</si>
  <si>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</si>
  <si>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</si>
  <si>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</si>
  <si>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</si>
  <si>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</si>
  <si>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</si>
  <si>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</si>
  <si>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</si>
  <si>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</si>
  <si>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</si>
  <si>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</si>
  <si>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</si>
  <si>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</si>
  <si>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</si>
  <si>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</si>
  <si>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</si>
  <si>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</si>
  <si>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</si>
  <si>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</si>
  <si>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</si>
  <si>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</si>
  <si>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</si>
  <si>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</si>
  <si>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</si>
  <si>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</si>
  <si>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</si>
  <si>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</si>
  <si>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</si>
  <si>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</si>
  <si>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</si>
  <si>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</si>
  <si>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</si>
  <si>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</si>
  <si>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</si>
  <si>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</si>
  <si>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</si>
  <si>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</si>
  <si>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</si>
  <si>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</si>
  <si>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</si>
  <si>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</si>
  <si>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</si>
  <si>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</si>
  <si>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</si>
  <si>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</si>
  <si>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</si>
  <si>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</si>
  <si>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</si>
  <si>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</si>
  <si>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</si>
  <si>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</si>
  <si>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</si>
  <si>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</si>
  <si>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</si>
  <si>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</si>
  <si>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</si>
  <si>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</si>
  <si>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</si>
  <si>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</si>
  <si>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</si>
  <si>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</si>
  <si>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</si>
  <si>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</si>
  <si>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</si>
  <si>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</si>
  <si>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</si>
  <si>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</si>
  <si>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</si>
  <si>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</si>
  <si>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</si>
  <si>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</si>
  <si>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</si>
  <si>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</si>
  <si>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</si>
  <si>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</si>
  <si>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</si>
  <si>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</si>
  <si>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</si>
  <si>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</si>
  <si>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</si>
  <si>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</si>
  <si>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</si>
  <si>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</si>
  <si>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</si>
  <si>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</si>
  <si>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</si>
  <si>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</si>
  <si>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</si>
  <si>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</si>
  <si>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</si>
  <si>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</si>
  <si>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</si>
  <si>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</si>
  <si>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</si>
  <si>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</si>
  <si>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</si>
  <si>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</si>
  <si>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</si>
  <si>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</si>
  <si>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</si>
  <si>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</si>
  <si>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</si>
  <si>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</si>
  <si>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</si>
  <si>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</si>
  <si>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</si>
  <si>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</si>
  <si>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</si>
  <si>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</si>
  <si>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</si>
  <si>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</si>
  <si>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</si>
  <si>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</si>
  <si>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</si>
  <si>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</si>
  <si>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</si>
  <si>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</si>
  <si>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</si>
  <si>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</si>
  <si>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</si>
  <si>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</si>
  <si>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</si>
  <si>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</si>
  <si>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</si>
  <si>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</si>
  <si>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</si>
  <si>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</si>
  <si>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</si>
  <si>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</si>
  <si>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</si>
  <si>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</si>
  <si>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</si>
  <si>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</si>
  <si>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</si>
  <si>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</si>
  <si>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</si>
  <si>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</si>
  <si>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</si>
  <si>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</si>
  <si>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</si>
  <si>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</si>
  <si>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</si>
  <si>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</si>
  <si>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</si>
  <si>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</si>
  <si>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</si>
  <si>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</si>
  <si>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</si>
  <si>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</si>
  <si>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</si>
  <si>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</si>
  <si>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</si>
  <si>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</si>
  <si>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</si>
  <si>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</si>
  <si>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</si>
  <si>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</si>
  <si>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</si>
  <si>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</si>
  <si>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</si>
  <si>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</si>
  <si>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</si>
  <si>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</si>
  <si>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</si>
  <si>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</si>
  <si>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</si>
  <si>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</si>
  <si>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</si>
  <si>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</si>
  <si>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</si>
  <si>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</si>
  <si>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</si>
  <si>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</si>
  <si>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</si>
  <si>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</si>
  <si>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</si>
  <si>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</si>
  <si>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</si>
  <si>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</si>
  <si>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</si>
  <si>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</si>
  <si>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</si>
  <si>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</si>
  <si>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</si>
  <si>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</si>
  <si>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</si>
  <si>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</si>
  <si>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</si>
  <si>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</si>
  <si>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</si>
  <si>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</si>
  <si>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</si>
  <si>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</si>
  <si>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</si>
  <si>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</si>
  <si>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</si>
  <si>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</si>
  <si>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</si>
  <si>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</si>
  <si>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</si>
  <si>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</si>
  <si>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</si>
  <si>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</si>
  <si>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</si>
  <si>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</si>
  <si>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</si>
  <si>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</si>
  <si>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</si>
  <si>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</si>
  <si>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</si>
  <si>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</si>
  <si>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</si>
  <si>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</si>
  <si>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</si>
  <si>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</si>
  <si>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</si>
  <si>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</si>
  <si>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</si>
  <si>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</si>
  <si>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</si>
  <si>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</si>
  <si>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</si>
  <si>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</si>
  <si>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</si>
  <si>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</si>
  <si>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</si>
  <si>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</si>
  <si>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</si>
  <si>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</si>
  <si>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</si>
  <si>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</si>
  <si>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</si>
  <si>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</si>
  <si>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</si>
  <si>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</si>
  <si>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</si>
  <si>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</si>
  <si>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</si>
  <si>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</si>
  <si>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</si>
  <si>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</si>
  <si>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</si>
  <si>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</si>
  <si>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</si>
  <si>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</si>
  <si>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</si>
  <si>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</si>
  <si>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</si>
  <si>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</si>
  <si>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</si>
  <si>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</si>
  <si>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</si>
  <si>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</si>
  <si>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</si>
  <si>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</si>
  <si>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</si>
  <si>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</si>
  <si>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</si>
  <si>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</si>
  <si>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</si>
  <si>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</si>
  <si>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</si>
  <si>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</si>
  <si>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</si>
  <si>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</si>
  <si>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</si>
  <si>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</si>
  <si>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</si>
  <si>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</si>
  <si>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</si>
  <si>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</si>
  <si>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</si>
  <si>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</si>
  <si>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</si>
  <si>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</si>
  <si>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</si>
  <si>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</si>
  <si>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</si>
  <si>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</si>
  <si>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</si>
  <si>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</si>
  <si>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</si>
  <si>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</si>
  <si>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</si>
  <si>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</si>
  <si>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</si>
  <si>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</si>
  <si>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</si>
  <si>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</si>
  <si>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</si>
  <si>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</si>
  <si>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</si>
  <si>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</si>
  <si>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</si>
  <si>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</si>
  <si>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</si>
  <si>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</si>
  <si>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</si>
  <si>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</si>
  <si>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</si>
  <si>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</si>
  <si>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</si>
  <si>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</si>
  <si>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</si>
  <si>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</si>
  <si>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</si>
  <si>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</si>
  <si>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</si>
  <si>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</si>
  <si>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</si>
  <si>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</si>
  <si>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</si>
  <si>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</si>
  <si>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</si>
  <si>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</si>
  <si>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</si>
  <si>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</si>
  <si>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</si>
  <si>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</si>
  <si>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</si>
  <si>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</si>
  <si>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</si>
  <si>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</si>
  <si>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</si>
  <si>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</si>
  <si>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</si>
  <si>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</si>
  <si>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</si>
  <si>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</si>
  <si>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</si>
  <si>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</si>
  <si>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</si>
  <si>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</si>
  <si>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</si>
  <si>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</si>
  <si>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</si>
  <si>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</si>
  <si>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</si>
  <si>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</si>
  <si>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</si>
  <si>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</si>
  <si>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</si>
  <si>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</si>
  <si>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</si>
  <si>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</si>
  <si>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</si>
  <si>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</si>
  <si>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</si>
  <si>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</si>
  <si>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</si>
  <si>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</si>
  <si>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</si>
  <si>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</si>
  <si>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</si>
  <si>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</si>
  <si>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</si>
  <si>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</si>
  <si>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</si>
  <si>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</si>
  <si>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</si>
  <si>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</si>
  <si>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</si>
  <si>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</si>
  <si>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</si>
  <si>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</si>
  <si>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</si>
  <si>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</si>
  <si>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</si>
  <si>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</si>
  <si>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</si>
  <si>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</si>
  <si>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</si>
  <si>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</si>
  <si>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</si>
  <si>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</si>
  <si>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</si>
  <si>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</si>
  <si>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</si>
  <si>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</si>
  <si>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</si>
  <si>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</si>
  <si>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</si>
  <si>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</si>
  <si>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</si>
  <si>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</si>
  <si>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</si>
  <si>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</si>
  <si>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</si>
  <si>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</si>
  <si>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</si>
  <si>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</si>
  <si>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</si>
  <si>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</si>
  <si>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</si>
  <si>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</si>
  <si>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</si>
  <si>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</si>
  <si>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</si>
  <si>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</si>
  <si>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</si>
  <si>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</si>
  <si>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</si>
  <si>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</si>
  <si>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</si>
  <si>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</si>
  <si>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</si>
  <si>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</si>
  <si>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</si>
  <si>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</si>
  <si>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</si>
  <si>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</si>
  <si>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</si>
  <si>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</si>
  <si>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</si>
  <si>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</si>
  <si>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</si>
  <si>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</si>
  <si>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</si>
  <si>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</si>
  <si>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</si>
  <si>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</si>
  <si>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</si>
  <si>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</si>
  <si>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</si>
  <si>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</si>
  <si>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</si>
  <si>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</si>
  <si>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</si>
  <si>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</si>
  <si>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</si>
  <si>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</si>
  <si>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</si>
  <si>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</si>
  <si>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</si>
  <si>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</si>
  <si>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</si>
  <si>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</si>
  <si>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</si>
  <si>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</si>
  <si>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</si>
  <si>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</si>
  <si>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</si>
  <si>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</si>
  <si>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</si>
  <si>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</si>
  <si>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</si>
  <si>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</si>
  <si>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</si>
  <si>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</si>
  <si>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</si>
  <si>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</si>
  <si>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</si>
  <si>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</si>
  <si>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</si>
  <si>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</si>
  <si>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</si>
  <si>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</si>
  <si>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</si>
  <si>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</si>
  <si>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</si>
  <si>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</si>
  <si>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</si>
  <si>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</si>
  <si>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</si>
  <si>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</si>
  <si>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</si>
  <si>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</si>
  <si>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</si>
  <si>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</si>
  <si>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</si>
  <si>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</si>
  <si>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</si>
  <si>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</si>
  <si>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</si>
  <si>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</si>
  <si>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</si>
  <si>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</si>
  <si>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</si>
  <si>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</si>
  <si>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</si>
  <si>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</si>
  <si>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</si>
  <si>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</si>
  <si>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</si>
  <si>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</si>
  <si>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</si>
  <si>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</si>
  <si>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</si>
  <si>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</si>
  <si>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</si>
  <si>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</si>
  <si>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</si>
  <si>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</si>
  <si>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</si>
  <si>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</si>
  <si>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</si>
  <si>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</si>
  <si>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</si>
  <si>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</si>
  <si>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</si>
  <si>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</si>
  <si>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</si>
  <si>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</si>
  <si>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</si>
  <si>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</si>
  <si>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</si>
  <si>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</si>
  <si>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</si>
  <si>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</si>
  <si>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</si>
  <si>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</si>
  <si>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</si>
  <si>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</si>
  <si>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</si>
  <si>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</si>
  <si>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</si>
  <si>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</si>
  <si>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</si>
  <si>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</si>
  <si>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</si>
  <si>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</si>
  <si>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</si>
  <si>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</si>
  <si>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</si>
  <si>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</si>
  <si>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</si>
  <si>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</si>
  <si>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</si>
  <si>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</si>
  <si>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</si>
  <si>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</si>
  <si>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</si>
  <si>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</si>
  <si>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</si>
  <si>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</si>
  <si>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</si>
  <si>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</si>
  <si>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</si>
  <si>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</si>
  <si>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</si>
  <si>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</si>
  <si>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</si>
  <si>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</si>
  <si>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</si>
  <si>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</si>
  <si>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</si>
  <si>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</si>
  <si>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</si>
  <si>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</si>
  <si>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</si>
  <si>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</si>
  <si>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</si>
  <si>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</si>
  <si>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</si>
  <si>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</si>
  <si>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</si>
  <si>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</si>
  <si>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</si>
  <si>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</si>
  <si>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</si>
  <si>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</si>
  <si>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</si>
  <si>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</si>
  <si>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</si>
  <si>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</si>
  <si>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</si>
  <si>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</si>
  <si>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</si>
  <si>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</si>
  <si>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</si>
  <si>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</si>
  <si>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</si>
  <si>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</si>
  <si>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</si>
  <si>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</si>
  <si>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</si>
  <si>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</si>
  <si>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</si>
  <si>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</si>
  <si>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</si>
  <si>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</si>
  <si>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</si>
  <si>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</si>
  <si>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</si>
  <si>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</si>
  <si>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</si>
  <si>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</si>
  <si>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</si>
  <si>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</si>
  <si>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</si>
  <si>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</si>
  <si>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</si>
  <si>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</si>
  <si>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</si>
  <si>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</si>
  <si>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</si>
  <si>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</si>
  <si>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</si>
  <si>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</si>
  <si>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</si>
  <si>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</si>
  <si>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</si>
  <si>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</si>
  <si>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</si>
  <si>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</si>
  <si>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</si>
  <si>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</si>
  <si>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</si>
  <si>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</si>
  <si>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</si>
  <si>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</si>
  <si>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</si>
  <si>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</si>
  <si>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</si>
  <si>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</si>
  <si>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</si>
  <si>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</si>
  <si>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</si>
  <si>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</si>
  <si>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</si>
  <si>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</si>
  <si>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</si>
  <si>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</si>
  <si>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</si>
  <si>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</si>
  <si>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</si>
  <si>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</si>
  <si>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</si>
  <si>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</si>
  <si>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</si>
  <si>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</si>
  <si>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</si>
  <si>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</si>
  <si>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</si>
  <si>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</si>
  <si>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</si>
  <si>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</si>
  <si>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</si>
  <si>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</si>
  <si>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</si>
  <si>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</si>
  <si>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</si>
  <si>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</si>
  <si>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</si>
  <si>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</si>
  <si>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</si>
  <si>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</si>
  <si>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</si>
  <si>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</si>
  <si>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</si>
  <si>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</si>
  <si>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</si>
  <si>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</si>
  <si>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</si>
  <si>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</si>
  <si>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</si>
  <si>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</si>
  <si>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</si>
  <si>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</si>
  <si>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</si>
  <si>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</si>
  <si>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</si>
  <si>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</si>
  <si>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</si>
  <si>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</si>
  <si>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</si>
  <si>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</si>
  <si>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</si>
  <si>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</si>
  <si>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</si>
  <si>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</si>
  <si>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</si>
  <si>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</si>
  <si>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</si>
  <si>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</si>
  <si>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</si>
  <si>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</si>
  <si>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</si>
  <si>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</si>
  <si>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</si>
  <si>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</si>
  <si>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</si>
  <si>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</si>
  <si>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</si>
  <si>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</si>
  <si>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</si>
  <si>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</si>
  <si>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</si>
  <si>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>ELECTROCABLES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</si>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</sst>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9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9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Q714" zoomScale="89" zoomScaleNormal="89" workbookViewId="0">
      <selection activeCell="AA729" sqref="AA72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IF(B1558="PAGADO",0,C763)</f>
        <v>-50.389999999999873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50.389999999999873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250.38999999999987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-50.389999999999873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-250.38999999999987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NO PAGAR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NO PAGAR</v>
      </c>
      <c r="C765" s="19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50.389999999999873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250.38999999999987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1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-250.38999999999987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-50.389999999999873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50.389999999999873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50.389999999999873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-50.389999999999873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-50.389999999999873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NO PAGAR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50.389999999999873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50.389999999999873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50.389999999999873</v>
      </c>
      <c r="V833" s="17"/>
      <c r="X833" s="15" t="s">
        <v>18</v>
      </c>
      <c r="Y833" s="16">
        <f>SUM(Y814:Y832)</f>
        <v>50.389999999999873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-50.389999999999873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-50.389999999999873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50.389999999999873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50.389999999999873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-50.389999999999873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-50.389999999999873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NO PAGAR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NO PAGAR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50.389999999999873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50.389999999999873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50.389999999999873</v>
      </c>
      <c r="D879" t="s">
        <v>22</v>
      </c>
      <c r="E879" t="s">
        <v>21</v>
      </c>
      <c r="V879" s="17"/>
      <c r="X879" s="15" t="s">
        <v>18</v>
      </c>
      <c r="Y879" s="16">
        <f>SUM(Y860:Y878)</f>
        <v>50.389999999999873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-50.389999999999873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-50.389999999999873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50.389999999999873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50.389999999999873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-50.389999999999873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-50.389999999999873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NO PAGAR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NO PAGAR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50.389999999999873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50.389999999999873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50.389999999999873</v>
      </c>
      <c r="V927" s="17"/>
      <c r="X927" s="15" t="s">
        <v>18</v>
      </c>
      <c r="Y927" s="16">
        <f>SUM(Y908:Y926)</f>
        <v>50.389999999999873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-50.389999999999873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-50.389999999999873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50.389999999999873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50.389999999999873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-50.389999999999873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-50.389999999999873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NO PAGAR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NO PAGAR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50.389999999999873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50.389999999999873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50.389999999999873</v>
      </c>
      <c r="D973" t="s">
        <v>22</v>
      </c>
      <c r="E973" t="s">
        <v>21</v>
      </c>
      <c r="V973" s="17"/>
      <c r="X973" s="15" t="s">
        <v>18</v>
      </c>
      <c r="Y973" s="16">
        <f>SUM(Y954:Y972)</f>
        <v>50.389999999999873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-50.389999999999873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-50.389999999999873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50.389999999999873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50.389999999999873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-50.389999999999873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-50.389999999999873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NO PAGAR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50.389999999999873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50.389999999999873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50.389999999999873</v>
      </c>
      <c r="V1020" s="17"/>
      <c r="X1020" s="15" t="s">
        <v>18</v>
      </c>
      <c r="Y1020" s="16">
        <f>SUM(Y1001:Y1019)</f>
        <v>50.389999999999873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-50.389999999999873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-50.389999999999873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50.389999999999873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50.389999999999873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-50.389999999999873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-50.389999999999873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NO PAGAR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NO PAGAR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50.389999999999873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50.389999999999873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50.389999999999873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50.389999999999873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X679" zoomScale="80" zoomScaleNormal="80" zoomScalePageLayoutView="118" workbookViewId="0">
      <selection activeCell="AN693" sqref="AN69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7" t="s">
        <v>29</v>
      </c>
      <c r="AD358" s="207"/>
      <c r="AE358" s="207"/>
    </row>
    <row r="359" spans="2:41">
      <c r="V359" s="17"/>
      <c r="X359" s="210"/>
      <c r="AC359" s="207"/>
      <c r="AD359" s="207"/>
      <c r="AE359" s="207"/>
    </row>
    <row r="360" spans="2:41" ht="23.25">
      <c r="B360" s="22" t="s">
        <v>64</v>
      </c>
      <c r="V360" s="17"/>
      <c r="X360" s="210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9" t="s">
        <v>64</v>
      </c>
      <c r="F396" s="208" t="s">
        <v>30</v>
      </c>
      <c r="G396" s="208"/>
      <c r="H396" s="208"/>
      <c r="V396" s="17"/>
    </row>
    <row r="397" spans="1:43">
      <c r="B397" s="209"/>
      <c r="F397" s="208"/>
      <c r="G397" s="208"/>
      <c r="H397" s="208"/>
      <c r="V397" s="17"/>
    </row>
    <row r="398" spans="1:43" ht="26.25" customHeight="1">
      <c r="B398" s="209"/>
      <c r="F398" s="208"/>
      <c r="G398" s="208"/>
      <c r="H398" s="20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3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565</v>
      </c>
      <c r="AB687" s="196"/>
      <c r="AC687" s="196"/>
      <c r="AD687" s="19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2085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1381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2085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1382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1383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1387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-1651.4252550000019</v>
      </c>
      <c r="AA692" s="4">
        <v>44923</v>
      </c>
      <c r="AB692" s="3" t="s">
        <v>1383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1384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2085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  <c r="Z715" t="s">
        <v>22</v>
      </c>
      <c r="AA715" t="s">
        <v>21</v>
      </c>
    </row>
    <row r="716" spans="2:41">
      <c r="E716" s="1"/>
      <c r="V716" s="17"/>
      <c r="AA716" s="1" t="s">
        <v>19</v>
      </c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6" t="s">
        <v>20</v>
      </c>
      <c r="F732" s="196"/>
      <c r="G732" s="196"/>
      <c r="H732" s="196"/>
      <c r="V732" s="17"/>
      <c r="X732" s="23" t="s">
        <v>32</v>
      </c>
      <c r="Y732" s="20">
        <f>IF(B1532="PAGADO",0,C737)</f>
        <v>-1651.4252550000019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1651.4252550000019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1651.4252550000019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-1651.4252550000019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-1651.4252550000019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NO PAGAR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NO PAGAR</v>
      </c>
      <c r="C739" s="19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1651.4252550000019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1651.4252550000019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1651.4252550000019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1651.4252550000019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-1651.4252550000019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-1651.4252550000019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1651.4252550000019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1651.4252550000019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-1651.4252550000019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-1651.4252550000019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1651.4252550000019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1651.4252550000019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1651.4252550000019</v>
      </c>
      <c r="V807" s="17"/>
      <c r="X807" s="15" t="s">
        <v>18</v>
      </c>
      <c r="Y807" s="16">
        <f>SUM(Y788:Y806)</f>
        <v>1651.4252550000019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-1651.4252550000019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-1651.4252550000019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1651.4252550000019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1651.4252550000019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-1651.4252550000019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-1651.4252550000019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NO PAGAR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NO PAGAR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1651.4252550000019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1651.4252550000019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1651.4252550000019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1651.4252550000019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-1651.4252550000019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-1651.4252550000019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1651.4252550000019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1651.4252550000019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-1651.4252550000019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-1651.4252550000019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1651.4252550000019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1651.4252550000019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1651.4252550000019</v>
      </c>
      <c r="V901" s="17"/>
      <c r="X901" s="15" t="s">
        <v>18</v>
      </c>
      <c r="Y901" s="16">
        <f>SUM(Y882:Y900)</f>
        <v>1651.4252550000019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-1651.4252550000019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-1651.4252550000019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1651.4252550000019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1651.4252550000019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-1651.4252550000019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-1651.4252550000019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NO PAGAR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NO PAGAR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1651.4252550000019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1651.4252550000019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1651.4252550000019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1651.4252550000019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-1651.4252550000019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-1651.4252550000019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1651.4252550000019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1651.4252550000019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-1651.4252550000019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-1651.4252550000019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1651.4252550000019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1651.4252550000019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1651.4252550000019</v>
      </c>
      <c r="V994" s="17"/>
      <c r="X994" s="15" t="s">
        <v>18</v>
      </c>
      <c r="Y994" s="16">
        <f>SUM(Y975:Y993)</f>
        <v>1651.4252550000019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-1651.4252550000019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-1651.4252550000019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1651.4252550000019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1651.4252550000019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-1651.4252550000019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-1651.4252550000019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NO PAGAR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NO PAGAR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1651.4252550000019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1651.4252550000019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1651.4252550000019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1651.4252550000019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S757" zoomScale="82" zoomScaleNormal="82" workbookViewId="0">
      <selection activeCell="AE730" sqref="AE73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0" t="s">
        <v>64</v>
      </c>
      <c r="AB376" s="207" t="s">
        <v>29</v>
      </c>
      <c r="AC376" s="207"/>
      <c r="AD376" s="207"/>
    </row>
    <row r="377" spans="2:41">
      <c r="V377" s="17"/>
      <c r="X377" s="210"/>
      <c r="AB377" s="207"/>
      <c r="AC377" s="207"/>
      <c r="AD377" s="207"/>
    </row>
    <row r="378" spans="2:41" ht="23.25">
      <c r="B378" s="22" t="s">
        <v>64</v>
      </c>
      <c r="V378" s="17"/>
      <c r="X378" s="210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1755.54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-922.54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1390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880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880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1755.54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-922.54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922.54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922.54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-922.54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-922.54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922.54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922.54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922.54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922.54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-922.54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-922.54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922.54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922.54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-922.54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-922.54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922.54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922.54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922.54</v>
      </c>
      <c r="V840" s="17"/>
      <c r="X840" s="15" t="s">
        <v>18</v>
      </c>
      <c r="Y840" s="16">
        <f>SUM(Y821:Y839)</f>
        <v>922.54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-922.54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-922.54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922.54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922.54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-922.54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-922.54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922.54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922.54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922.54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922.54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-922.54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-922.54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922.54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922.54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-922.54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-922.54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922.54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922.54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922.54</v>
      </c>
      <c r="V934" s="17"/>
      <c r="X934" s="15" t="s">
        <v>18</v>
      </c>
      <c r="Y934" s="16">
        <f>SUM(Y915:Y933)</f>
        <v>922.54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-922.54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-922.54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922.54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922.54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-922.54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-922.54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922.54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922.54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922.54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922.54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-922.54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-922.54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922.54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922.54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-922.54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-922.54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922.54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922.54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922.54</v>
      </c>
      <c r="V1027" s="17"/>
      <c r="X1027" s="15" t="s">
        <v>18</v>
      </c>
      <c r="Y1027" s="16">
        <f>SUM(Y1008:Y1026)</f>
        <v>922.54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-922.54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-922.54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922.54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922.54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-922.54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-922.54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922.54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922.54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922.54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922.54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0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O724:R724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U695" zoomScale="89" zoomScaleNormal="89" workbookViewId="0">
      <selection activeCell="AE713" sqref="AE71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0" t="s">
        <v>64</v>
      </c>
      <c r="AB373" s="207" t="s">
        <v>29</v>
      </c>
      <c r="AC373" s="207"/>
      <c r="AD373" s="207"/>
    </row>
    <row r="374" spans="2:41">
      <c r="V374" s="17"/>
      <c r="X374" s="210"/>
      <c r="AB374" s="207"/>
      <c r="AC374" s="207"/>
      <c r="AD374" s="207"/>
    </row>
    <row r="375" spans="2:41" ht="23.25">
      <c r="B375" s="22" t="s">
        <v>64</v>
      </c>
      <c r="V375" s="17"/>
      <c r="X375" s="210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9" t="s">
        <v>64</v>
      </c>
      <c r="F412" s="208" t="s">
        <v>30</v>
      </c>
      <c r="G412" s="208"/>
      <c r="H412" s="208"/>
      <c r="V412" s="17"/>
    </row>
    <row r="413" spans="1:43">
      <c r="B413" s="209"/>
      <c r="F413" s="208"/>
      <c r="G413" s="208"/>
      <c r="H413" s="208"/>
      <c r="V413" s="17"/>
    </row>
    <row r="414" spans="1:43" ht="26.25" customHeight="1">
      <c r="B414" s="209"/>
      <c r="F414" s="208"/>
      <c r="G414" s="208"/>
      <c r="H414" s="20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9" t="s">
        <v>66</v>
      </c>
      <c r="F449" s="208" t="s">
        <v>28</v>
      </c>
      <c r="G449" s="208"/>
      <c r="H449" s="208"/>
      <c r="V449" s="17"/>
      <c r="X449" s="210" t="s">
        <v>66</v>
      </c>
      <c r="AB449" s="207" t="s">
        <v>29</v>
      </c>
      <c r="AC449" s="207"/>
      <c r="AD449" s="207"/>
    </row>
    <row r="450" spans="2:41">
      <c r="B450" s="209"/>
      <c r="F450" s="208"/>
      <c r="G450" s="208"/>
      <c r="H450" s="208"/>
      <c r="V450" s="17"/>
      <c r="X450" s="210"/>
      <c r="AB450" s="207"/>
      <c r="AC450" s="207"/>
      <c r="AD450" s="207"/>
    </row>
    <row r="451" spans="2:41" ht="23.25" customHeight="1">
      <c r="B451" s="209"/>
      <c r="F451" s="208"/>
      <c r="G451" s="208"/>
      <c r="H451" s="208"/>
      <c r="V451" s="17"/>
      <c r="X451" s="210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9" t="s">
        <v>66</v>
      </c>
      <c r="F488" s="213" t="s">
        <v>30</v>
      </c>
      <c r="G488" s="213"/>
      <c r="H488" s="213"/>
      <c r="V488" s="17"/>
      <c r="X488" s="210" t="s">
        <v>66</v>
      </c>
      <c r="AB488" s="208" t="s">
        <v>31</v>
      </c>
      <c r="AC488" s="208"/>
      <c r="AD488" s="208"/>
    </row>
    <row r="489" spans="1:43" ht="15" customHeight="1">
      <c r="B489" s="209"/>
      <c r="F489" s="213"/>
      <c r="G489" s="213"/>
      <c r="H489" s="213"/>
      <c r="V489" s="17"/>
      <c r="X489" s="210"/>
      <c r="AB489" s="208"/>
      <c r="AC489" s="208"/>
      <c r="AD489" s="208"/>
    </row>
    <row r="490" spans="1:43" ht="23.25" customHeight="1">
      <c r="B490" s="209"/>
      <c r="F490" s="213"/>
      <c r="G490" s="213"/>
      <c r="H490" s="213"/>
      <c r="V490" s="17"/>
      <c r="X490" s="210"/>
      <c r="AB490" s="208"/>
      <c r="AC490" s="208"/>
      <c r="AD490" s="208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0" t="s">
        <v>67</v>
      </c>
      <c r="F535" s="208" t="s">
        <v>28</v>
      </c>
      <c r="G535" s="208"/>
      <c r="H535" s="208"/>
      <c r="V535" s="17"/>
    </row>
    <row r="536" spans="2:41">
      <c r="B536" s="210"/>
      <c r="F536" s="208"/>
      <c r="G536" s="208"/>
      <c r="H536" s="208"/>
      <c r="V536" s="17"/>
    </row>
    <row r="537" spans="2:41" ht="26.25" customHeight="1">
      <c r="B537" s="210"/>
      <c r="F537" s="208"/>
      <c r="G537" s="208"/>
      <c r="H537" s="20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9" t="s">
        <v>67</v>
      </c>
      <c r="F575" s="208" t="s">
        <v>30</v>
      </c>
      <c r="G575" s="208"/>
      <c r="H575" s="208"/>
      <c r="V575" s="17"/>
    </row>
    <row r="576" spans="1:43">
      <c r="B576" s="209"/>
      <c r="F576" s="208"/>
      <c r="G576" s="208"/>
      <c r="H576" s="208"/>
      <c r="V576" s="17"/>
    </row>
    <row r="577" spans="2:41" ht="26.25" customHeight="1">
      <c r="B577" s="209"/>
      <c r="F577" s="208"/>
      <c r="G577" s="208"/>
      <c r="H577" s="20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0" t="s">
        <v>68</v>
      </c>
      <c r="F617" s="208" t="s">
        <v>28</v>
      </c>
      <c r="G617" s="208"/>
      <c r="H617" s="208"/>
      <c r="V617" s="17"/>
    </row>
    <row r="618" spans="2:41">
      <c r="B618" s="210"/>
      <c r="F618" s="208"/>
      <c r="G618" s="208"/>
      <c r="H618" s="208"/>
      <c r="V618" s="17"/>
    </row>
    <row r="619" spans="2:41" ht="26.25" customHeight="1">
      <c r="B619" s="210"/>
      <c r="F619" s="208"/>
      <c r="G619" s="208"/>
      <c r="H619" s="20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9" t="s">
        <v>68</v>
      </c>
      <c r="F658" s="208" t="s">
        <v>30</v>
      </c>
      <c r="G658" s="208"/>
      <c r="H658" s="208"/>
      <c r="V658" s="17"/>
    </row>
    <row r="659" spans="2:41">
      <c r="B659" s="209"/>
      <c r="F659" s="208"/>
      <c r="G659" s="208"/>
      <c r="H659" s="208"/>
      <c r="V659" s="17"/>
    </row>
    <row r="660" spans="2:41" ht="26.25" customHeight="1">
      <c r="B660" s="209"/>
      <c r="F660" s="208"/>
      <c r="G660" s="208"/>
      <c r="H660" s="20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0" t="s">
        <v>69</v>
      </c>
      <c r="F701" s="208" t="s">
        <v>28</v>
      </c>
      <c r="G701" s="208"/>
      <c r="H701" s="208"/>
      <c r="V701" s="17"/>
    </row>
    <row r="702" spans="2:31">
      <c r="B702" s="210"/>
      <c r="F702" s="208"/>
      <c r="G702" s="208"/>
      <c r="H702" s="208"/>
      <c r="V702" s="17"/>
    </row>
    <row r="703" spans="2:31" ht="26.25" customHeight="1">
      <c r="B703" s="210"/>
      <c r="F703" s="208"/>
      <c r="G703" s="208"/>
      <c r="H703" s="20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32</v>
      </c>
      <c r="Y704" s="20">
        <f>IF(B704="PAGADO",0,C709)</f>
        <v>194.41000000000008</v>
      </c>
      <c r="AA704" s="196" t="s">
        <v>555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</row>
    <row r="729" spans="2:41">
      <c r="D729" t="s">
        <v>22</v>
      </c>
      <c r="E729" t="s">
        <v>21</v>
      </c>
      <c r="V729" s="17"/>
      <c r="Z729" t="s">
        <v>22</v>
      </c>
      <c r="AA729" t="s">
        <v>21</v>
      </c>
    </row>
    <row r="730" spans="2:41">
      <c r="E730" s="1" t="s">
        <v>19</v>
      </c>
      <c r="V730" s="17"/>
      <c r="AA730" s="1" t="s">
        <v>19</v>
      </c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194.41000000000008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IF(B1546="PAGADO",0,C751)</f>
        <v>194.41000000000008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194.41000000000008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194.41000000000008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194.41000000000008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194.41000000000008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194.41000000000008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194.41000000000008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194.41000000000008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194.41000000000008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194.41000000000008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194.41000000000008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194.41000000000008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194.41000000000008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194.41000000000008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194.41000000000008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194.41000000000008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194.41000000000008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194.41000000000008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194.41000000000008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194.41000000000008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194.41000000000008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194.41000000000008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194.41000000000008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194.41000000000008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194.41000000000008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194.41000000000008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194.41000000000008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194.41000000000008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194.41000000000008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194.41000000000008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194.41000000000008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194.41000000000008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194.41000000000008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194.41000000000008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194.41000000000008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194.41000000000008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194.41000000000008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194.41000000000008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194.41000000000008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194.41000000000008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194.41000000000008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U651" zoomScale="82" zoomScaleNormal="82" workbookViewId="0">
      <selection activeCell="AE663" sqref="AE66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0" t="s">
        <v>64</v>
      </c>
      <c r="AB347" s="207" t="s">
        <v>29</v>
      </c>
      <c r="AC347" s="207"/>
      <c r="AD347" s="207"/>
    </row>
    <row r="348" spans="2:41">
      <c r="V348" s="17"/>
      <c r="X348" s="210"/>
      <c r="AB348" s="207"/>
      <c r="AC348" s="207"/>
      <c r="AD348" s="207"/>
    </row>
    <row r="349" spans="2:41" ht="23.25">
      <c r="B349" s="22" t="s">
        <v>64</v>
      </c>
      <c r="V349" s="17"/>
      <c r="X349" s="210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  <c r="AC653" s="198" t="s">
        <v>29</v>
      </c>
      <c r="AD653" s="198"/>
      <c r="AE653" s="198"/>
    </row>
    <row r="654" spans="2:31">
      <c r="H654" s="195" t="s">
        <v>28</v>
      </c>
      <c r="I654" s="195"/>
      <c r="J654" s="195"/>
      <c r="V654" s="17"/>
      <c r="AC654" s="198"/>
      <c r="AD654" s="198"/>
      <c r="AE654" s="198"/>
    </row>
    <row r="655" spans="2:31">
      <c r="H655" s="195"/>
      <c r="I655" s="195"/>
      <c r="J655" s="195"/>
      <c r="V655" s="17"/>
      <c r="AC655" s="198"/>
      <c r="AD655" s="198"/>
      <c r="AE655" s="198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32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Y684</f>
        <v>699.46999999999935</v>
      </c>
      <c r="AA661" s="4">
        <v>45161</v>
      </c>
      <c r="AB661" s="3" t="s">
        <v>87</v>
      </c>
      <c r="AC661" s="3" t="s">
        <v>1385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1386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2"/>
      <c r="Y682" s="10"/>
    </row>
    <row r="683" spans="2:41">
      <c r="B683" s="11"/>
      <c r="C683" s="10"/>
      <c r="F683" s="1" t="s">
        <v>19</v>
      </c>
      <c r="R683" s="188">
        <f>SUM(R676:R682)</f>
        <v>370.78</v>
      </c>
      <c r="V683" s="17"/>
      <c r="X683" s="11"/>
      <c r="Y683" s="10"/>
    </row>
    <row r="684" spans="2:41">
      <c r="B684" s="15" t="s">
        <v>18</v>
      </c>
      <c r="C684" s="16">
        <f>SUM(C665:C683)</f>
        <v>2979.0599999999995</v>
      </c>
      <c r="V684" s="17"/>
      <c r="X684" s="15" t="s">
        <v>18</v>
      </c>
      <c r="Y684" s="16">
        <f>SUM(Y665:Y683)</f>
        <v>699.46999999999935</v>
      </c>
    </row>
    <row r="685" spans="2:41">
      <c r="V685" s="17"/>
      <c r="Z685" t="s">
        <v>22</v>
      </c>
      <c r="AA685" t="s">
        <v>21</v>
      </c>
    </row>
    <row r="686" spans="2:41">
      <c r="V686" s="17"/>
      <c r="AA686" s="1" t="s">
        <v>19</v>
      </c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IF(B1502="PAGADO",0,C707)</f>
        <v>0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COBRAR'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COBRAR'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0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0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COBRAR'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COBRAR'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0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0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COBRAR'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COBRAR'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0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0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COBRAR'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COBRAR'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1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AC653:AE65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V697" zoomScale="93" zoomScaleNormal="93" workbookViewId="0">
      <selection activeCell="X709" sqref="X70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0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0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638.08100000000195</v>
      </c>
      <c r="AA702" s="4">
        <v>45163</v>
      </c>
      <c r="AB702" s="3" t="s">
        <v>88</v>
      </c>
      <c r="AC702" s="3" t="s">
        <v>86</v>
      </c>
      <c r="AD702" s="5">
        <v>200</v>
      </c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636.91899999999805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COBRAR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200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1388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200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638.08100000000195</v>
      </c>
    </row>
    <row r="722" spans="1:43">
      <c r="V722" s="17"/>
      <c r="Z722" t="s">
        <v>22</v>
      </c>
      <c r="AA722" t="s">
        <v>21</v>
      </c>
    </row>
    <row r="723" spans="1:43">
      <c r="E723" s="1"/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0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COBRAR'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COBRAR'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 FAVOR '</v>
      </c>
      <c r="C748" s="10" t="b">
        <f>IF(Y703&lt;=0,Y703*-1)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0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0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COBRAR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COBRAR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0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0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COBRAR'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COBRAR'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0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0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COBRAR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COBRAR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0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0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COBRAR'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COBRAR'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0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0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COBRAR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COBRAR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0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0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COBRAR'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COBRAR'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2"/>
  <sheetViews>
    <sheetView topLeftCell="Q698" zoomScale="93" zoomScaleNormal="93" workbookViewId="0">
      <selection activeCell="B666" sqref="B666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IF(B1062="PAGADO",0,C309)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0" t="s">
        <v>64</v>
      </c>
      <c r="AB349" s="207" t="s">
        <v>29</v>
      </c>
      <c r="AC349" s="207"/>
      <c r="AD349" s="207"/>
    </row>
    <row r="350" spans="2:30">
      <c r="V350" s="17"/>
      <c r="X350" s="210"/>
      <c r="AB350" s="207"/>
      <c r="AC350" s="207"/>
      <c r="AD350" s="207"/>
    </row>
    <row r="351" spans="2:30" ht="23.25">
      <c r="B351" s="22" t="s">
        <v>64</v>
      </c>
      <c r="V351" s="17"/>
      <c r="X351" s="210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6" t="s">
        <v>545</v>
      </c>
      <c r="F694" s="196"/>
      <c r="G694" s="196"/>
      <c r="H694" s="196"/>
      <c r="V694" s="17"/>
      <c r="X694" s="23" t="s">
        <v>32</v>
      </c>
      <c r="Y694" s="20">
        <f>IF(B694="PAGADO",0,C699)</f>
        <v>-566.41000000000008</v>
      </c>
      <c r="AA694" s="196" t="s">
        <v>356</v>
      </c>
      <c r="AB694" s="196"/>
      <c r="AC694" s="196"/>
      <c r="AD694" s="196"/>
    </row>
    <row r="695" spans="2:41">
      <c r="B695" s="1" t="s">
        <v>0</v>
      </c>
      <c r="C695" s="19">
        <f>H710</f>
        <v>480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855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>
        <v>45147</v>
      </c>
      <c r="AB696" s="3" t="s">
        <v>492</v>
      </c>
      <c r="AC696" s="3" t="s">
        <v>200</v>
      </c>
      <c r="AD696" s="5">
        <v>75</v>
      </c>
      <c r="AJ696" s="25">
        <v>45175</v>
      </c>
      <c r="AK696" s="3" t="s">
        <v>433</v>
      </c>
      <c r="AL696" s="3">
        <v>500</v>
      </c>
      <c r="AM696" s="3">
        <v>1389</v>
      </c>
      <c r="AN696" s="18">
        <v>500</v>
      </c>
      <c r="AO696" s="3"/>
    </row>
    <row r="697" spans="2:41">
      <c r="B697" s="1" t="s">
        <v>24</v>
      </c>
      <c r="C697" s="19">
        <f>IF(C694&gt;0,C694+C695,C695)</f>
        <v>480</v>
      </c>
      <c r="E697" s="4">
        <v>45108</v>
      </c>
      <c r="F697" s="3" t="s">
        <v>1224</v>
      </c>
      <c r="G697" s="3" t="s">
        <v>1096</v>
      </c>
      <c r="H697" s="5">
        <v>210</v>
      </c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855</v>
      </c>
      <c r="AA697" s="4">
        <v>45140</v>
      </c>
      <c r="AB697" s="3" t="s">
        <v>201</v>
      </c>
      <c r="AC697" s="3" t="s">
        <v>1287</v>
      </c>
      <c r="AD697" s="5">
        <v>580</v>
      </c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C719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Y719</f>
        <v>1084.46</v>
      </c>
      <c r="AA698" s="4">
        <v>45156</v>
      </c>
      <c r="AB698" s="3" t="s">
        <v>201</v>
      </c>
      <c r="AC698" s="3" t="s">
        <v>152</v>
      </c>
      <c r="AD698" s="5">
        <v>200</v>
      </c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-566.41000000000008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-229.46000000000004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9" t="str">
        <f>IF(C699&lt;0,"NO PAGAR","COBRAR")</f>
        <v>NO PAGAR</v>
      </c>
      <c r="C700" s="199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9" t="str">
        <f>IF(Y699&lt;0,"NO PAGAR","COBRAR")</f>
        <v>NO PAGAR</v>
      </c>
      <c r="Y700" s="19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IF(C733&lt;0,"SALDO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566.41000000000008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500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1367</v>
      </c>
      <c r="Y709" s="10">
        <v>18.05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480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855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500</v>
      </c>
      <c r="AO712" s="3"/>
    </row>
    <row r="713" spans="2:41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>
      <c r="B717" s="12"/>
      <c r="C717" s="10"/>
      <c r="E717" t="s">
        <v>22</v>
      </c>
      <c r="F717" t="s">
        <v>21</v>
      </c>
      <c r="R717" s="188">
        <f>SUM(R713:R716)</f>
        <v>337.31</v>
      </c>
      <c r="V717" s="17"/>
      <c r="X717" s="12"/>
      <c r="Y717" s="10"/>
    </row>
    <row r="718" spans="2:41">
      <c r="B718" s="12"/>
      <c r="C718" s="10"/>
      <c r="F718" s="1" t="s">
        <v>19</v>
      </c>
      <c r="V718" s="17"/>
      <c r="X718" s="12"/>
      <c r="Y718" s="10"/>
    </row>
    <row r="719" spans="2:41">
      <c r="B719" s="15" t="s">
        <v>18</v>
      </c>
      <c r="C719" s="16">
        <f>SUM(C702:C718)</f>
        <v>1046.4100000000001</v>
      </c>
      <c r="V719" s="17"/>
      <c r="X719" s="15" t="s">
        <v>18</v>
      </c>
      <c r="Y719" s="16">
        <f>SUM(Y702:Y718)</f>
        <v>1084.46</v>
      </c>
    </row>
    <row r="720" spans="2:41">
      <c r="V720" s="17"/>
      <c r="Z720" t="s">
        <v>22</v>
      </c>
      <c r="AA720" t="s">
        <v>21</v>
      </c>
    </row>
    <row r="721" spans="1:43">
      <c r="E721" s="1"/>
      <c r="V721" s="17"/>
      <c r="AA721" s="1" t="s">
        <v>19</v>
      </c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V731" s="17"/>
    </row>
    <row r="732" spans="1:43">
      <c r="H732" s="195" t="s">
        <v>30</v>
      </c>
      <c r="I732" s="195"/>
      <c r="J732" s="195"/>
      <c r="V732" s="17"/>
      <c r="AA732" s="195" t="s">
        <v>31</v>
      </c>
      <c r="AB732" s="195"/>
      <c r="AC732" s="195"/>
    </row>
    <row r="733" spans="1:43">
      <c r="H733" s="195"/>
      <c r="I733" s="195"/>
      <c r="J733" s="195"/>
      <c r="V733" s="17"/>
      <c r="AA733" s="195"/>
      <c r="AB733" s="195"/>
      <c r="AC733" s="195"/>
    </row>
    <row r="734" spans="1:43">
      <c r="V734" s="17"/>
    </row>
    <row r="735" spans="1:43">
      <c r="V735" s="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IF(X694="PAGADO",0,C699)</f>
        <v>-566.41000000000008</v>
      </c>
      <c r="E737" s="196" t="s">
        <v>20</v>
      </c>
      <c r="F737" s="196"/>
      <c r="G737" s="196"/>
      <c r="H737" s="196"/>
      <c r="V737" s="17"/>
      <c r="X737" s="23" t="s">
        <v>32</v>
      </c>
      <c r="Y737" s="20">
        <f>IF(B1537="PAGADO",0,C742)</f>
        <v>-229.46000000000004</v>
      </c>
      <c r="AA737" s="196" t="s">
        <v>20</v>
      </c>
      <c r="AB737" s="196"/>
      <c r="AC737" s="196"/>
      <c r="AD737" s="196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C765</f>
        <v>229.46000000000004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Y765</f>
        <v>229.46000000000004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-229.46000000000004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-229.46000000000004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7" t="str">
        <f>IF(Y742&lt;0,"NO PAGAR","COBRAR'")</f>
        <v>NO PAGAR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7" t="str">
        <f>IF(C742&lt;0,"NO PAGAR","COBRAR'")</f>
        <v>NO PAGAR</v>
      </c>
      <c r="C744" s="19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IF(Y699&lt;0,"SALDO ADELANTADO","SALDO A FAVOR '")</f>
        <v>SALDO ADELANTADO</v>
      </c>
      <c r="C746" s="10">
        <f>IF(Y699&lt;=0,Y699*-1)</f>
        <v>229.46000000000004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ADELANTADO</v>
      </c>
      <c r="Y746" s="10">
        <f>IF(C742&lt;=0,C742*-1)</f>
        <v>229.46000000000004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229.46000000000004</v>
      </c>
      <c r="D765" t="s">
        <v>22</v>
      </c>
      <c r="E765" t="s">
        <v>21</v>
      </c>
      <c r="V765" s="17"/>
      <c r="X765" s="15" t="s">
        <v>18</v>
      </c>
      <c r="Y765" s="16">
        <f>SUM(Y746:Y764)</f>
        <v>229.46000000000004</v>
      </c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  <c r="AC779" s="198" t="s">
        <v>29</v>
      </c>
      <c r="AD779" s="198"/>
      <c r="AE779" s="198"/>
    </row>
    <row r="780" spans="2:31">
      <c r="H780" s="195" t="s">
        <v>28</v>
      </c>
      <c r="I780" s="195"/>
      <c r="J780" s="195"/>
      <c r="V780" s="17"/>
      <c r="AC780" s="198"/>
      <c r="AD780" s="198"/>
      <c r="AE780" s="198"/>
    </row>
    <row r="781" spans="2:31">
      <c r="H781" s="195"/>
      <c r="I781" s="195"/>
      <c r="J781" s="195"/>
      <c r="V781" s="17"/>
      <c r="AC781" s="198"/>
      <c r="AD781" s="198"/>
      <c r="AE781" s="198"/>
    </row>
    <row r="782" spans="2:31">
      <c r="V782" s="17"/>
    </row>
    <row r="783" spans="2:31">
      <c r="V783" s="17"/>
    </row>
    <row r="784" spans="2:31" ht="23.25">
      <c r="B784" s="22" t="s">
        <v>70</v>
      </c>
      <c r="V784" s="17"/>
      <c r="X784" s="22" t="s">
        <v>70</v>
      </c>
    </row>
    <row r="785" spans="2:41" ht="23.25">
      <c r="B785" s="23" t="s">
        <v>32</v>
      </c>
      <c r="C785" s="20">
        <f>IF(X737="PAGADO",0,Y742)</f>
        <v>-229.46000000000004</v>
      </c>
      <c r="E785" s="196" t="s">
        <v>20</v>
      </c>
      <c r="F785" s="196"/>
      <c r="G785" s="196"/>
      <c r="H785" s="196"/>
      <c r="V785" s="17"/>
      <c r="X785" s="23" t="s">
        <v>32</v>
      </c>
      <c r="Y785" s="20">
        <f>IF(B785="PAGADO",0,C790)</f>
        <v>-229.46000000000004</v>
      </c>
      <c r="AA785" s="196" t="s">
        <v>20</v>
      </c>
      <c r="AB785" s="196"/>
      <c r="AC785" s="196"/>
      <c r="AD785" s="196"/>
    </row>
    <row r="786" spans="2:41">
      <c r="B786" s="1" t="s">
        <v>0</v>
      </c>
      <c r="C786" s="19">
        <f>H801</f>
        <v>0</v>
      </c>
      <c r="E786" s="2" t="s">
        <v>1</v>
      </c>
      <c r="F786" s="2" t="s">
        <v>2</v>
      </c>
      <c r="G786" s="2" t="s">
        <v>3</v>
      </c>
      <c r="H786" s="2" t="s">
        <v>4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2" t="s">
        <v>1</v>
      </c>
      <c r="AK786" s="2" t="s">
        <v>5</v>
      </c>
      <c r="AL786" s="2" t="s">
        <v>4</v>
      </c>
      <c r="AM786" s="2" t="s">
        <v>6</v>
      </c>
      <c r="AN786" s="2" t="s">
        <v>7</v>
      </c>
      <c r="AO786" s="3"/>
    </row>
    <row r="787" spans="2:41">
      <c r="C787" s="2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IF(Y785&gt;0,Y786+Y785,Y786)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" t="s">
        <v>9</v>
      </c>
      <c r="C789" s="20">
        <f>C812</f>
        <v>229.46000000000004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Y812</f>
        <v>229.46000000000004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25</v>
      </c>
      <c r="C790" s="21">
        <f>C788-C789</f>
        <v>-229.46000000000004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 t="s">
        <v>8</v>
      </c>
      <c r="Y790" s="21">
        <f>Y788-Y789</f>
        <v>-229.46000000000004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6.25">
      <c r="B791" s="199" t="str">
        <f>IF(C790&lt;0,"NO PAGAR","COBRAR")</f>
        <v>NO PAGAR</v>
      </c>
      <c r="C791" s="19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tr">
        <f>IF(Y790&lt;0,"NO PAGAR","COBRAR")</f>
        <v>NO PAGAR</v>
      </c>
      <c r="Y791" s="19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90" t="s">
        <v>9</v>
      </c>
      <c r="C792" s="191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90" t="s">
        <v>9</v>
      </c>
      <c r="Y792" s="191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9" t="str">
        <f>IF(C826&lt;0,"SALDO A FAVOR","SALDO ADELANTAD0'")</f>
        <v>SALDO ADELANTAD0'</v>
      </c>
      <c r="C793" s="10">
        <f>IF(Y737&lt;=0,Y737*-1)</f>
        <v>229.46000000000004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9" t="str">
        <f>IF(C790&lt;0,"SALDO ADELANTADO","SALDO A FAVOR'")</f>
        <v>SALDO ADELANTADO</v>
      </c>
      <c r="Y793" s="10">
        <f>IF(C790&lt;=0,C790*-1)</f>
        <v>229.46000000000004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10</v>
      </c>
      <c r="C794" s="10">
        <f>R803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10</v>
      </c>
      <c r="Y794" s="10">
        <f>AN803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11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11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12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12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13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13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14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14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16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16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17</v>
      </c>
      <c r="C801" s="10"/>
      <c r="E801" s="192" t="s">
        <v>7</v>
      </c>
      <c r="F801" s="193"/>
      <c r="G801" s="194"/>
      <c r="H801" s="5">
        <f>SUM(H787:H800)</f>
        <v>0</v>
      </c>
      <c r="N801" s="3"/>
      <c r="O801" s="3"/>
      <c r="P801" s="3"/>
      <c r="Q801" s="3"/>
      <c r="R801" s="18"/>
      <c r="S801" s="3"/>
      <c r="V801" s="17"/>
      <c r="X801" s="11" t="s">
        <v>17</v>
      </c>
      <c r="Y801" s="10"/>
      <c r="AA801" s="192" t="s">
        <v>7</v>
      </c>
      <c r="AB801" s="193"/>
      <c r="AC801" s="194"/>
      <c r="AD801" s="5">
        <f>SUM(AD787:AD800)</f>
        <v>0</v>
      </c>
      <c r="AJ801" s="3"/>
      <c r="AK801" s="3"/>
      <c r="AL801" s="3"/>
      <c r="AM801" s="3"/>
      <c r="AN801" s="18"/>
      <c r="AO801" s="3"/>
    </row>
    <row r="802" spans="2:41">
      <c r="B802" s="12"/>
      <c r="C802" s="10"/>
      <c r="E802" s="13"/>
      <c r="F802" s="13"/>
      <c r="G802" s="13"/>
      <c r="N802" s="3"/>
      <c r="O802" s="3"/>
      <c r="P802" s="3"/>
      <c r="Q802" s="3"/>
      <c r="R802" s="18"/>
      <c r="S802" s="3"/>
      <c r="V802" s="17"/>
      <c r="X802" s="12"/>
      <c r="Y802" s="10"/>
      <c r="AA802" s="13"/>
      <c r="AB802" s="13"/>
      <c r="AC802" s="13"/>
      <c r="AJ802" s="3"/>
      <c r="AK802" s="3"/>
      <c r="AL802" s="3"/>
      <c r="AM802" s="3"/>
      <c r="AN802" s="18"/>
      <c r="AO802" s="3"/>
    </row>
    <row r="803" spans="2:41">
      <c r="B803" s="12"/>
      <c r="C803" s="10"/>
      <c r="N803" s="192" t="s">
        <v>7</v>
      </c>
      <c r="O803" s="193"/>
      <c r="P803" s="193"/>
      <c r="Q803" s="194"/>
      <c r="R803" s="18">
        <f>SUM(R787:R802)</f>
        <v>0</v>
      </c>
      <c r="S803" s="3"/>
      <c r="V803" s="17"/>
      <c r="X803" s="12"/>
      <c r="Y803" s="10"/>
      <c r="AJ803" s="192" t="s">
        <v>7</v>
      </c>
      <c r="AK803" s="193"/>
      <c r="AL803" s="193"/>
      <c r="AM803" s="194"/>
      <c r="AN803" s="18">
        <f>SUM(AN787:AN802)</f>
        <v>0</v>
      </c>
      <c r="AO803" s="3"/>
    </row>
    <row r="804" spans="2:41">
      <c r="B804" s="12"/>
      <c r="C804" s="10"/>
      <c r="V804" s="17"/>
      <c r="X804" s="12"/>
      <c r="Y804" s="10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E806" s="14"/>
      <c r="V806" s="17"/>
      <c r="X806" s="12"/>
      <c r="Y806" s="10"/>
      <c r="AA806" s="14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1"/>
      <c r="C811" s="10"/>
      <c r="V811" s="17"/>
      <c r="X811" s="11"/>
      <c r="Y811" s="10"/>
    </row>
    <row r="812" spans="2:41">
      <c r="B812" s="15" t="s">
        <v>18</v>
      </c>
      <c r="C812" s="16">
        <f>SUM(C793:C811)</f>
        <v>229.46000000000004</v>
      </c>
      <c r="V812" s="17"/>
      <c r="X812" s="15" t="s">
        <v>18</v>
      </c>
      <c r="Y812" s="16">
        <f>SUM(Y793:Y811)</f>
        <v>229.46000000000004</v>
      </c>
    </row>
    <row r="813" spans="2:41">
      <c r="D813" t="s">
        <v>22</v>
      </c>
      <c r="E813" t="s">
        <v>21</v>
      </c>
      <c r="V813" s="17"/>
      <c r="Z813" t="s">
        <v>22</v>
      </c>
      <c r="AA813" t="s">
        <v>21</v>
      </c>
    </row>
    <row r="814" spans="2:41">
      <c r="E814" s="1" t="s">
        <v>19</v>
      </c>
      <c r="V814" s="17"/>
      <c r="AA814" s="1" t="s">
        <v>19</v>
      </c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V824" s="17"/>
    </row>
    <row r="825" spans="1:43">
      <c r="H825" s="195" t="s">
        <v>30</v>
      </c>
      <c r="I825" s="195"/>
      <c r="J825" s="195"/>
      <c r="V825" s="17"/>
      <c r="AA825" s="195" t="s">
        <v>31</v>
      </c>
      <c r="AB825" s="195"/>
      <c r="AC825" s="195"/>
    </row>
    <row r="826" spans="1:43">
      <c r="H826" s="195"/>
      <c r="I826" s="195"/>
      <c r="J826" s="195"/>
      <c r="V826" s="17"/>
      <c r="AA826" s="195"/>
      <c r="AB826" s="195"/>
      <c r="AC826" s="195"/>
    </row>
    <row r="827" spans="1:43">
      <c r="V827" s="17"/>
    </row>
    <row r="828" spans="1:43">
      <c r="V828" s="17"/>
    </row>
    <row r="829" spans="1:43" ht="23.25">
      <c r="B829" s="24" t="s">
        <v>70</v>
      </c>
      <c r="V829" s="17"/>
      <c r="X829" s="22" t="s">
        <v>70</v>
      </c>
    </row>
    <row r="830" spans="1:43" ht="23.25">
      <c r="B830" s="23" t="s">
        <v>32</v>
      </c>
      <c r="C830" s="20">
        <f>IF(X785="PAGADO",0,C790)</f>
        <v>-229.46000000000004</v>
      </c>
      <c r="E830" s="196" t="s">
        <v>20</v>
      </c>
      <c r="F830" s="196"/>
      <c r="G830" s="196"/>
      <c r="H830" s="196"/>
      <c r="V830" s="17"/>
      <c r="X830" s="23" t="s">
        <v>32</v>
      </c>
      <c r="Y830" s="20">
        <f>IF(B1630="PAGADO",0,C835)</f>
        <v>-229.46000000000004</v>
      </c>
      <c r="AA830" s="196" t="s">
        <v>20</v>
      </c>
      <c r="AB830" s="196"/>
      <c r="AC830" s="196"/>
      <c r="AD830" s="196"/>
    </row>
    <row r="831" spans="1:43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1:43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IF(Y830&gt;0,Y830+Y831,Y831)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C858</f>
        <v>229.46000000000004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Y858</f>
        <v>229.46000000000004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26</v>
      </c>
      <c r="C835" s="21">
        <f>C833-C834</f>
        <v>-229.46000000000004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27</v>
      </c>
      <c r="Y835" s="21">
        <f>Y833-Y834</f>
        <v>-229.46000000000004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6"/>
      <c r="C836" s="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7" t="str">
        <f>IF(Y835&lt;0,"NO PAGAR","COBRAR'")</f>
        <v>NO PAGAR</v>
      </c>
      <c r="Y836" s="19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97" t="str">
        <f>IF(C835&lt;0,"NO PAGAR","COBRAR'")</f>
        <v>NO PAGAR</v>
      </c>
      <c r="C837" s="19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/>
      <c r="Y837" s="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90" t="s">
        <v>9</v>
      </c>
      <c r="C838" s="19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0" t="s">
        <v>9</v>
      </c>
      <c r="Y838" s="19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IF(Y790&lt;0,"SALDO ADELANTADO","SALDO A FAVOR '")</f>
        <v>SALDO ADELANTADO</v>
      </c>
      <c r="C839" s="10">
        <f>IF(Y790&lt;=0,Y790*-1)</f>
        <v>229.46000000000004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IF(C835&lt;0,"SALDO ADELANTADO","SALDO A FAVOR'")</f>
        <v>SALDO ADELANTADO</v>
      </c>
      <c r="Y839" s="10">
        <f>IF(C835&lt;=0,C835*-1)</f>
        <v>229.46000000000004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R848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AN848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192" t="s">
        <v>7</v>
      </c>
      <c r="F846" s="193"/>
      <c r="G846" s="194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192" t="s">
        <v>7</v>
      </c>
      <c r="AB846" s="193"/>
      <c r="AC846" s="194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92" t="s">
        <v>7</v>
      </c>
      <c r="O848" s="193"/>
      <c r="P848" s="193"/>
      <c r="Q848" s="194"/>
      <c r="R848" s="18">
        <f>SUM(R832:R847)</f>
        <v>0</v>
      </c>
      <c r="S848" s="3"/>
      <c r="V848" s="17"/>
      <c r="X848" s="12"/>
      <c r="Y848" s="10"/>
      <c r="AJ848" s="192" t="s">
        <v>7</v>
      </c>
      <c r="AK848" s="193"/>
      <c r="AL848" s="193"/>
      <c r="AM848" s="194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2"/>
      <c r="C856" s="10"/>
      <c r="V856" s="17"/>
      <c r="X856" s="12"/>
      <c r="Y856" s="10"/>
    </row>
    <row r="857" spans="2:27">
      <c r="B857" s="11"/>
      <c r="C857" s="10"/>
      <c r="V857" s="17"/>
      <c r="X857" s="11"/>
      <c r="Y857" s="10"/>
    </row>
    <row r="858" spans="2:27">
      <c r="B858" s="15" t="s">
        <v>18</v>
      </c>
      <c r="C858" s="16">
        <f>SUM(C839:C857)</f>
        <v>229.46000000000004</v>
      </c>
      <c r="D858" t="s">
        <v>22</v>
      </c>
      <c r="E858" t="s">
        <v>21</v>
      </c>
      <c r="V858" s="17"/>
      <c r="X858" s="15" t="s">
        <v>18</v>
      </c>
      <c r="Y858" s="16">
        <f>SUM(Y839:Y857)</f>
        <v>229.46000000000004</v>
      </c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</row>
    <row r="873" spans="2:41">
      <c r="V873" s="17"/>
      <c r="AC873" s="198" t="s">
        <v>29</v>
      </c>
      <c r="AD873" s="198"/>
      <c r="AE873" s="198"/>
    </row>
    <row r="874" spans="2:41">
      <c r="H874" s="195" t="s">
        <v>28</v>
      </c>
      <c r="I874" s="195"/>
      <c r="J874" s="195"/>
      <c r="V874" s="17"/>
      <c r="AC874" s="198"/>
      <c r="AD874" s="198"/>
      <c r="AE874" s="198"/>
    </row>
    <row r="875" spans="2:41">
      <c r="H875" s="195"/>
      <c r="I875" s="195"/>
      <c r="J875" s="195"/>
      <c r="V875" s="17"/>
      <c r="AC875" s="198"/>
      <c r="AD875" s="198"/>
      <c r="AE875" s="198"/>
    </row>
    <row r="876" spans="2:41">
      <c r="V876" s="17"/>
    </row>
    <row r="877" spans="2:41">
      <c r="V877" s="17"/>
    </row>
    <row r="878" spans="2:41" ht="23.25">
      <c r="B878" s="22" t="s">
        <v>71</v>
      </c>
      <c r="V878" s="17"/>
      <c r="X878" s="22" t="s">
        <v>71</v>
      </c>
    </row>
    <row r="879" spans="2:41" ht="23.25">
      <c r="B879" s="23" t="s">
        <v>32</v>
      </c>
      <c r="C879" s="20">
        <f>IF(X830="PAGADO",0,Y835)</f>
        <v>-229.46000000000004</v>
      </c>
      <c r="E879" s="196" t="s">
        <v>20</v>
      </c>
      <c r="F879" s="196"/>
      <c r="G879" s="196"/>
      <c r="H879" s="196"/>
      <c r="V879" s="17"/>
      <c r="X879" s="23" t="s">
        <v>32</v>
      </c>
      <c r="Y879" s="20">
        <f>IF(B879="PAGADO",0,C884)</f>
        <v>-229.46000000000004</v>
      </c>
      <c r="AA879" s="196" t="s">
        <v>20</v>
      </c>
      <c r="AB879" s="196"/>
      <c r="AC879" s="196"/>
      <c r="AD879" s="196"/>
    </row>
    <row r="880" spans="2:41">
      <c r="B880" s="1" t="s">
        <v>0</v>
      </c>
      <c r="C880" s="19">
        <f>H895</f>
        <v>0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Y881" s="2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24</v>
      </c>
      <c r="C882" s="19">
        <f>IF(C879&gt;0,C879+C880,C880)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IF(Y879&gt;0,Y880+Y879,Y880)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229.46000000000004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229.46000000000004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6" t="s">
        <v>25</v>
      </c>
      <c r="C884" s="21">
        <f>C882-C883</f>
        <v>-229.46000000000004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6" t="s">
        <v>8</v>
      </c>
      <c r="Y884" s="21">
        <f>Y882-Y883</f>
        <v>-229.46000000000004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6.25">
      <c r="B885" s="199" t="str">
        <f>IF(C884&lt;0,"NO PAGAR","COBRAR")</f>
        <v>NO PAGAR</v>
      </c>
      <c r="C885" s="19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tr">
        <f>IF(Y884&lt;0,"NO PAGAR","COBRAR")</f>
        <v>NO PAGAR</v>
      </c>
      <c r="Y885" s="19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90" t="s">
        <v>9</v>
      </c>
      <c r="C886" s="191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90" t="s">
        <v>9</v>
      </c>
      <c r="Y886" s="19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IF(C920&lt;0,"SALDO A FAVOR","SALDO ADELANTAD0'")</f>
        <v>SALDO ADELANTAD0'</v>
      </c>
      <c r="C887" s="10">
        <f>IF(Y835&lt;=0,Y835*-1)</f>
        <v>229.46000000000004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IF(C884&lt;0,"SALDO ADELANTADO","SALDO A FAVOR'")</f>
        <v>SALDO ADELANTADO</v>
      </c>
      <c r="Y887" s="10">
        <f>IF(C884&lt;=0,C884*-1)</f>
        <v>229.46000000000004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17</v>
      </c>
      <c r="C895" s="10"/>
      <c r="E895" s="192" t="s">
        <v>7</v>
      </c>
      <c r="F895" s="193"/>
      <c r="G895" s="194"/>
      <c r="H895" s="5">
        <f>SUM(H881:H894)</f>
        <v>0</v>
      </c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92" t="s">
        <v>7</v>
      </c>
      <c r="AB895" s="193"/>
      <c r="AC895" s="194"/>
      <c r="AD895" s="5">
        <f>SUM(AD881:AD894)</f>
        <v>0</v>
      </c>
      <c r="AJ895" s="3"/>
      <c r="AK895" s="3"/>
      <c r="AL895" s="3"/>
      <c r="AM895" s="3"/>
      <c r="AN895" s="18"/>
      <c r="AO895" s="3"/>
    </row>
    <row r="896" spans="2:41">
      <c r="B896" s="12"/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2"/>
      <c r="Y896" s="10"/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192" t="s">
        <v>7</v>
      </c>
      <c r="O897" s="193"/>
      <c r="P897" s="193"/>
      <c r="Q897" s="194"/>
      <c r="R897" s="18">
        <f>SUM(R881:R896)</f>
        <v>0</v>
      </c>
      <c r="S897" s="3"/>
      <c r="V897" s="17"/>
      <c r="X897" s="12"/>
      <c r="Y897" s="10"/>
      <c r="AJ897" s="192" t="s">
        <v>7</v>
      </c>
      <c r="AK897" s="193"/>
      <c r="AL897" s="193"/>
      <c r="AM897" s="194"/>
      <c r="AN897" s="18">
        <f>SUM(AN881:AN896)</f>
        <v>0</v>
      </c>
      <c r="AO897" s="3"/>
    </row>
    <row r="898" spans="2:41">
      <c r="B898" s="12"/>
      <c r="C898" s="10"/>
      <c r="V898" s="17"/>
      <c r="X898" s="12"/>
      <c r="Y898" s="10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E900" s="14"/>
      <c r="V900" s="17"/>
      <c r="X900" s="12"/>
      <c r="Y900" s="10"/>
      <c r="AA900" s="14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1"/>
      <c r="C905" s="10"/>
      <c r="V905" s="17"/>
      <c r="X905" s="11"/>
      <c r="Y905" s="10"/>
    </row>
    <row r="906" spans="2:41">
      <c r="B906" s="15" t="s">
        <v>18</v>
      </c>
      <c r="C906" s="16">
        <f>SUM(C887:C905)</f>
        <v>229.46000000000004</v>
      </c>
      <c r="V906" s="17"/>
      <c r="X906" s="15" t="s">
        <v>18</v>
      </c>
      <c r="Y906" s="16">
        <f>SUM(Y887:Y905)</f>
        <v>229.46000000000004</v>
      </c>
    </row>
    <row r="907" spans="2:41">
      <c r="D907" t="s">
        <v>22</v>
      </c>
      <c r="E907" t="s">
        <v>21</v>
      </c>
      <c r="V907" s="17"/>
      <c r="Z907" t="s">
        <v>22</v>
      </c>
      <c r="AA907" t="s">
        <v>21</v>
      </c>
    </row>
    <row r="908" spans="2:41">
      <c r="E908" s="1" t="s">
        <v>19</v>
      </c>
      <c r="V908" s="17"/>
      <c r="AA908" s="1" t="s">
        <v>19</v>
      </c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V918" s="17"/>
    </row>
    <row r="919" spans="1:43">
      <c r="H919" s="195" t="s">
        <v>30</v>
      </c>
      <c r="I919" s="195"/>
      <c r="J919" s="195"/>
      <c r="V919" s="17"/>
      <c r="AA919" s="195" t="s">
        <v>31</v>
      </c>
      <c r="AB919" s="195"/>
      <c r="AC919" s="195"/>
    </row>
    <row r="920" spans="1:43">
      <c r="H920" s="195"/>
      <c r="I920" s="195"/>
      <c r="J920" s="195"/>
      <c r="V920" s="17"/>
      <c r="AA920" s="195"/>
      <c r="AB920" s="195"/>
      <c r="AC920" s="195"/>
    </row>
    <row r="921" spans="1:43">
      <c r="V921" s="17"/>
    </row>
    <row r="922" spans="1:43">
      <c r="V922" s="17"/>
    </row>
    <row r="923" spans="1:43" ht="23.25">
      <c r="B923" s="24" t="s">
        <v>73</v>
      </c>
      <c r="V923" s="17"/>
      <c r="X923" s="22" t="s">
        <v>71</v>
      </c>
    </row>
    <row r="924" spans="1:43" ht="23.25">
      <c r="B924" s="23" t="s">
        <v>32</v>
      </c>
      <c r="C924" s="20">
        <f>IF(X879="PAGADO",0,C884)</f>
        <v>-229.46000000000004</v>
      </c>
      <c r="E924" s="196" t="s">
        <v>20</v>
      </c>
      <c r="F924" s="196"/>
      <c r="G924" s="196"/>
      <c r="H924" s="196"/>
      <c r="V924" s="17"/>
      <c r="X924" s="23" t="s">
        <v>32</v>
      </c>
      <c r="Y924" s="20">
        <f>IF(B1724="PAGADO",0,C929)</f>
        <v>-229.46000000000004</v>
      </c>
      <c r="AA924" s="196" t="s">
        <v>20</v>
      </c>
      <c r="AB924" s="196"/>
      <c r="AC924" s="196"/>
      <c r="AD924" s="196"/>
    </row>
    <row r="925" spans="1:43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1:43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IF(Y924&gt;0,Y924+Y925,Y925)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1" t="s">
        <v>9</v>
      </c>
      <c r="C928" s="20">
        <f>C952</f>
        <v>229.46000000000004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Y952</f>
        <v>229.46000000000004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26</v>
      </c>
      <c r="C929" s="21">
        <f>C927-C928</f>
        <v>-229.46000000000004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27</v>
      </c>
      <c r="Y929" s="21">
        <f>Y927-Y928</f>
        <v>-229.46000000000004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6"/>
      <c r="C930" s="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7" t="str">
        <f>IF(Y929&lt;0,"NO PAGAR","COBRAR'")</f>
        <v>NO PAGAR</v>
      </c>
      <c r="Y930" s="19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97" t="str">
        <f>IF(C929&lt;0,"NO PAGAR","COBRAR'")</f>
        <v>NO PAGAR</v>
      </c>
      <c r="C931" s="19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/>
      <c r="Y931" s="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90" t="s">
        <v>9</v>
      </c>
      <c r="C932" s="19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0" t="s">
        <v>9</v>
      </c>
      <c r="Y932" s="19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IF(Y884&lt;0,"SALDO ADELANTADO","SALDO A FAVOR '")</f>
        <v>SALDO ADELANTADO</v>
      </c>
      <c r="C933" s="10">
        <f>IF(Y884&lt;=0,Y884*-1)</f>
        <v>229.46000000000004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IF(C929&lt;0,"SALDO ADELANTADO","SALDO A FAVOR'")</f>
        <v>SALDO ADELANTADO</v>
      </c>
      <c r="Y933" s="10">
        <f>IF(C929&lt;=0,C929*-1)</f>
        <v>229.46000000000004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R942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AN942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192" t="s">
        <v>7</v>
      </c>
      <c r="F940" s="193"/>
      <c r="G940" s="194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192" t="s">
        <v>7</v>
      </c>
      <c r="AB940" s="193"/>
      <c r="AC940" s="194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92" t="s">
        <v>7</v>
      </c>
      <c r="O942" s="193"/>
      <c r="P942" s="193"/>
      <c r="Q942" s="194"/>
      <c r="R942" s="18">
        <f>SUM(R926:R941)</f>
        <v>0</v>
      </c>
      <c r="S942" s="3"/>
      <c r="V942" s="17"/>
      <c r="X942" s="12"/>
      <c r="Y942" s="10"/>
      <c r="AJ942" s="192" t="s">
        <v>7</v>
      </c>
      <c r="AK942" s="193"/>
      <c r="AL942" s="193"/>
      <c r="AM942" s="194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E945" s="14"/>
      <c r="V945" s="17"/>
      <c r="X945" s="12"/>
      <c r="Y945" s="10"/>
      <c r="AA945" s="14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229.46000000000004</v>
      </c>
      <c r="D952" t="s">
        <v>22</v>
      </c>
      <c r="E952" t="s">
        <v>21</v>
      </c>
      <c r="V952" s="17"/>
      <c r="X952" s="15" t="s">
        <v>18</v>
      </c>
      <c r="Y952" s="16">
        <f>SUM(Y933:Y951)</f>
        <v>229.46000000000004</v>
      </c>
      <c r="Z952" t="s">
        <v>22</v>
      </c>
      <c r="AA952" t="s">
        <v>21</v>
      </c>
    </row>
    <row r="953" spans="2:27">
      <c r="E953" s="1" t="s">
        <v>19</v>
      </c>
      <c r="V953" s="17"/>
      <c r="AA953" s="1" t="s">
        <v>19</v>
      </c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  <c r="AC966" s="198" t="s">
        <v>29</v>
      </c>
      <c r="AD966" s="198"/>
      <c r="AE966" s="198"/>
    </row>
    <row r="967" spans="2:41">
      <c r="H967" s="195" t="s">
        <v>28</v>
      </c>
      <c r="I967" s="195"/>
      <c r="J967" s="195"/>
      <c r="V967" s="17"/>
      <c r="AC967" s="198"/>
      <c r="AD967" s="198"/>
      <c r="AE967" s="198"/>
    </row>
    <row r="968" spans="2:41">
      <c r="H968" s="195"/>
      <c r="I968" s="195"/>
      <c r="J968" s="195"/>
      <c r="V968" s="17"/>
      <c r="AC968" s="198"/>
      <c r="AD968" s="198"/>
      <c r="AE968" s="198"/>
    </row>
    <row r="969" spans="2:41">
      <c r="V969" s="17"/>
    </row>
    <row r="970" spans="2:41">
      <c r="V970" s="17"/>
    </row>
    <row r="971" spans="2:41" ht="23.25">
      <c r="B971" s="22" t="s">
        <v>72</v>
      </c>
      <c r="V971" s="17"/>
      <c r="X971" s="22" t="s">
        <v>74</v>
      </c>
    </row>
    <row r="972" spans="2:41" ht="23.25">
      <c r="B972" s="23" t="s">
        <v>32</v>
      </c>
      <c r="C972" s="20">
        <f>IF(X924="PAGADO",0,Y929)</f>
        <v>-229.46000000000004</v>
      </c>
      <c r="E972" s="196" t="s">
        <v>20</v>
      </c>
      <c r="F972" s="196"/>
      <c r="G972" s="196"/>
      <c r="H972" s="196"/>
      <c r="V972" s="17"/>
      <c r="X972" s="23" t="s">
        <v>32</v>
      </c>
      <c r="Y972" s="20">
        <f>IF(B972="PAGADO",0,C977)</f>
        <v>-229.46000000000004</v>
      </c>
      <c r="AA972" s="196" t="s">
        <v>20</v>
      </c>
      <c r="AB972" s="196"/>
      <c r="AC972" s="196"/>
      <c r="AD972" s="196"/>
    </row>
    <row r="973" spans="2:41">
      <c r="B973" s="1" t="s">
        <v>0</v>
      </c>
      <c r="C973" s="19">
        <f>H988</f>
        <v>0</v>
      </c>
      <c r="E973" s="2" t="s">
        <v>1</v>
      </c>
      <c r="F973" s="2" t="s">
        <v>2</v>
      </c>
      <c r="G973" s="2" t="s">
        <v>3</v>
      </c>
      <c r="H973" s="2" t="s">
        <v>4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2" t="s">
        <v>1</v>
      </c>
      <c r="AK973" s="2" t="s">
        <v>5</v>
      </c>
      <c r="AL973" s="2" t="s">
        <v>4</v>
      </c>
      <c r="AM973" s="2" t="s">
        <v>6</v>
      </c>
      <c r="AN973" s="2" t="s">
        <v>7</v>
      </c>
      <c r="AO973" s="3"/>
    </row>
    <row r="974" spans="2:41">
      <c r="C974" s="2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24</v>
      </c>
      <c r="C975" s="19">
        <f>IF(C972&gt;0,C972+C973,C973)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" t="s">
        <v>9</v>
      </c>
      <c r="C976" s="20">
        <f>C999</f>
        <v>229.46000000000004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Y999</f>
        <v>229.46000000000004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25</v>
      </c>
      <c r="C977" s="21">
        <f>C975-C976</f>
        <v>-229.46000000000004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 t="s">
        <v>8</v>
      </c>
      <c r="Y977" s="21">
        <f>Y975-Y976</f>
        <v>-229.46000000000004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6.25">
      <c r="B978" s="199" t="str">
        <f>IF(C977&lt;0,"NO PAGAR","COBRAR")</f>
        <v>NO PAGAR</v>
      </c>
      <c r="C978" s="19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tr">
        <f>IF(Y977&lt;0,"NO PAGAR","COBRAR")</f>
        <v>NO PAGAR</v>
      </c>
      <c r="Y978" s="19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90" t="s">
        <v>9</v>
      </c>
      <c r="C979" s="191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90" t="s">
        <v>9</v>
      </c>
      <c r="Y979" s="19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IF(C1013&lt;0,"SALDO A FAVOR","SALDO ADELANTAD0'")</f>
        <v>SALDO ADELANTAD0'</v>
      </c>
      <c r="C980" s="10">
        <f>IF(Y924&lt;=0,Y924*-1)</f>
        <v>229.46000000000004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IF(C977&lt;0,"SALDO ADELANTADO","SALDO A FAVOR'")</f>
        <v>SALDO ADELANTADO</v>
      </c>
      <c r="Y980" s="10">
        <f>IF(C977&lt;=0,C977*-1)</f>
        <v>229.46000000000004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R990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AN990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92" t="s">
        <v>7</v>
      </c>
      <c r="F988" s="193"/>
      <c r="G988" s="194"/>
      <c r="H988" s="5">
        <f>SUM(H974:H987)</f>
        <v>0</v>
      </c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92" t="s">
        <v>7</v>
      </c>
      <c r="AB988" s="193"/>
      <c r="AC988" s="194"/>
      <c r="AD988" s="5">
        <f>SUM(AD974:AD987)</f>
        <v>0</v>
      </c>
      <c r="AJ988" s="3"/>
      <c r="AK988" s="3"/>
      <c r="AL988" s="3"/>
      <c r="AM988" s="3"/>
      <c r="AN988" s="18"/>
      <c r="AO988" s="3"/>
    </row>
    <row r="989" spans="2:41">
      <c r="B989" s="12"/>
      <c r="C989" s="10"/>
      <c r="E989" s="13"/>
      <c r="F989" s="13"/>
      <c r="G989" s="13"/>
      <c r="N989" s="3"/>
      <c r="O989" s="3"/>
      <c r="P989" s="3"/>
      <c r="Q989" s="3"/>
      <c r="R989" s="18"/>
      <c r="S989" s="3"/>
      <c r="V989" s="17"/>
      <c r="X989" s="12"/>
      <c r="Y989" s="10"/>
      <c r="AA989" s="13"/>
      <c r="AB989" s="13"/>
      <c r="AC989" s="13"/>
      <c r="AJ989" s="3"/>
      <c r="AK989" s="3"/>
      <c r="AL989" s="3"/>
      <c r="AM989" s="3"/>
      <c r="AN989" s="18"/>
      <c r="AO989" s="3"/>
    </row>
    <row r="990" spans="2:41">
      <c r="B990" s="12"/>
      <c r="C990" s="10"/>
      <c r="N990" s="192" t="s">
        <v>7</v>
      </c>
      <c r="O990" s="193"/>
      <c r="P990" s="193"/>
      <c r="Q990" s="194"/>
      <c r="R990" s="18">
        <f>SUM(R974:R989)</f>
        <v>0</v>
      </c>
      <c r="S990" s="3"/>
      <c r="V990" s="17"/>
      <c r="X990" s="12"/>
      <c r="Y990" s="10"/>
      <c r="AJ990" s="192" t="s">
        <v>7</v>
      </c>
      <c r="AK990" s="193"/>
      <c r="AL990" s="193"/>
      <c r="AM990" s="194"/>
      <c r="AN990" s="18">
        <f>SUM(AN974:AN989)</f>
        <v>0</v>
      </c>
      <c r="AO990" s="3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E993" s="14"/>
      <c r="V993" s="17"/>
      <c r="X993" s="12"/>
      <c r="Y993" s="10"/>
      <c r="AA993" s="14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2"/>
      <c r="C997" s="10"/>
      <c r="V997" s="17"/>
      <c r="X997" s="12"/>
      <c r="Y997" s="10"/>
    </row>
    <row r="998" spans="1:43">
      <c r="B998" s="11"/>
      <c r="C998" s="10"/>
      <c r="V998" s="17"/>
      <c r="X998" s="11"/>
      <c r="Y998" s="10"/>
    </row>
    <row r="999" spans="1:43">
      <c r="B999" s="15" t="s">
        <v>18</v>
      </c>
      <c r="C999" s="16">
        <f>SUM(C980:C998)</f>
        <v>229.46000000000004</v>
      </c>
      <c r="V999" s="17"/>
      <c r="X999" s="15" t="s">
        <v>18</v>
      </c>
      <c r="Y999" s="16">
        <f>SUM(Y980:Y998)</f>
        <v>229.46000000000004</v>
      </c>
    </row>
    <row r="1000" spans="1:43">
      <c r="D1000" t="s">
        <v>22</v>
      </c>
      <c r="E1000" t="s">
        <v>21</v>
      </c>
      <c r="V1000" s="17"/>
      <c r="Z1000" t="s">
        <v>22</v>
      </c>
      <c r="AA1000" t="s">
        <v>21</v>
      </c>
    </row>
    <row r="1001" spans="1:43">
      <c r="E1001" s="1" t="s">
        <v>19</v>
      </c>
      <c r="V1001" s="17"/>
      <c r="AA1001" s="1" t="s">
        <v>19</v>
      </c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V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V1011" s="17"/>
    </row>
    <row r="1012" spans="1:43">
      <c r="H1012" s="195" t="s">
        <v>30</v>
      </c>
      <c r="I1012" s="195"/>
      <c r="J1012" s="195"/>
      <c r="V1012" s="17"/>
      <c r="AA1012" s="195" t="s">
        <v>31</v>
      </c>
      <c r="AB1012" s="195"/>
      <c r="AC1012" s="195"/>
    </row>
    <row r="1013" spans="1:43">
      <c r="H1013" s="195"/>
      <c r="I1013" s="195"/>
      <c r="J1013" s="195"/>
      <c r="V1013" s="17"/>
      <c r="AA1013" s="195"/>
      <c r="AB1013" s="195"/>
      <c r="AC1013" s="195"/>
    </row>
    <row r="1014" spans="1:43">
      <c r="V1014" s="17"/>
    </row>
    <row r="1015" spans="1:43">
      <c r="V1015" s="17"/>
    </row>
    <row r="1016" spans="1:43" ht="23.25">
      <c r="B1016" s="24" t="s">
        <v>72</v>
      </c>
      <c r="V1016" s="17"/>
      <c r="X1016" s="22" t="s">
        <v>72</v>
      </c>
    </row>
    <row r="1017" spans="1:43" ht="23.25">
      <c r="B1017" s="23" t="s">
        <v>32</v>
      </c>
      <c r="C1017" s="20">
        <f>IF(X972="PAGADO",0,C977)</f>
        <v>-229.46000000000004</v>
      </c>
      <c r="E1017" s="196" t="s">
        <v>20</v>
      </c>
      <c r="F1017" s="196"/>
      <c r="G1017" s="196"/>
      <c r="H1017" s="196"/>
      <c r="V1017" s="17"/>
      <c r="X1017" s="23" t="s">
        <v>32</v>
      </c>
      <c r="Y1017" s="20">
        <f>IF(B1817="PAGADO",0,C1022)</f>
        <v>-229.46000000000004</v>
      </c>
      <c r="AA1017" s="196" t="s">
        <v>20</v>
      </c>
      <c r="AB1017" s="196"/>
      <c r="AC1017" s="196"/>
      <c r="AD1017" s="196"/>
    </row>
    <row r="1018" spans="1:43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1:43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1" t="s">
        <v>9</v>
      </c>
      <c r="C1021" s="20">
        <f>C1045</f>
        <v>229.46000000000004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Y1045</f>
        <v>229.46000000000004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6" t="s">
        <v>26</v>
      </c>
      <c r="C1022" s="21">
        <f>C1020-C1021</f>
        <v>-229.46000000000004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27</v>
      </c>
      <c r="Y1022" s="21">
        <f>Y1020-Y1021</f>
        <v>-229.46000000000004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6"/>
      <c r="C1023" s="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7" t="str">
        <f>IF(Y1022&lt;0,"NO PAGAR","COBRAR'")</f>
        <v>NO PAGAR</v>
      </c>
      <c r="Y1023" s="19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ht="23.25">
      <c r="B1024" s="197" t="str">
        <f>IF(C1022&lt;0,"NO PAGAR","COBRAR'")</f>
        <v>NO PAGAR</v>
      </c>
      <c r="C1024" s="19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/>
      <c r="Y1024" s="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90" t="s">
        <v>9</v>
      </c>
      <c r="C1025" s="19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0" t="s">
        <v>9</v>
      </c>
      <c r="Y1025" s="19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IF(Y977&lt;0,"SALDO ADELANTADO","SALDO A FAVOR '")</f>
        <v>SALDO ADELANTADO</v>
      </c>
      <c r="C1026" s="10">
        <f>IF(Y977&lt;=0,Y977*-1)</f>
        <v>229.46000000000004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IF(C1022&lt;0,"SALDO ADELANTADO","SALDO A FAVOR'")</f>
        <v>SALDO ADELANTADO</v>
      </c>
      <c r="Y1026" s="10">
        <f>IF(C1022&lt;=0,C1022*-1)</f>
        <v>229.46000000000004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R1035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AN1035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192" t="s">
        <v>7</v>
      </c>
      <c r="F1033" s="193"/>
      <c r="G1033" s="194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192" t="s">
        <v>7</v>
      </c>
      <c r="AB1033" s="193"/>
      <c r="AC1033" s="194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92" t="s">
        <v>7</v>
      </c>
      <c r="O1035" s="193"/>
      <c r="P1035" s="193"/>
      <c r="Q1035" s="194"/>
      <c r="R1035" s="18">
        <f>SUM(R1019:R1034)</f>
        <v>0</v>
      </c>
      <c r="S1035" s="3"/>
      <c r="V1035" s="17"/>
      <c r="X1035" s="12"/>
      <c r="Y1035" s="10"/>
      <c r="AJ1035" s="192" t="s">
        <v>7</v>
      </c>
      <c r="AK1035" s="193"/>
      <c r="AL1035" s="193"/>
      <c r="AM1035" s="194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1"/>
      <c r="C1044" s="10"/>
      <c r="V1044" s="17"/>
      <c r="X1044" s="11"/>
      <c r="Y1044" s="10"/>
    </row>
    <row r="1045" spans="2:27">
      <c r="B1045" s="15" t="s">
        <v>18</v>
      </c>
      <c r="C1045" s="16">
        <f>SUM(C1026:C1044)</f>
        <v>229.46000000000004</v>
      </c>
      <c r="D1045" t="s">
        <v>22</v>
      </c>
      <c r="E1045" t="s">
        <v>21</v>
      </c>
      <c r="V1045" s="17"/>
      <c r="X1045" s="15" t="s">
        <v>18</v>
      </c>
      <c r="Y1045" s="16">
        <f>SUM(Y1026:Y1044)</f>
        <v>229.46000000000004</v>
      </c>
      <c r="Z1045" t="s">
        <v>22</v>
      </c>
      <c r="AA1045" t="s">
        <v>21</v>
      </c>
    </row>
    <row r="1046" spans="2:27">
      <c r="E1046" s="1" t="s">
        <v>19</v>
      </c>
      <c r="V1046" s="17"/>
      <c r="AA1046" s="1" t="s">
        <v>19</v>
      </c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4:C744"/>
    <mergeCell ref="B745:C745"/>
    <mergeCell ref="X745:Y745"/>
    <mergeCell ref="E710:G710"/>
    <mergeCell ref="AA710:AC710"/>
    <mergeCell ref="N712:Q712"/>
    <mergeCell ref="AJ712:AM712"/>
    <mergeCell ref="H732:J733"/>
    <mergeCell ref="AA732:AC733"/>
    <mergeCell ref="E753:G753"/>
    <mergeCell ref="AA753:AC753"/>
    <mergeCell ref="N755:Q755"/>
    <mergeCell ref="AJ755:AM755"/>
    <mergeCell ref="AC779:AE781"/>
    <mergeCell ref="H780:J781"/>
    <mergeCell ref="E737:H737"/>
    <mergeCell ref="AA737:AD737"/>
    <mergeCell ref="X743:Y743"/>
    <mergeCell ref="E801:G801"/>
    <mergeCell ref="AA801:AC801"/>
    <mergeCell ref="N803:Q803"/>
    <mergeCell ref="AJ803:AM803"/>
    <mergeCell ref="H825:J826"/>
    <mergeCell ref="AA825:AC826"/>
    <mergeCell ref="E785:H785"/>
    <mergeCell ref="AA785:AD785"/>
    <mergeCell ref="B791:C791"/>
    <mergeCell ref="X791:Y791"/>
    <mergeCell ref="B792:C792"/>
    <mergeCell ref="X792:Y792"/>
    <mergeCell ref="AJ848:AM848"/>
    <mergeCell ref="AC873:AE875"/>
    <mergeCell ref="H874:J875"/>
    <mergeCell ref="E830:H830"/>
    <mergeCell ref="AA830:AD830"/>
    <mergeCell ref="X836:Y836"/>
    <mergeCell ref="B837:C837"/>
    <mergeCell ref="B838:C838"/>
    <mergeCell ref="X838:Y838"/>
    <mergeCell ref="E879:H879"/>
    <mergeCell ref="AA879:AD879"/>
    <mergeCell ref="B885:C885"/>
    <mergeCell ref="X885:Y885"/>
    <mergeCell ref="B886:C886"/>
    <mergeCell ref="X886:Y886"/>
    <mergeCell ref="E846:G846"/>
    <mergeCell ref="AA846:AC846"/>
    <mergeCell ref="N848:Q848"/>
    <mergeCell ref="B931:C931"/>
    <mergeCell ref="B932:C932"/>
    <mergeCell ref="X932:Y932"/>
    <mergeCell ref="E895:G895"/>
    <mergeCell ref="AA895:AC895"/>
    <mergeCell ref="N897:Q897"/>
    <mergeCell ref="AJ897:AM897"/>
    <mergeCell ref="H919:J920"/>
    <mergeCell ref="AA919:AC920"/>
    <mergeCell ref="E940:G940"/>
    <mergeCell ref="AA940:AC940"/>
    <mergeCell ref="N942:Q942"/>
    <mergeCell ref="AJ942:AM942"/>
    <mergeCell ref="AC966:AE968"/>
    <mergeCell ref="H967:J968"/>
    <mergeCell ref="E924:H924"/>
    <mergeCell ref="AA924:AD924"/>
    <mergeCell ref="X930:Y930"/>
    <mergeCell ref="E988:G988"/>
    <mergeCell ref="AA988:AC988"/>
    <mergeCell ref="N990:Q990"/>
    <mergeCell ref="AJ990:AM990"/>
    <mergeCell ref="H1012:J1013"/>
    <mergeCell ref="AA1012:AC1013"/>
    <mergeCell ref="E972:H972"/>
    <mergeCell ref="AA972:AD972"/>
    <mergeCell ref="B978:C978"/>
    <mergeCell ref="X978:Y978"/>
    <mergeCell ref="B979:C979"/>
    <mergeCell ref="X979:Y979"/>
    <mergeCell ref="E1033:G1033"/>
    <mergeCell ref="AA1033:AC1033"/>
    <mergeCell ref="N1035:Q1035"/>
    <mergeCell ref="AJ1035:AM1035"/>
    <mergeCell ref="E1017:H1017"/>
    <mergeCell ref="AA1017:AD1017"/>
    <mergeCell ref="X1023:Y1023"/>
    <mergeCell ref="B1024:C1024"/>
    <mergeCell ref="B1025:C1025"/>
    <mergeCell ref="X1025:Y1025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R697" zoomScale="85" zoomScaleNormal="85" workbookViewId="0">
      <selection activeCell="Y707" sqref="Y70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IF(B1070="PAGADO",0,C328)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7" t="s">
        <v>29</v>
      </c>
      <c r="AD368" s="207"/>
      <c r="AE368" s="207"/>
    </row>
    <row r="369" spans="2:41">
      <c r="V369" s="17"/>
      <c r="X369" s="210"/>
      <c r="AC369" s="207"/>
      <c r="AD369" s="207"/>
      <c r="AE369" s="207"/>
    </row>
    <row r="370" spans="2:41" ht="23.25">
      <c r="B370" s="22" t="s">
        <v>64</v>
      </c>
      <c r="V370" s="17"/>
      <c r="X370" s="210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IF(B1260="PAGADO",0,C488)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IF(B1359="PAGADO",0,C572)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IF(B1452="PAGADO",0,C657)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 ht="26.25">
      <c r="V693" s="17"/>
      <c r="AK693" s="203" t="s">
        <v>10</v>
      </c>
      <c r="AL693" s="203"/>
      <c r="AM693" s="203"/>
    </row>
    <row r="694" spans="2:41" ht="16.5" customHeight="1">
      <c r="V694" s="17"/>
      <c r="AE694" s="185"/>
      <c r="AJ694" s="2" t="s">
        <v>1</v>
      </c>
      <c r="AK694" s="2" t="s">
        <v>5</v>
      </c>
      <c r="AL694" s="2" t="s">
        <v>4</v>
      </c>
      <c r="AM694" s="2" t="s">
        <v>6</v>
      </c>
      <c r="AN694" s="2" t="s">
        <v>7</v>
      </c>
      <c r="AO694" s="3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  <c r="AJ695" s="25">
        <v>45181</v>
      </c>
      <c r="AK695" s="3" t="s">
        <v>433</v>
      </c>
      <c r="AL695" s="3"/>
      <c r="AM695" s="3"/>
      <c r="AN695" s="18">
        <v>500</v>
      </c>
      <c r="AO695" s="3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6" t="s">
        <v>62</v>
      </c>
      <c r="AB696" s="196"/>
      <c r="AC696" s="196"/>
      <c r="AD696" s="196"/>
      <c r="AE696" s="185"/>
      <c r="AJ696" s="25">
        <v>45181</v>
      </c>
      <c r="AK696" s="3" t="s">
        <v>433</v>
      </c>
      <c r="AL696" s="3"/>
      <c r="AM696" s="3"/>
      <c r="AN696" s="18">
        <v>2000</v>
      </c>
      <c r="AO696" s="3"/>
    </row>
    <row r="697" spans="2:41">
      <c r="V697" s="17"/>
      <c r="X697" s="1" t="s">
        <v>0</v>
      </c>
      <c r="Y697" s="19">
        <f>AD712</f>
        <v>2710</v>
      </c>
      <c r="AA697" s="2" t="s">
        <v>1</v>
      </c>
      <c r="AB697" s="2" t="s">
        <v>2</v>
      </c>
      <c r="AC697" s="2" t="s">
        <v>3</v>
      </c>
      <c r="AD697" s="2" t="s">
        <v>4</v>
      </c>
      <c r="AJ697" s="3"/>
      <c r="AK697" s="3"/>
      <c r="AL697" s="3"/>
      <c r="AM697" s="3"/>
      <c r="AN697" s="18"/>
      <c r="AO697" s="3"/>
    </row>
    <row r="698" spans="2:41">
      <c r="V698" s="17"/>
      <c r="Y698" s="20"/>
      <c r="AA698" s="4">
        <v>45177</v>
      </c>
      <c r="AB698" s="3" t="s">
        <v>1364</v>
      </c>
      <c r="AC698" s="3" t="s">
        <v>1365</v>
      </c>
      <c r="AD698" s="5">
        <v>525</v>
      </c>
      <c r="AJ698" s="3"/>
      <c r="AK698" s="3"/>
      <c r="AL698" s="3"/>
      <c r="AM698" s="3"/>
      <c r="AN698" s="18"/>
      <c r="AO698" s="3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2710</v>
      </c>
      <c r="AA699" s="4">
        <v>45120</v>
      </c>
      <c r="AB699" s="3" t="s">
        <v>1204</v>
      </c>
      <c r="AC699" s="3" t="s">
        <v>152</v>
      </c>
      <c r="AD699" s="5">
        <v>180</v>
      </c>
      <c r="AE699" t="s">
        <v>146</v>
      </c>
      <c r="AJ699" s="3"/>
      <c r="AK699" s="3"/>
      <c r="AL699" s="3"/>
      <c r="AM699" s="3"/>
      <c r="AN699" s="18"/>
      <c r="AO699" s="3"/>
    </row>
    <row r="700" spans="2:41" ht="23.25">
      <c r="B700" s="23" t="s">
        <v>32</v>
      </c>
      <c r="C700" s="20">
        <f>IF(X652="PAGADO",0,Y657)</f>
        <v>-1362.6509999999994</v>
      </c>
      <c r="E700" s="196" t="s">
        <v>309</v>
      </c>
      <c r="F700" s="196"/>
      <c r="G700" s="196"/>
      <c r="H700" s="196"/>
      <c r="V700" s="17"/>
      <c r="X700" s="1" t="s">
        <v>9</v>
      </c>
      <c r="Y700" s="20">
        <f>Y723</f>
        <v>4585.7429999999995</v>
      </c>
      <c r="AA700" s="4">
        <v>45141</v>
      </c>
      <c r="AB700" s="3" t="s">
        <v>199</v>
      </c>
      <c r="AC700" s="3" t="s">
        <v>169</v>
      </c>
      <c r="AD700" s="5">
        <v>180</v>
      </c>
      <c r="AE700" t="s">
        <v>146</v>
      </c>
      <c r="AJ700" s="3"/>
      <c r="AK700" s="3"/>
      <c r="AL700" s="3"/>
      <c r="AM700" s="3"/>
      <c r="AN700" s="18"/>
      <c r="AO700" s="3"/>
    </row>
    <row r="701" spans="2:41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-1875.7429999999995</v>
      </c>
      <c r="AA701" s="4">
        <v>45142</v>
      </c>
      <c r="AB701" s="3" t="s">
        <v>199</v>
      </c>
      <c r="AC701" s="3" t="s">
        <v>169</v>
      </c>
      <c r="AD701" s="5">
        <v>180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9" t="str">
        <f>IF(Y701&lt;0,"NO PAGAR","COBRAR")</f>
        <v>NO PAGAR</v>
      </c>
      <c r="Y702" s="199"/>
      <c r="AA702" s="4">
        <v>45160</v>
      </c>
      <c r="AB702" s="3" t="s">
        <v>291</v>
      </c>
      <c r="AC702" s="3" t="s">
        <v>170</v>
      </c>
      <c r="AD702" s="5">
        <v>600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>
        <v>45161</v>
      </c>
      <c r="AB703" s="3" t="s">
        <v>291</v>
      </c>
      <c r="AC703" s="3" t="s">
        <v>200</v>
      </c>
      <c r="AD703" s="5">
        <v>200</v>
      </c>
      <c r="AE703" t="s">
        <v>378</v>
      </c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>
        <v>45163</v>
      </c>
      <c r="AB704" s="3" t="s">
        <v>291</v>
      </c>
      <c r="AC704" s="3" t="s">
        <v>1384</v>
      </c>
      <c r="AD704" s="5">
        <v>445</v>
      </c>
      <c r="AE704" t="s">
        <v>378</v>
      </c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AN711</f>
        <v>2500</v>
      </c>
      <c r="AA705" s="4">
        <v>45166</v>
      </c>
      <c r="AB705" s="3" t="s">
        <v>291</v>
      </c>
      <c r="AC705" s="3" t="s">
        <v>200</v>
      </c>
      <c r="AD705" s="5">
        <v>200</v>
      </c>
      <c r="AE705" t="s">
        <v>378</v>
      </c>
      <c r="AJ705" s="3"/>
      <c r="AK705" s="3"/>
      <c r="AL705" s="3"/>
      <c r="AM705" s="3"/>
      <c r="AN705" s="18"/>
      <c r="AO705" s="3"/>
    </row>
    <row r="706" spans="2:41" ht="26.25">
      <c r="B706" s="199" t="str">
        <f>IF(C705&lt;0,"NO PAGAR","COBRAR")</f>
        <v>NO PAGAR</v>
      </c>
      <c r="C706" s="199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>
        <v>30</v>
      </c>
      <c r="AA706" s="4">
        <v>45168</v>
      </c>
      <c r="AB706" s="3" t="s">
        <v>291</v>
      </c>
      <c r="AC706" s="3" t="s">
        <v>200</v>
      </c>
      <c r="AD706" s="5">
        <v>200</v>
      </c>
      <c r="AE706" t="s">
        <v>378</v>
      </c>
      <c r="AJ706" s="3"/>
      <c r="AK706" s="3"/>
      <c r="AL706" s="3"/>
      <c r="AM706" s="3"/>
      <c r="AN706" s="18"/>
      <c r="AO706" s="3"/>
    </row>
    <row r="707" spans="2:41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1366</v>
      </c>
      <c r="Y711" s="10">
        <v>18.05</v>
      </c>
      <c r="AA711" s="4"/>
      <c r="AB711" s="3"/>
      <c r="AC711" s="3"/>
      <c r="AD711" s="5"/>
      <c r="AJ711" s="192" t="s">
        <v>7</v>
      </c>
      <c r="AK711" s="193"/>
      <c r="AL711" s="193"/>
      <c r="AM711" s="194"/>
      <c r="AN711" s="18">
        <f>SUM(AN695:AN710)</f>
        <v>2500</v>
      </c>
      <c r="AO711" s="3"/>
    </row>
    <row r="712" spans="2:41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2710</v>
      </c>
    </row>
    <row r="713" spans="2:41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</row>
    <row r="716" spans="2:41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</row>
    <row r="719" spans="2:41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4585.7429999999995</v>
      </c>
    </row>
    <row r="724" spans="1:43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>
      <c r="B726" s="11"/>
      <c r="C726" s="10"/>
      <c r="R726" s="188">
        <f>SUM(R719:R725)</f>
        <v>628.04200000000003</v>
      </c>
      <c r="V726" s="17"/>
    </row>
    <row r="727" spans="1:43">
      <c r="B727" s="15" t="s">
        <v>18</v>
      </c>
      <c r="C727" s="16">
        <f>SUM(C708:C726)</f>
        <v>4167.6929999999993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5" t="s">
        <v>31</v>
      </c>
      <c r="AB736" s="195"/>
      <c r="AC736" s="195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5"/>
      <c r="AB737" s="195"/>
      <c r="AC737" s="195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-1875.7429999999995</v>
      </c>
      <c r="AA741" s="196" t="s">
        <v>20</v>
      </c>
      <c r="AB741" s="196"/>
      <c r="AC741" s="196"/>
      <c r="AD741" s="196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-2037.6929999999993</v>
      </c>
      <c r="E745" s="196" t="s">
        <v>20</v>
      </c>
      <c r="F745" s="196"/>
      <c r="G745" s="196"/>
      <c r="H745" s="196"/>
      <c r="V745" s="17"/>
      <c r="X745" s="1" t="s">
        <v>9</v>
      </c>
      <c r="Y745" s="20">
        <f>Y769</f>
        <v>1875.7429999999995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-1875.7429999999995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1875.7429999999995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-1875.7429999999995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1875.7429999999995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7" t="str">
        <f>IF(C750&lt;0,"NO PAGAR","COBRAR'")</f>
        <v>NO PAGAR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1875.7429999999995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1875.7429999999995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1875.7429999999995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-1875.7429999999995</v>
      </c>
      <c r="AA789" s="196" t="s">
        <v>20</v>
      </c>
      <c r="AB789" s="196"/>
      <c r="AC789" s="196"/>
      <c r="AD789" s="196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-1875.7429999999995</v>
      </c>
      <c r="E793" s="196" t="s">
        <v>20</v>
      </c>
      <c r="F793" s="196"/>
      <c r="G793" s="196"/>
      <c r="H793" s="196"/>
      <c r="V793" s="17"/>
      <c r="X793" s="1" t="s">
        <v>9</v>
      </c>
      <c r="Y793" s="20">
        <f>Y816</f>
        <v>1875.7429999999995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-1875.7429999999995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1875.7429999999995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1875.7429999999995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-1875.7429999999995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9" t="str">
        <f>IF(C798&lt;0,"NO PAGAR","COBRAR")</f>
        <v>NO PAGAR</v>
      </c>
      <c r="C799" s="19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1875.7429999999995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1875.7429999999995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1875.7429999999995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5" t="s">
        <v>31</v>
      </c>
      <c r="AB829" s="195"/>
      <c r="AC829" s="195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5"/>
      <c r="AB830" s="195"/>
      <c r="AC830" s="195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-1875.7429999999995</v>
      </c>
      <c r="AA834" s="196" t="s">
        <v>20</v>
      </c>
      <c r="AB834" s="196"/>
      <c r="AC834" s="196"/>
      <c r="AD834" s="196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-1875.7429999999995</v>
      </c>
      <c r="E838" s="196" t="s">
        <v>20</v>
      </c>
      <c r="F838" s="196"/>
      <c r="G838" s="196"/>
      <c r="H838" s="196"/>
      <c r="V838" s="17"/>
      <c r="X838" s="1" t="s">
        <v>9</v>
      </c>
      <c r="Y838" s="20">
        <f>Y862</f>
        <v>1875.7429999999995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-1875.7429999999995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1875.7429999999995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-1875.7429999999995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1875.7429999999995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7" t="str">
        <f>IF(C843&lt;0,"NO PAGAR","COBRAR'")</f>
        <v>NO PAGAR</v>
      </c>
      <c r="C845" s="19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1875.7429999999995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1875.7429999999995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1875.7429999999995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-1875.7429999999995</v>
      </c>
      <c r="AA883" s="196" t="s">
        <v>20</v>
      </c>
      <c r="AB883" s="196"/>
      <c r="AC883" s="196"/>
      <c r="AD883" s="196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-1875.7429999999995</v>
      </c>
      <c r="E887" s="196" t="s">
        <v>20</v>
      </c>
      <c r="F887" s="196"/>
      <c r="G887" s="196"/>
      <c r="H887" s="196"/>
      <c r="V887" s="17"/>
      <c r="X887" s="1" t="s">
        <v>9</v>
      </c>
      <c r="Y887" s="20">
        <f>Y910</f>
        <v>1875.7429999999995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-1875.7429999999995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1875.7429999999995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1875.7429999999995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-1875.7429999999995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9" t="str">
        <f>IF(C892&lt;0,"NO PAGAR","COBRAR")</f>
        <v>NO PAGAR</v>
      </c>
      <c r="C893" s="199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1875.7429999999995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1875.7429999999995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1875.7429999999995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5" t="s">
        <v>31</v>
      </c>
      <c r="AB923" s="195"/>
      <c r="AC923" s="195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5"/>
      <c r="AB924" s="195"/>
      <c r="AC924" s="195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-1875.7429999999995</v>
      </c>
      <c r="AA928" s="196" t="s">
        <v>20</v>
      </c>
      <c r="AB928" s="196"/>
      <c r="AC928" s="196"/>
      <c r="AD928" s="196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-1875.7429999999995</v>
      </c>
      <c r="E932" s="196" t="s">
        <v>20</v>
      </c>
      <c r="F932" s="196"/>
      <c r="G932" s="196"/>
      <c r="H932" s="196"/>
      <c r="V932" s="17"/>
      <c r="X932" s="1" t="s">
        <v>9</v>
      </c>
      <c r="Y932" s="20">
        <f>Y956</f>
        <v>1875.7429999999995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-1875.7429999999995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1875.7429999999995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-1875.7429999999995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1875.7429999999995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7" t="str">
        <f>IF(C937&lt;0,"NO PAGAR","COBRAR'")</f>
        <v>NO PAGAR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1875.7429999999995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1875.7429999999995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1875.7429999999995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-1875.7429999999995</v>
      </c>
      <c r="AA976" s="196" t="s">
        <v>20</v>
      </c>
      <c r="AB976" s="196"/>
      <c r="AC976" s="196"/>
      <c r="AD976" s="196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-1875.7429999999995</v>
      </c>
      <c r="E980" s="196" t="s">
        <v>20</v>
      </c>
      <c r="F980" s="196"/>
      <c r="G980" s="196"/>
      <c r="H980" s="196"/>
      <c r="V980" s="17"/>
      <c r="X980" s="1" t="s">
        <v>9</v>
      </c>
      <c r="Y980" s="20">
        <f>Y1003</f>
        <v>1875.7429999999995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-1875.7429999999995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1875.7429999999995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1875.7429999999995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-1875.7429999999995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9" t="str">
        <f>IF(C985&lt;0,"NO PAGAR","COBRAR")</f>
        <v>NO PAGAR</v>
      </c>
      <c r="C986" s="19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1875.7429999999995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1875.7429999999995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1875.7429999999995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5" t="s">
        <v>31</v>
      </c>
      <c r="AB1016" s="195"/>
      <c r="AC1016" s="195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5"/>
      <c r="AB1017" s="195"/>
      <c r="AC1017" s="195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-1875.7429999999995</v>
      </c>
      <c r="AA1021" s="196" t="s">
        <v>20</v>
      </c>
      <c r="AB1021" s="196"/>
      <c r="AC1021" s="196"/>
      <c r="AD1021" s="196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-1875.7429999999995</v>
      </c>
      <c r="E1025" s="196" t="s">
        <v>20</v>
      </c>
      <c r="F1025" s="196"/>
      <c r="G1025" s="196"/>
      <c r="H1025" s="196"/>
      <c r="V1025" s="17"/>
      <c r="X1025" s="1" t="s">
        <v>9</v>
      </c>
      <c r="Y1025" s="20">
        <f>Y1049</f>
        <v>1875.7429999999995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-1875.7429999999995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1875.7429999999995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-1875.7429999999995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1875.7429999999995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7" t="str">
        <f>IF(C1030&lt;0,"NO PAGAR","COBRAR'")</f>
        <v>NO PAGAR</v>
      </c>
      <c r="C1032" s="19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1875.7429999999995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1875.7429999999995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1875.7429999999995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11:AM711"/>
    <mergeCell ref="AA736:AC737"/>
    <mergeCell ref="E700:H700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AA696:AD696"/>
    <mergeCell ref="AK693:AM69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838:H838"/>
    <mergeCell ref="AA834:AD8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B893:C893"/>
    <mergeCell ref="X889:Y889"/>
    <mergeCell ref="B894:C894"/>
    <mergeCell ref="X890:Y890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AA976:AD976"/>
    <mergeCell ref="E948:G948"/>
    <mergeCell ref="AA944:AC944"/>
    <mergeCell ref="N950:Q950"/>
    <mergeCell ref="AJ950:AM950"/>
    <mergeCell ref="E932:H932"/>
    <mergeCell ref="AA928:AD928"/>
    <mergeCell ref="X934:Y934"/>
    <mergeCell ref="AA883:AD883"/>
    <mergeCell ref="E854:G854"/>
    <mergeCell ref="AA850:AC850"/>
    <mergeCell ref="N856:Q856"/>
    <mergeCell ref="AJ856:AM85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S722" workbookViewId="0">
      <selection activeCell="AE732" sqref="AE73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32</v>
      </c>
      <c r="Y728" s="20">
        <f>IF(B728="PAGADO",0,C733)</f>
        <v>0</v>
      </c>
      <c r="AA728" s="196" t="s">
        <v>1372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490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490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490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490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490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490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490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S718" zoomScale="70" zoomScaleNormal="70" workbookViewId="0">
      <selection activeCell="AA729" sqref="AA72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32</v>
      </c>
      <c r="Y725" s="20">
        <f>IF(B725="PAGADO",0,C730)</f>
        <v>0</v>
      </c>
      <c r="AA725" s="196" t="s">
        <v>1369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470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470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470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470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470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470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470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abSelected="1" topLeftCell="A96" workbookViewId="0">
      <selection activeCell="B106" sqref="B106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1374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1374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8">
      <c r="A113" s="25">
        <v>45181</v>
      </c>
      <c r="B113" s="3" t="s">
        <v>1378</v>
      </c>
      <c r="C113" s="3" t="s">
        <v>1379</v>
      </c>
      <c r="D113" s="3" t="s">
        <v>1284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8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8">
      <c r="A115" s="25">
        <v>45181</v>
      </c>
      <c r="B115" s="3" t="s">
        <v>1380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8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8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8">
      <c r="A118" s="25">
        <v>45151</v>
      </c>
      <c r="B118" s="3" t="s">
        <v>1389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8">
      <c r="A119" s="25">
        <v>45151</v>
      </c>
      <c r="B119" s="3" t="s">
        <v>1389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2023-09-12T22:01:45Z</cp:lastPrinted>
  <dcterms:created xsi:type="dcterms:W3CDTF">2022-12-25T20:52:30Z</dcterms:created>
  <dcterms:modified xsi:type="dcterms:W3CDTF">2023-09-13T22:12:45Z</dcterms:modified>
</cp:coreProperties>
</file>