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4" activeTab="2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Garaje " sheetId="27" r:id="rId27"/>
    <sheet name="NOMINA" sheetId="28" r:id="rId28"/>
    <sheet name="utilidad" sheetId="29" r:id="rId29"/>
    <sheet name="FLUJO DE CAJA 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29" l="1"/>
  <c r="E5" i="29"/>
  <c r="E27" i="29"/>
  <c r="F28" i="25"/>
  <c r="G22" i="21" l="1"/>
  <c r="F22" i="21"/>
  <c r="G21" i="21"/>
  <c r="F21" i="21"/>
  <c r="G20" i="21"/>
  <c r="F20" i="21"/>
  <c r="G19" i="21"/>
  <c r="F19" i="21"/>
  <c r="G18" i="21"/>
  <c r="F18" i="21"/>
  <c r="G17" i="21"/>
  <c r="F16" i="21"/>
  <c r="G16" i="21" s="1"/>
  <c r="F15" i="21"/>
  <c r="G15" i="21" s="1"/>
  <c r="F14" i="21"/>
  <c r="G14" i="21" s="1"/>
  <c r="F13" i="21"/>
  <c r="G13" i="21" s="1"/>
  <c r="F12" i="21"/>
  <c r="G12" i="21" s="1"/>
  <c r="F11" i="21"/>
  <c r="G11" i="21" s="1"/>
  <c r="F10" i="21"/>
  <c r="G10" i="21" s="1"/>
  <c r="F9" i="21"/>
  <c r="G9" i="21" s="1"/>
  <c r="F8" i="21"/>
  <c r="G8" i="21" s="1"/>
  <c r="F7" i="21"/>
  <c r="G7" i="21" s="1"/>
  <c r="F6" i="21"/>
  <c r="G6" i="21" s="1"/>
  <c r="F5" i="21"/>
  <c r="G5" i="21" s="1"/>
  <c r="D29" i="26"/>
  <c r="G23" i="21" l="1"/>
  <c r="M3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3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155" i="9"/>
  <c r="J155" i="9"/>
  <c r="M174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G8" i="9"/>
  <c r="J8" i="9" s="1"/>
  <c r="G9" i="9"/>
  <c r="J9" i="9" s="1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03" i="29"/>
  <c r="J196" i="29"/>
  <c r="E149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56" i="29"/>
  <c r="E50" i="29"/>
  <c r="J32" i="29"/>
  <c r="C8" i="30" s="1"/>
  <c r="C12" i="30" s="1"/>
  <c r="P59" i="28"/>
  <c r="L59" i="28"/>
  <c r="G59" i="28"/>
  <c r="J287" i="29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L99" i="27"/>
  <c r="E99" i="27"/>
  <c r="L98" i="27"/>
  <c r="E98" i="27"/>
  <c r="L97" i="27"/>
  <c r="E97" i="27"/>
  <c r="L96" i="27"/>
  <c r="E96" i="27"/>
  <c r="L95" i="27"/>
  <c r="E95" i="27"/>
  <c r="L94" i="27"/>
  <c r="E94" i="27"/>
  <c r="L93" i="27"/>
  <c r="E93" i="27"/>
  <c r="L92" i="27"/>
  <c r="L101" i="27" s="1"/>
  <c r="E92" i="27"/>
  <c r="E101" i="27" s="1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L83" i="27" s="1"/>
  <c r="E74" i="27"/>
  <c r="E83" i="27" s="1"/>
  <c r="E272" i="29" s="1"/>
  <c r="L57" i="27"/>
  <c r="L65" i="27" s="1"/>
  <c r="E242" i="29" s="1"/>
  <c r="E57" i="27"/>
  <c r="E65" i="27" s="1"/>
  <c r="E212" i="29" s="1"/>
  <c r="L40" i="27"/>
  <c r="L48" i="27" s="1"/>
  <c r="E182" i="29" s="1"/>
  <c r="E40" i="27"/>
  <c r="E48" i="27" s="1"/>
  <c r="E151" i="29" s="1"/>
  <c r="L29" i="27"/>
  <c r="E29" i="27"/>
  <c r="L23" i="27"/>
  <c r="L31" i="27" s="1"/>
  <c r="E121" i="29" s="1"/>
  <c r="E23" i="27"/>
  <c r="E31" i="27" s="1"/>
  <c r="L12" i="27"/>
  <c r="E12" i="27"/>
  <c r="E11" i="27"/>
  <c r="E10" i="27"/>
  <c r="L9" i="27"/>
  <c r="E9" i="27"/>
  <c r="E8" i="27"/>
  <c r="E7" i="27"/>
  <c r="L6" i="27"/>
  <c r="L14" i="27" s="1"/>
  <c r="E59" i="29" s="1"/>
  <c r="E6" i="27"/>
  <c r="E14" i="27" s="1"/>
  <c r="E23" i="29" s="1"/>
  <c r="E5" i="27"/>
  <c r="H84" i="26"/>
  <c r="J293" i="29" s="1"/>
  <c r="R82" i="26"/>
  <c r="M82" i="26"/>
  <c r="J323" i="29" s="1"/>
  <c r="C75" i="26"/>
  <c r="J263" i="29" s="1"/>
  <c r="R51" i="26"/>
  <c r="J233" i="29" s="1"/>
  <c r="M51" i="26"/>
  <c r="H51" i="26"/>
  <c r="J173" i="29" s="1"/>
  <c r="J186" i="29" s="1"/>
  <c r="H8" i="30" s="1"/>
  <c r="H12" i="30" s="1"/>
  <c r="C51" i="26"/>
  <c r="J142" i="29" s="1"/>
  <c r="J156" i="29" s="1"/>
  <c r="G8" i="30" s="1"/>
  <c r="G12" i="30" s="1"/>
  <c r="R18" i="26"/>
  <c r="J112" i="29" s="1"/>
  <c r="J125" i="29" s="1"/>
  <c r="F8" i="30" s="1"/>
  <c r="F12" i="30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E155" i="29" s="1"/>
  <c r="E125" i="29"/>
  <c r="J20" i="25"/>
  <c r="E62" i="29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E122" i="29" s="1"/>
  <c r="J18" i="24"/>
  <c r="E90" i="29" s="1"/>
  <c r="B18" i="24"/>
  <c r="E24" i="29" s="1"/>
  <c r="F18" i="24"/>
  <c r="E60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E184" i="29" s="1"/>
  <c r="B39" i="23"/>
  <c r="E153" i="29" s="1"/>
  <c r="N18" i="23"/>
  <c r="E123" i="29" s="1"/>
  <c r="J18" i="23"/>
  <c r="E91" i="29" s="1"/>
  <c r="B18" i="23"/>
  <c r="F18" i="23"/>
  <c r="E61" i="29" s="1"/>
  <c r="N60" i="22"/>
  <c r="J60" i="22"/>
  <c r="F60" i="22"/>
  <c r="E306" i="29" s="1"/>
  <c r="B60" i="22"/>
  <c r="E275" i="29" s="1"/>
  <c r="N39" i="22"/>
  <c r="E245" i="29" s="1"/>
  <c r="J39" i="22"/>
  <c r="E215" i="29" s="1"/>
  <c r="F39" i="22"/>
  <c r="E185" i="29" s="1"/>
  <c r="B39" i="22"/>
  <c r="E154" i="29" s="1"/>
  <c r="N18" i="22"/>
  <c r="E124" i="29" s="1"/>
  <c r="J18" i="22"/>
  <c r="E92" i="29" s="1"/>
  <c r="B18" i="22"/>
  <c r="F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P13" i="21"/>
  <c r="O13" i="21"/>
  <c r="P11" i="21"/>
  <c r="O11" i="21"/>
  <c r="P10" i="21"/>
  <c r="O10" i="21"/>
  <c r="P9" i="21"/>
  <c r="P8" i="21"/>
  <c r="O8" i="21"/>
  <c r="P7" i="21"/>
  <c r="O7" i="21"/>
  <c r="P6" i="21"/>
  <c r="P5" i="21"/>
  <c r="O5" i="21"/>
  <c r="U166" i="20"/>
  <c r="S166" i="20"/>
  <c r="R166" i="20"/>
  <c r="R167" i="20" s="1"/>
  <c r="U168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0" i="20"/>
  <c r="S110" i="20"/>
  <c r="R110" i="20"/>
  <c r="R111" i="20" s="1"/>
  <c r="U112" i="20" s="1"/>
  <c r="E241" i="29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3" i="20"/>
  <c r="S53" i="20"/>
  <c r="R53" i="20"/>
  <c r="R54" i="20" s="1"/>
  <c r="U55" i="20" s="1"/>
  <c r="J53" i="20"/>
  <c r="H53" i="20"/>
  <c r="G53" i="20"/>
  <c r="G54" i="20" s="1"/>
  <c r="J55" i="20" s="1"/>
  <c r="E88" i="29" s="1"/>
  <c r="J26" i="20"/>
  <c r="E21" i="29" s="1"/>
  <c r="G25" i="20"/>
  <c r="U24" i="20"/>
  <c r="S24" i="20"/>
  <c r="R24" i="20"/>
  <c r="R25" i="20" s="1"/>
  <c r="T24" i="20" s="1"/>
  <c r="U26" i="20" s="1"/>
  <c r="E58" i="29" s="1"/>
  <c r="J24" i="20"/>
  <c r="H24" i="20"/>
  <c r="G24" i="20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N147" i="19"/>
  <c r="N163" i="19" s="1"/>
  <c r="M147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M120" i="19"/>
  <c r="E120" i="19"/>
  <c r="N119" i="19"/>
  <c r="N135" i="19" s="1"/>
  <c r="M119" i="19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107" i="19" s="1"/>
  <c r="E240" i="29" s="1"/>
  <c r="N87" i="19"/>
  <c r="N75" i="19"/>
  <c r="E75" i="19"/>
  <c r="N48" i="19"/>
  <c r="E48" i="19"/>
  <c r="N21" i="19"/>
  <c r="E21" i="19"/>
  <c r="U166" i="18"/>
  <c r="S166" i="18"/>
  <c r="R166" i="18"/>
  <c r="R167" i="18" s="1"/>
  <c r="U168" i="18" s="1"/>
  <c r="J166" i="18"/>
  <c r="H166" i="18"/>
  <c r="G166" i="18"/>
  <c r="G167" i="18" s="1"/>
  <c r="J168" i="18" s="1"/>
  <c r="E331" i="29" s="1"/>
  <c r="U140" i="18"/>
  <c r="E300" i="29" s="1"/>
  <c r="U138" i="18"/>
  <c r="S138" i="18"/>
  <c r="R138" i="18"/>
  <c r="R139" i="18" s="1"/>
  <c r="J138" i="18"/>
  <c r="H138" i="18"/>
  <c r="G138" i="18"/>
  <c r="G139" i="18" s="1"/>
  <c r="J140" i="18" s="1"/>
  <c r="E269" i="29" s="1"/>
  <c r="U110" i="18"/>
  <c r="S110" i="18"/>
  <c r="R110" i="18"/>
  <c r="R111" i="18" s="1"/>
  <c r="U112" i="18" s="1"/>
  <c r="E239" i="29" s="1"/>
  <c r="J110" i="18"/>
  <c r="H110" i="18"/>
  <c r="G110" i="18"/>
  <c r="G111" i="18" s="1"/>
  <c r="J112" i="18" s="1"/>
  <c r="E209" i="29" s="1"/>
  <c r="U82" i="18"/>
  <c r="S82" i="18"/>
  <c r="R82" i="18"/>
  <c r="R83" i="18" s="1"/>
  <c r="U84" i="18" s="1"/>
  <c r="E179" i="29" s="1"/>
  <c r="J82" i="18"/>
  <c r="H82" i="18"/>
  <c r="G82" i="18"/>
  <c r="G83" i="18" s="1"/>
  <c r="J84" i="18" s="1"/>
  <c r="E148" i="29" s="1"/>
  <c r="U53" i="18"/>
  <c r="S53" i="18"/>
  <c r="R53" i="18"/>
  <c r="R54" i="18" s="1"/>
  <c r="U55" i="18" s="1"/>
  <c r="E118" i="29" s="1"/>
  <c r="J53" i="18"/>
  <c r="H53" i="18"/>
  <c r="G53" i="18"/>
  <c r="G54" i="18" s="1"/>
  <c r="J55" i="18" s="1"/>
  <c r="E86" i="29" s="1"/>
  <c r="U24" i="18"/>
  <c r="S24" i="18"/>
  <c r="R24" i="18"/>
  <c r="R25" i="18" s="1"/>
  <c r="U26" i="18" s="1"/>
  <c r="E57" i="29" s="1"/>
  <c r="J24" i="18"/>
  <c r="H24" i="18"/>
  <c r="G24" i="18"/>
  <c r="G25" i="18" s="1"/>
  <c r="J26" i="18" s="1"/>
  <c r="E20" i="29" s="1"/>
  <c r="V24" i="17"/>
  <c r="T24" i="17"/>
  <c r="S24" i="17"/>
  <c r="S25" i="17" s="1"/>
  <c r="V26" i="17" s="1"/>
  <c r="J24" i="17"/>
  <c r="H24" i="17"/>
  <c r="G24" i="17"/>
  <c r="G25" i="17" s="1"/>
  <c r="J26" i="17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9" s="1"/>
  <c r="U147" i="16"/>
  <c r="R147" i="16"/>
  <c r="R148" i="16" s="1"/>
  <c r="U149" i="16" s="1"/>
  <c r="E299" i="29" s="1"/>
  <c r="J143" i="16"/>
  <c r="G143" i="16"/>
  <c r="G144" i="16" s="1"/>
  <c r="J145" i="16" s="1"/>
  <c r="E268" i="29" s="1"/>
  <c r="J111" i="16"/>
  <c r="H111" i="16"/>
  <c r="G111" i="16"/>
  <c r="G112" i="16" s="1"/>
  <c r="J113" i="16" s="1"/>
  <c r="E208" i="29" s="1"/>
  <c r="U110" i="16"/>
  <c r="S110" i="16"/>
  <c r="R110" i="16"/>
  <c r="R111" i="16" s="1"/>
  <c r="U112" i="16" s="1"/>
  <c r="E238" i="29" s="1"/>
  <c r="J82" i="16"/>
  <c r="H82" i="16"/>
  <c r="G82" i="16"/>
  <c r="G83" i="16" s="1"/>
  <c r="J84" i="16" s="1"/>
  <c r="E147" i="29" s="1"/>
  <c r="U81" i="16"/>
  <c r="S81" i="16"/>
  <c r="R81" i="16"/>
  <c r="R82" i="16" s="1"/>
  <c r="U83" i="16" s="1"/>
  <c r="E178" i="29" s="1"/>
  <c r="U53" i="16"/>
  <c r="S53" i="16"/>
  <c r="R53" i="16"/>
  <c r="R54" i="16" s="1"/>
  <c r="U55" i="16" s="1"/>
  <c r="E117" i="29" s="1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U166" i="15"/>
  <c r="S166" i="15"/>
  <c r="R166" i="15"/>
  <c r="R167" i="15" s="1"/>
  <c r="U168" i="15" s="1"/>
  <c r="J166" i="15"/>
  <c r="H166" i="15"/>
  <c r="G166" i="15"/>
  <c r="G167" i="15" s="1"/>
  <c r="J168" i="15" s="1"/>
  <c r="E329" i="29" s="1"/>
  <c r="U138" i="15"/>
  <c r="S138" i="15"/>
  <c r="R138" i="15"/>
  <c r="R139" i="15" s="1"/>
  <c r="U140" i="15" s="1"/>
  <c r="E298" i="29" s="1"/>
  <c r="J138" i="15"/>
  <c r="H138" i="15"/>
  <c r="G138" i="15"/>
  <c r="G139" i="15" s="1"/>
  <c r="J140" i="15" s="1"/>
  <c r="E267" i="29" s="1"/>
  <c r="U110" i="15"/>
  <c r="S110" i="15"/>
  <c r="R110" i="15"/>
  <c r="R111" i="15" s="1"/>
  <c r="U112" i="15" s="1"/>
  <c r="E237" i="29" s="1"/>
  <c r="J110" i="15"/>
  <c r="H110" i="15"/>
  <c r="G110" i="15"/>
  <c r="G111" i="15" s="1"/>
  <c r="J112" i="15" s="1"/>
  <c r="E207" i="29" s="1"/>
  <c r="U82" i="15"/>
  <c r="S82" i="15"/>
  <c r="R82" i="15"/>
  <c r="R83" i="15" s="1"/>
  <c r="U84" i="15" s="1"/>
  <c r="E177" i="29" s="1"/>
  <c r="J82" i="15"/>
  <c r="H82" i="15"/>
  <c r="G82" i="15"/>
  <c r="G83" i="15" s="1"/>
  <c r="J84" i="15" s="1"/>
  <c r="E146" i="29" s="1"/>
  <c r="U53" i="15"/>
  <c r="S53" i="15"/>
  <c r="R53" i="15"/>
  <c r="R54" i="15" s="1"/>
  <c r="U55" i="15" s="1"/>
  <c r="E116" i="29" s="1"/>
  <c r="J53" i="15"/>
  <c r="H53" i="15"/>
  <c r="G53" i="15"/>
  <c r="G54" i="15" s="1"/>
  <c r="J55" i="15" s="1"/>
  <c r="E84" i="29" s="1"/>
  <c r="U24" i="15"/>
  <c r="S24" i="15"/>
  <c r="R24" i="15"/>
  <c r="R25" i="15" s="1"/>
  <c r="U26" i="15" s="1"/>
  <c r="E54" i="29" s="1"/>
  <c r="J24" i="15"/>
  <c r="H24" i="15"/>
  <c r="G24" i="15"/>
  <c r="G25" i="15" s="1"/>
  <c r="J26" i="15" s="1"/>
  <c r="E18" i="29" s="1"/>
  <c r="T131" i="14"/>
  <c r="S131" i="14"/>
  <c r="R131" i="14"/>
  <c r="R132" i="14" s="1"/>
  <c r="I131" i="14"/>
  <c r="H131" i="14"/>
  <c r="G131" i="14"/>
  <c r="G132" i="14" s="1"/>
  <c r="J131" i="14" s="1"/>
  <c r="I110" i="14"/>
  <c r="G109" i="14"/>
  <c r="U108" i="14"/>
  <c r="T108" i="14"/>
  <c r="S108" i="14"/>
  <c r="R108" i="14"/>
  <c r="R109" i="14" s="1"/>
  <c r="T110" i="14" s="1"/>
  <c r="J108" i="14"/>
  <c r="H108" i="14"/>
  <c r="G108" i="14"/>
  <c r="R86" i="14"/>
  <c r="T87" i="14" s="1"/>
  <c r="U85" i="14"/>
  <c r="T85" i="14"/>
  <c r="S85" i="14"/>
  <c r="R85" i="14"/>
  <c r="I85" i="14"/>
  <c r="H85" i="14"/>
  <c r="G85" i="14"/>
  <c r="G86" i="14" s="1"/>
  <c r="R62" i="14"/>
  <c r="T61" i="14"/>
  <c r="S61" i="14"/>
  <c r="R61" i="14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R18" i="14"/>
  <c r="T18" i="14" s="1"/>
  <c r="T19" i="14" s="1"/>
  <c r="U17" i="14"/>
  <c r="T17" i="14"/>
  <c r="S17" i="14"/>
  <c r="R17" i="14"/>
  <c r="I17" i="14"/>
  <c r="H17" i="14"/>
  <c r="G17" i="14"/>
  <c r="G18" i="14" s="1"/>
  <c r="I19" i="14" s="1"/>
  <c r="T148" i="13"/>
  <c r="S148" i="13"/>
  <c r="R148" i="13"/>
  <c r="R149" i="13" s="1"/>
  <c r="I148" i="13"/>
  <c r="H148" i="13"/>
  <c r="G148" i="13"/>
  <c r="G149" i="13" s="1"/>
  <c r="J148" i="13" s="1"/>
  <c r="I127" i="13"/>
  <c r="G126" i="13"/>
  <c r="U125" i="13"/>
  <c r="T125" i="13"/>
  <c r="S125" i="13"/>
  <c r="R125" i="13"/>
  <c r="R126" i="13" s="1"/>
  <c r="T127" i="13" s="1"/>
  <c r="J125" i="13"/>
  <c r="H125" i="13"/>
  <c r="G125" i="13"/>
  <c r="R103" i="13"/>
  <c r="T104" i="13" s="1"/>
  <c r="U102" i="13"/>
  <c r="T102" i="13"/>
  <c r="S102" i="13"/>
  <c r="R102" i="13"/>
  <c r="I102" i="13"/>
  <c r="H102" i="13"/>
  <c r="G102" i="13"/>
  <c r="G103" i="13" s="1"/>
  <c r="R79" i="13"/>
  <c r="T78" i="13"/>
  <c r="S78" i="13"/>
  <c r="R78" i="13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R35" i="13"/>
  <c r="T35" i="13" s="1"/>
  <c r="T36" i="13" s="1"/>
  <c r="U34" i="13"/>
  <c r="T34" i="13"/>
  <c r="S34" i="13"/>
  <c r="R34" i="13"/>
  <c r="I34" i="13"/>
  <c r="G34" i="13"/>
  <c r="G35" i="13" s="1"/>
  <c r="I36" i="13" s="1"/>
  <c r="G203" i="12"/>
  <c r="I204" i="12" s="1"/>
  <c r="E328" i="29" s="1"/>
  <c r="I202" i="12"/>
  <c r="H202" i="12"/>
  <c r="G202" i="12"/>
  <c r="S201" i="12"/>
  <c r="R201" i="12"/>
  <c r="Q201" i="12"/>
  <c r="Q202" i="12" s="1"/>
  <c r="S203" i="12" s="1"/>
  <c r="G170" i="12"/>
  <c r="I171" i="12" s="1"/>
  <c r="E266" i="29" s="1"/>
  <c r="I169" i="12"/>
  <c r="H169" i="12"/>
  <c r="G169" i="12"/>
  <c r="S168" i="12"/>
  <c r="R168" i="12"/>
  <c r="Q168" i="12"/>
  <c r="Q169" i="12" s="1"/>
  <c r="S170" i="12" s="1"/>
  <c r="E297" i="29" s="1"/>
  <c r="G138" i="12"/>
  <c r="I139" i="12" s="1"/>
  <c r="E206" i="29" s="1"/>
  <c r="I137" i="12"/>
  <c r="H137" i="12"/>
  <c r="G137" i="12"/>
  <c r="S136" i="12"/>
  <c r="R136" i="12"/>
  <c r="Q136" i="12"/>
  <c r="Q137" i="12" s="1"/>
  <c r="S138" i="12" s="1"/>
  <c r="E236" i="29" s="1"/>
  <c r="G97" i="12"/>
  <c r="I98" i="12" s="1"/>
  <c r="E145" i="29" s="1"/>
  <c r="I96" i="12"/>
  <c r="H96" i="12"/>
  <c r="G96" i="12"/>
  <c r="S95" i="12"/>
  <c r="R95" i="12"/>
  <c r="Q95" i="12"/>
  <c r="Q96" i="12" s="1"/>
  <c r="S97" i="12" s="1"/>
  <c r="E176" i="29" s="1"/>
  <c r="AC85" i="12"/>
  <c r="S64" i="12"/>
  <c r="R64" i="12"/>
  <c r="Q64" i="12"/>
  <c r="Q65" i="12" s="1"/>
  <c r="S66" i="12" s="1"/>
  <c r="E115" i="29" s="1"/>
  <c r="I64" i="12"/>
  <c r="H64" i="12"/>
  <c r="G64" i="12"/>
  <c r="G65" i="12" s="1"/>
  <c r="I66" i="12" s="1"/>
  <c r="E83" i="29" s="1"/>
  <c r="S26" i="12"/>
  <c r="R26" i="12"/>
  <c r="Q26" i="12"/>
  <c r="Q27" i="12" s="1"/>
  <c r="S28" i="12" s="1"/>
  <c r="E53" i="29" s="1"/>
  <c r="I26" i="12"/>
  <c r="H26" i="12"/>
  <c r="G26" i="12"/>
  <c r="G27" i="12" s="1"/>
  <c r="I28" i="12" s="1"/>
  <c r="E17" i="29" s="1"/>
  <c r="T137" i="11"/>
  <c r="S137" i="11"/>
  <c r="R137" i="11"/>
  <c r="R138" i="11" s="1"/>
  <c r="J137" i="11"/>
  <c r="I137" i="11"/>
  <c r="H137" i="11"/>
  <c r="G137" i="11"/>
  <c r="G138" i="11" s="1"/>
  <c r="I139" i="11" s="1"/>
  <c r="E326" i="29" s="1"/>
  <c r="G109" i="11"/>
  <c r="I110" i="11" s="1"/>
  <c r="E264" i="29" s="1"/>
  <c r="U108" i="11"/>
  <c r="T108" i="11"/>
  <c r="S108" i="11"/>
  <c r="R108" i="11"/>
  <c r="R109" i="11" s="1"/>
  <c r="T110" i="11" s="1"/>
  <c r="E295" i="29" s="1"/>
  <c r="J108" i="11"/>
  <c r="H108" i="11"/>
  <c r="G108" i="11"/>
  <c r="R86" i="11"/>
  <c r="U85" i="11"/>
  <c r="T87" i="11" s="1"/>
  <c r="E234" i="29" s="1"/>
  <c r="T85" i="11"/>
  <c r="S85" i="11"/>
  <c r="R85" i="11"/>
  <c r="I85" i="11"/>
  <c r="H85" i="11"/>
  <c r="J85" i="11" s="1"/>
  <c r="G85" i="11"/>
  <c r="G86" i="11" s="1"/>
  <c r="I87" i="11" s="1"/>
  <c r="E204" i="29" s="1"/>
  <c r="T63" i="11"/>
  <c r="E174" i="29" s="1"/>
  <c r="R62" i="11"/>
  <c r="T61" i="11"/>
  <c r="S61" i="11"/>
  <c r="U61" i="11" s="1"/>
  <c r="R61" i="11"/>
  <c r="J61" i="11"/>
  <c r="I61" i="11"/>
  <c r="H61" i="11"/>
  <c r="G61" i="11"/>
  <c r="G62" i="11" s="1"/>
  <c r="G40" i="11"/>
  <c r="I40" i="11" s="1"/>
  <c r="I41" i="11" s="1"/>
  <c r="E81" i="29" s="1"/>
  <c r="T39" i="11"/>
  <c r="S39" i="11"/>
  <c r="R39" i="11"/>
  <c r="R40" i="11" s="1"/>
  <c r="U39" i="11" s="1"/>
  <c r="J39" i="11"/>
  <c r="I39" i="11"/>
  <c r="H39" i="11"/>
  <c r="G39" i="11"/>
  <c r="I19" i="11"/>
  <c r="E15" i="29" s="1"/>
  <c r="R18" i="11"/>
  <c r="U17" i="11"/>
  <c r="T17" i="11"/>
  <c r="S17" i="11"/>
  <c r="R17" i="11"/>
  <c r="I17" i="11"/>
  <c r="H17" i="11"/>
  <c r="J17" i="11" s="1"/>
  <c r="G17" i="11"/>
  <c r="G18" i="11" s="1"/>
  <c r="R133" i="10"/>
  <c r="U132" i="10"/>
  <c r="U134" i="10" s="1"/>
  <c r="R132" i="10"/>
  <c r="J132" i="10"/>
  <c r="G132" i="10"/>
  <c r="G133" i="10" s="1"/>
  <c r="R110" i="10"/>
  <c r="U109" i="10"/>
  <c r="U111" i="10" s="1"/>
  <c r="E294" i="29" s="1"/>
  <c r="R109" i="10"/>
  <c r="J109" i="10"/>
  <c r="G109" i="10"/>
  <c r="G110" i="10" s="1"/>
  <c r="R86" i="10"/>
  <c r="U85" i="10"/>
  <c r="U87" i="10" s="1"/>
  <c r="E233" i="29" s="1"/>
  <c r="R85" i="10"/>
  <c r="J85" i="10"/>
  <c r="G85" i="10"/>
  <c r="G86" i="10" s="1"/>
  <c r="R63" i="10"/>
  <c r="U62" i="10"/>
  <c r="U64" i="10" s="1"/>
  <c r="E173" i="29" s="1"/>
  <c r="R62" i="10"/>
  <c r="G62" i="10"/>
  <c r="G63" i="10" s="1"/>
  <c r="J61" i="10"/>
  <c r="J60" i="10"/>
  <c r="J59" i="10"/>
  <c r="J58" i="10"/>
  <c r="J57" i="10"/>
  <c r="J62" i="10" s="1"/>
  <c r="J56" i="10"/>
  <c r="R39" i="10"/>
  <c r="U38" i="10"/>
  <c r="U40" i="10" s="1"/>
  <c r="R38" i="10"/>
  <c r="J38" i="10"/>
  <c r="G38" i="10"/>
  <c r="G39" i="10" s="1"/>
  <c r="R16" i="10"/>
  <c r="U15" i="10"/>
  <c r="U17" i="10" s="1"/>
  <c r="R15" i="10"/>
  <c r="J15" i="10"/>
  <c r="G15" i="10"/>
  <c r="G16" i="10" s="1"/>
  <c r="AA181" i="9"/>
  <c r="AB181" i="9" s="1"/>
  <c r="W181" i="9"/>
  <c r="V181" i="9"/>
  <c r="Y181" i="9" s="1"/>
  <c r="J180" i="9"/>
  <c r="G180" i="9"/>
  <c r="H180" i="9" s="1"/>
  <c r="L180" i="9" s="1"/>
  <c r="M180" i="9" s="1"/>
  <c r="L179" i="9"/>
  <c r="M179" i="9" s="1"/>
  <c r="H179" i="9"/>
  <c r="G179" i="9"/>
  <c r="J179" i="9" s="1"/>
  <c r="J178" i="9"/>
  <c r="G178" i="9"/>
  <c r="H178" i="9" s="1"/>
  <c r="L178" i="9" s="1"/>
  <c r="M178" i="9" s="1"/>
  <c r="L177" i="9"/>
  <c r="M177" i="9" s="1"/>
  <c r="H177" i="9"/>
  <c r="G177" i="9"/>
  <c r="J177" i="9" s="1"/>
  <c r="Y176" i="9"/>
  <c r="V176" i="9"/>
  <c r="W176" i="9" s="1"/>
  <c r="AA176" i="9" s="1"/>
  <c r="AB176" i="9" s="1"/>
  <c r="L176" i="9"/>
  <c r="M176" i="9" s="1"/>
  <c r="H176" i="9"/>
  <c r="G176" i="9"/>
  <c r="J176" i="9" s="1"/>
  <c r="Y175" i="9"/>
  <c r="V175" i="9"/>
  <c r="W175" i="9" s="1"/>
  <c r="AA175" i="9" s="1"/>
  <c r="AB175" i="9" s="1"/>
  <c r="L175" i="9"/>
  <c r="M175" i="9" s="1"/>
  <c r="H175" i="9"/>
  <c r="G175" i="9"/>
  <c r="J175" i="9" s="1"/>
  <c r="Y174" i="9"/>
  <c r="V174" i="9"/>
  <c r="W174" i="9" s="1"/>
  <c r="AA174" i="9" s="1"/>
  <c r="AB174" i="9" s="1"/>
  <c r="L174" i="9"/>
  <c r="H174" i="9"/>
  <c r="G174" i="9"/>
  <c r="J174" i="9" s="1"/>
  <c r="Y173" i="9"/>
  <c r="V173" i="9"/>
  <c r="W173" i="9" s="1"/>
  <c r="AA173" i="9" s="1"/>
  <c r="AB173" i="9" s="1"/>
  <c r="L173" i="9"/>
  <c r="M173" i="9" s="1"/>
  <c r="H173" i="9"/>
  <c r="G173" i="9"/>
  <c r="J173" i="9" s="1"/>
  <c r="Y172" i="9"/>
  <c r="V172" i="9"/>
  <c r="W172" i="9" s="1"/>
  <c r="AA172" i="9" s="1"/>
  <c r="AB172" i="9" s="1"/>
  <c r="L172" i="9"/>
  <c r="M172" i="9" s="1"/>
  <c r="H172" i="9"/>
  <c r="G172" i="9"/>
  <c r="J172" i="9" s="1"/>
  <c r="Y171" i="9"/>
  <c r="V171" i="9"/>
  <c r="W171" i="9" s="1"/>
  <c r="AA171" i="9" s="1"/>
  <c r="AB171" i="9" s="1"/>
  <c r="L171" i="9"/>
  <c r="M171" i="9" s="1"/>
  <c r="H171" i="9"/>
  <c r="G171" i="9"/>
  <c r="J171" i="9" s="1"/>
  <c r="Y170" i="9"/>
  <c r="V170" i="9"/>
  <c r="W170" i="9" s="1"/>
  <c r="AA170" i="9" s="1"/>
  <c r="AB170" i="9" s="1"/>
  <c r="L170" i="9"/>
  <c r="M170" i="9" s="1"/>
  <c r="H170" i="9"/>
  <c r="G170" i="9"/>
  <c r="J170" i="9" s="1"/>
  <c r="Y169" i="9"/>
  <c r="V169" i="9"/>
  <c r="W169" i="9" s="1"/>
  <c r="AA169" i="9" s="1"/>
  <c r="AB169" i="9" s="1"/>
  <c r="L169" i="9"/>
  <c r="M169" i="9" s="1"/>
  <c r="H169" i="9"/>
  <c r="G169" i="9"/>
  <c r="J169" i="9" s="1"/>
  <c r="Y168" i="9"/>
  <c r="V168" i="9"/>
  <c r="W168" i="9" s="1"/>
  <c r="AA168" i="9" s="1"/>
  <c r="AB168" i="9" s="1"/>
  <c r="L168" i="9"/>
  <c r="M168" i="9" s="1"/>
  <c r="H168" i="9"/>
  <c r="G168" i="9"/>
  <c r="J168" i="9" s="1"/>
  <c r="Y167" i="9"/>
  <c r="V167" i="9"/>
  <c r="W167" i="9" s="1"/>
  <c r="AA167" i="9" s="1"/>
  <c r="AB167" i="9" s="1"/>
  <c r="L167" i="9"/>
  <c r="M167" i="9" s="1"/>
  <c r="H167" i="9"/>
  <c r="G167" i="9"/>
  <c r="J167" i="9" s="1"/>
  <c r="Y166" i="9"/>
  <c r="V166" i="9"/>
  <c r="W166" i="9" s="1"/>
  <c r="AA166" i="9" s="1"/>
  <c r="AB166" i="9" s="1"/>
  <c r="L166" i="9"/>
  <c r="M166" i="9" s="1"/>
  <c r="H166" i="9"/>
  <c r="G166" i="9"/>
  <c r="J166" i="9" s="1"/>
  <c r="Y165" i="9"/>
  <c r="V165" i="9"/>
  <c r="W165" i="9" s="1"/>
  <c r="AA165" i="9" s="1"/>
  <c r="AB165" i="9" s="1"/>
  <c r="L165" i="9"/>
  <c r="M165" i="9" s="1"/>
  <c r="H165" i="9"/>
  <c r="G165" i="9"/>
  <c r="J165" i="9" s="1"/>
  <c r="Y164" i="9"/>
  <c r="V164" i="9"/>
  <c r="W164" i="9" s="1"/>
  <c r="AA164" i="9" s="1"/>
  <c r="AB164" i="9" s="1"/>
  <c r="L164" i="9"/>
  <c r="M164" i="9" s="1"/>
  <c r="H164" i="9"/>
  <c r="G164" i="9"/>
  <c r="J164" i="9" s="1"/>
  <c r="Y163" i="9"/>
  <c r="V163" i="9"/>
  <c r="W163" i="9" s="1"/>
  <c r="AA163" i="9" s="1"/>
  <c r="AB163" i="9" s="1"/>
  <c r="L163" i="9"/>
  <c r="M163" i="9" s="1"/>
  <c r="H163" i="9"/>
  <c r="G163" i="9"/>
  <c r="J163" i="9" s="1"/>
  <c r="Y162" i="9"/>
  <c r="V162" i="9"/>
  <c r="W162" i="9" s="1"/>
  <c r="AA162" i="9" s="1"/>
  <c r="AB162" i="9" s="1"/>
  <c r="L162" i="9"/>
  <c r="M162" i="9" s="1"/>
  <c r="H162" i="9"/>
  <c r="G162" i="9"/>
  <c r="J162" i="9" s="1"/>
  <c r="Y161" i="9"/>
  <c r="V161" i="9"/>
  <c r="W161" i="9" s="1"/>
  <c r="AA161" i="9" s="1"/>
  <c r="AB161" i="9" s="1"/>
  <c r="L161" i="9"/>
  <c r="M161" i="9" s="1"/>
  <c r="H161" i="9"/>
  <c r="G161" i="9"/>
  <c r="J161" i="9" s="1"/>
  <c r="Y160" i="9"/>
  <c r="V160" i="9"/>
  <c r="W160" i="9" s="1"/>
  <c r="AA160" i="9" s="1"/>
  <c r="AB160" i="9" s="1"/>
  <c r="L160" i="9"/>
  <c r="M160" i="9" s="1"/>
  <c r="H160" i="9"/>
  <c r="G160" i="9"/>
  <c r="J160" i="9" s="1"/>
  <c r="Y159" i="9"/>
  <c r="V159" i="9"/>
  <c r="W159" i="9" s="1"/>
  <c r="AA159" i="9" s="1"/>
  <c r="AB159" i="9" s="1"/>
  <c r="L159" i="9"/>
  <c r="M159" i="9" s="1"/>
  <c r="H159" i="9"/>
  <c r="G159" i="9"/>
  <c r="J159" i="9" s="1"/>
  <c r="Y158" i="9"/>
  <c r="V158" i="9"/>
  <c r="W158" i="9" s="1"/>
  <c r="AA158" i="9" s="1"/>
  <c r="AB158" i="9" s="1"/>
  <c r="L158" i="9"/>
  <c r="M158" i="9" s="1"/>
  <c r="H158" i="9"/>
  <c r="G158" i="9"/>
  <c r="J158" i="9" s="1"/>
  <c r="Y157" i="9"/>
  <c r="Y183" i="9" s="1"/>
  <c r="V157" i="9"/>
  <c r="W157" i="9" s="1"/>
  <c r="AA157" i="9" s="1"/>
  <c r="AB157" i="9" s="1"/>
  <c r="AB183" i="9" s="1"/>
  <c r="L157" i="9"/>
  <c r="M157" i="9" s="1"/>
  <c r="H157" i="9"/>
  <c r="G157" i="9"/>
  <c r="J157" i="9" s="1"/>
  <c r="J156" i="9"/>
  <c r="G156" i="9"/>
  <c r="H156" i="9" s="1"/>
  <c r="L156" i="9" s="1"/>
  <c r="M156" i="9" s="1"/>
  <c r="L155" i="9"/>
  <c r="H155" i="9"/>
  <c r="G155" i="9"/>
  <c r="J181" i="9" s="1"/>
  <c r="W145" i="9"/>
  <c r="Y145" i="9" s="1"/>
  <c r="V145" i="9"/>
  <c r="V144" i="9"/>
  <c r="W144" i="9" s="1"/>
  <c r="AA144" i="9" s="1"/>
  <c r="AB144" i="9" s="1"/>
  <c r="M144" i="9"/>
  <c r="V143" i="9"/>
  <c r="W143" i="9" s="1"/>
  <c r="AA143" i="9" s="1"/>
  <c r="AB143" i="9" s="1"/>
  <c r="H143" i="9"/>
  <c r="J143" i="9" s="1"/>
  <c r="G143" i="9"/>
  <c r="V142" i="9"/>
  <c r="W142" i="9" s="1"/>
  <c r="AA142" i="9" s="1"/>
  <c r="AB142" i="9" s="1"/>
  <c r="H142" i="9"/>
  <c r="J142" i="9" s="1"/>
  <c r="G142" i="9"/>
  <c r="V141" i="9"/>
  <c r="W141" i="9" s="1"/>
  <c r="AA141" i="9" s="1"/>
  <c r="AB141" i="9" s="1"/>
  <c r="H141" i="9"/>
  <c r="J141" i="9" s="1"/>
  <c r="G141" i="9"/>
  <c r="V140" i="9"/>
  <c r="W140" i="9" s="1"/>
  <c r="AA140" i="9" s="1"/>
  <c r="AB140" i="9" s="1"/>
  <c r="H140" i="9"/>
  <c r="J140" i="9" s="1"/>
  <c r="G140" i="9"/>
  <c r="V139" i="9"/>
  <c r="W139" i="9" s="1"/>
  <c r="AA139" i="9" s="1"/>
  <c r="AB139" i="9" s="1"/>
  <c r="H139" i="9"/>
  <c r="J139" i="9" s="1"/>
  <c r="G139" i="9"/>
  <c r="V138" i="9"/>
  <c r="W138" i="9" s="1"/>
  <c r="AA138" i="9" s="1"/>
  <c r="AB138" i="9" s="1"/>
  <c r="H138" i="9"/>
  <c r="J138" i="9" s="1"/>
  <c r="G138" i="9"/>
  <c r="V137" i="9"/>
  <c r="W137" i="9" s="1"/>
  <c r="AA137" i="9" s="1"/>
  <c r="AB137" i="9" s="1"/>
  <c r="H137" i="9"/>
  <c r="J137" i="9" s="1"/>
  <c r="G137" i="9"/>
  <c r="V136" i="9"/>
  <c r="W136" i="9" s="1"/>
  <c r="AA136" i="9" s="1"/>
  <c r="AB136" i="9" s="1"/>
  <c r="H136" i="9"/>
  <c r="J136" i="9" s="1"/>
  <c r="G136" i="9"/>
  <c r="V135" i="9"/>
  <c r="W135" i="9" s="1"/>
  <c r="AA135" i="9" s="1"/>
  <c r="AB135" i="9" s="1"/>
  <c r="H135" i="9"/>
  <c r="J135" i="9" s="1"/>
  <c r="G135" i="9"/>
  <c r="Y134" i="9"/>
  <c r="V134" i="9"/>
  <c r="W134" i="9" s="1"/>
  <c r="L134" i="9"/>
  <c r="M134" i="9" s="1"/>
  <c r="H134" i="9"/>
  <c r="J134" i="9" s="1"/>
  <c r="G134" i="9"/>
  <c r="Y133" i="9"/>
  <c r="V133" i="9"/>
  <c r="W133" i="9" s="1"/>
  <c r="AA133" i="9" s="1"/>
  <c r="AB133" i="9" s="1"/>
  <c r="L133" i="9"/>
  <c r="M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Y126" i="9"/>
  <c r="V126" i="9"/>
  <c r="W126" i="9" s="1"/>
  <c r="AA126" i="9" s="1"/>
  <c r="AB126" i="9" s="1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W94" i="9" s="1"/>
  <c r="AA94" i="9" s="1"/>
  <c r="AB94" i="9" s="1"/>
  <c r="AB114" i="9" s="1"/>
  <c r="H94" i="9"/>
  <c r="L94" i="9" s="1"/>
  <c r="M94" i="9" s="1"/>
  <c r="G94" i="9"/>
  <c r="J94" i="9" s="1"/>
  <c r="G93" i="9"/>
  <c r="H93" i="9" s="1"/>
  <c r="L93" i="9" s="1"/>
  <c r="M93" i="9" s="1"/>
  <c r="AB83" i="9"/>
  <c r="Y83" i="9"/>
  <c r="V83" i="9"/>
  <c r="V84" i="9" s="1"/>
  <c r="Z85" i="9" s="1"/>
  <c r="E175" i="29" s="1"/>
  <c r="M82" i="9"/>
  <c r="J82" i="9"/>
  <c r="G82" i="9"/>
  <c r="G83" i="9" s="1"/>
  <c r="K84" i="9" s="1"/>
  <c r="E144" i="29" s="1"/>
  <c r="V54" i="9"/>
  <c r="Z55" i="9" s="1"/>
  <c r="E114" i="29" s="1"/>
  <c r="AB53" i="9"/>
  <c r="Y53" i="9"/>
  <c r="V53" i="9"/>
  <c r="M52" i="9"/>
  <c r="J52" i="9"/>
  <c r="G52" i="9"/>
  <c r="G53" i="9" s="1"/>
  <c r="K54" i="9" s="1"/>
  <c r="E82" i="29" s="1"/>
  <c r="AB24" i="9"/>
  <c r="Y24" i="9"/>
  <c r="V24" i="9"/>
  <c r="V25" i="9" s="1"/>
  <c r="Z26" i="9" s="1"/>
  <c r="E52" i="2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3" i="8"/>
  <c r="R13" i="8"/>
  <c r="J13" i="8"/>
  <c r="G13" i="8"/>
  <c r="G14" i="8" s="1"/>
  <c r="Q124" i="7"/>
  <c r="S123" i="7"/>
  <c r="S125" i="7" s="1"/>
  <c r="Q123" i="7"/>
  <c r="I123" i="7"/>
  <c r="G123" i="7"/>
  <c r="G124" i="7" s="1"/>
  <c r="Q103" i="7"/>
  <c r="S102" i="7"/>
  <c r="S104" i="7" s="1"/>
  <c r="E293" i="29" s="1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I63" i="6" s="1"/>
  <c r="E12" i="29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24" i="5" s="1"/>
  <c r="E10" i="29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J24" i="4" s="1"/>
  <c r="E9" i="29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5" i="2"/>
  <c r="R345" i="2"/>
  <c r="R346" i="2" s="1"/>
  <c r="U347" i="2" s="1"/>
  <c r="I344" i="2"/>
  <c r="F344" i="2"/>
  <c r="F345" i="2" s="1"/>
  <c r="I346" i="2" s="1"/>
  <c r="E318" i="29" s="1"/>
  <c r="U286" i="2"/>
  <c r="R286" i="2"/>
  <c r="R287" i="2" s="1"/>
  <c r="U288" i="2" s="1"/>
  <c r="E287" i="29" s="1"/>
  <c r="I285" i="2"/>
  <c r="F285" i="2"/>
  <c r="F286" i="2" s="1"/>
  <c r="I287" i="2" s="1"/>
  <c r="E256" i="29" s="1"/>
  <c r="Z258" i="2"/>
  <c r="R227" i="2"/>
  <c r="U228" i="2" s="1"/>
  <c r="E226" i="29" s="1"/>
  <c r="U226" i="2"/>
  <c r="R226" i="2"/>
  <c r="I225" i="2"/>
  <c r="F225" i="2"/>
  <c r="F226" i="2" s="1"/>
  <c r="I227" i="2" s="1"/>
  <c r="E196" i="29" s="1"/>
  <c r="U166" i="2"/>
  <c r="R166" i="2"/>
  <c r="R167" i="2" s="1"/>
  <c r="U168" i="2" s="1"/>
  <c r="E166" i="29" s="1"/>
  <c r="I166" i="2"/>
  <c r="F166" i="2"/>
  <c r="F167" i="2" s="1"/>
  <c r="I168" i="2" s="1"/>
  <c r="E135" i="29" s="1"/>
  <c r="I109" i="2"/>
  <c r="F109" i="2"/>
  <c r="F110" i="2" s="1"/>
  <c r="I111" i="2" s="1"/>
  <c r="E73" i="29" s="1"/>
  <c r="U108" i="2"/>
  <c r="R108" i="2"/>
  <c r="R109" i="2" s="1"/>
  <c r="U110" i="2" s="1"/>
  <c r="E105" i="29" s="1"/>
  <c r="U51" i="2"/>
  <c r="R51" i="2"/>
  <c r="R52" i="2" s="1"/>
  <c r="U53" i="2" s="1"/>
  <c r="E43" i="29" s="1"/>
  <c r="I51" i="2"/>
  <c r="F51" i="2"/>
  <c r="F52" i="2" s="1"/>
  <c r="I53" i="2" s="1"/>
  <c r="E7" i="29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E370" i="29" l="1"/>
  <c r="N3" i="30" s="1"/>
  <c r="N6" i="30" s="1"/>
  <c r="N15" i="30" s="1"/>
  <c r="J276" i="29"/>
  <c r="K8" i="30" s="1"/>
  <c r="K12" i="30" s="1"/>
  <c r="J4" i="9"/>
  <c r="H5" i="9"/>
  <c r="L5" i="9" s="1"/>
  <c r="M5" i="9" s="1"/>
  <c r="H9" i="9"/>
  <c r="L9" i="9" s="1"/>
  <c r="M9" i="9" s="1"/>
  <c r="J6" i="9"/>
  <c r="H8" i="9"/>
  <c r="L8" i="9" s="1"/>
  <c r="H7" i="9"/>
  <c r="L7" i="9" s="1"/>
  <c r="M7" i="9" s="1"/>
  <c r="U56" i="13"/>
  <c r="T58" i="13"/>
  <c r="U39" i="14"/>
  <c r="T41" i="14"/>
  <c r="I131" i="6"/>
  <c r="E78" i="29" s="1"/>
  <c r="I199" i="6"/>
  <c r="E140" i="29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I125" i="7"/>
  <c r="E324" i="29" s="1"/>
  <c r="E339" i="29" s="1"/>
  <c r="M3" i="30" s="1"/>
  <c r="M6" i="30" s="1"/>
  <c r="J15" i="8"/>
  <c r="E11" i="29" s="1"/>
  <c r="U15" i="8"/>
  <c r="E47" i="29" s="1"/>
  <c r="M113" i="9"/>
  <c r="G23" i="9"/>
  <c r="G24" i="9" s="1"/>
  <c r="G113" i="9"/>
  <c r="G114" i="9" s="1"/>
  <c r="V114" i="9"/>
  <c r="V115" i="9" s="1"/>
  <c r="M181" i="9"/>
  <c r="T139" i="11"/>
  <c r="U137" i="11"/>
  <c r="I104" i="13"/>
  <c r="J102" i="13"/>
  <c r="T150" i="13"/>
  <c r="U148" i="13"/>
  <c r="I87" i="14"/>
  <c r="J85" i="14"/>
  <c r="T133" i="14"/>
  <c r="U131" i="14"/>
  <c r="E187" i="29"/>
  <c r="H3" i="30" s="1"/>
  <c r="H6" i="30" s="1"/>
  <c r="H15" i="30" s="1"/>
  <c r="J93" i="9"/>
  <c r="J113" i="9" s="1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G145" i="9"/>
  <c r="G146" i="9" s="1"/>
  <c r="K147" i="9" s="1"/>
  <c r="E265" i="29" s="1"/>
  <c r="H125" i="9"/>
  <c r="L125" i="9" s="1"/>
  <c r="L135" i="9"/>
  <c r="M135" i="9" s="1"/>
  <c r="Y135" i="9"/>
  <c r="Y147" i="9" s="1"/>
  <c r="L136" i="9"/>
  <c r="M136" i="9" s="1"/>
  <c r="Y136" i="9"/>
  <c r="L137" i="9"/>
  <c r="M137" i="9" s="1"/>
  <c r="Y137" i="9"/>
  <c r="L138" i="9"/>
  <c r="M138" i="9" s="1"/>
  <c r="Y138" i="9"/>
  <c r="L139" i="9"/>
  <c r="M139" i="9" s="1"/>
  <c r="Y139" i="9"/>
  <c r="L140" i="9"/>
  <c r="M140" i="9" s="1"/>
  <c r="Y140" i="9"/>
  <c r="L141" i="9"/>
  <c r="M141" i="9" s="1"/>
  <c r="Y141" i="9"/>
  <c r="L142" i="9"/>
  <c r="M142" i="9" s="1"/>
  <c r="Y142" i="9"/>
  <c r="L143" i="9"/>
  <c r="M143" i="9" s="1"/>
  <c r="Y143" i="9"/>
  <c r="Y144" i="9"/>
  <c r="AA145" i="9"/>
  <c r="AB145" i="9" s="1"/>
  <c r="AB147" i="9" s="1"/>
  <c r="V147" i="9"/>
  <c r="V148" i="9" s="1"/>
  <c r="G181" i="9"/>
  <c r="G182" i="9" s="1"/>
  <c r="K183" i="9" s="1"/>
  <c r="E327" i="29" s="1"/>
  <c r="V183" i="9"/>
  <c r="V184" i="9" s="1"/>
  <c r="Z185" i="9" s="1"/>
  <c r="T41" i="11"/>
  <c r="T80" i="13"/>
  <c r="U78" i="13"/>
  <c r="I150" i="13"/>
  <c r="T63" i="14"/>
  <c r="U61" i="14"/>
  <c r="I133" i="14"/>
  <c r="J325" i="29"/>
  <c r="E336" i="29"/>
  <c r="J17" i="10"/>
  <c r="E14" i="29" s="1"/>
  <c r="J40" i="10"/>
  <c r="J64" i="10"/>
  <c r="E142" i="29" s="1"/>
  <c r="J87" i="10"/>
  <c r="E203" i="29" s="1"/>
  <c r="J111" i="10"/>
  <c r="E263" i="29" s="1"/>
  <c r="J134" i="10"/>
  <c r="E325" i="29" s="1"/>
  <c r="T18" i="11"/>
  <c r="T19" i="11" s="1"/>
  <c r="E51" i="29" s="1"/>
  <c r="I63" i="11"/>
  <c r="E143" i="29" s="1"/>
  <c r="E156" i="29" s="1"/>
  <c r="G3" i="30" s="1"/>
  <c r="G6" i="30" s="1"/>
  <c r="G15" i="30" s="1"/>
  <c r="J246" i="29"/>
  <c r="J8" i="30" s="1"/>
  <c r="J12" i="30" s="1"/>
  <c r="J306" i="29"/>
  <c r="L8" i="30" s="1"/>
  <c r="L12" i="30" s="1"/>
  <c r="J216" i="29"/>
  <c r="I8" i="30" s="1"/>
  <c r="I12" i="30" s="1"/>
  <c r="P21" i="21"/>
  <c r="E277" i="29"/>
  <c r="K3" i="30" s="1"/>
  <c r="K6" i="30" s="1"/>
  <c r="E337" i="29"/>
  <c r="J324" i="29"/>
  <c r="J338" i="29" s="1"/>
  <c r="M8" i="30" s="1"/>
  <c r="M12" i="30" s="1"/>
  <c r="K15" i="30" l="1"/>
  <c r="M8" i="9"/>
  <c r="M23" i="9" s="1"/>
  <c r="J23" i="9"/>
  <c r="K25" i="9" s="1"/>
  <c r="M15" i="30"/>
  <c r="E80" i="29"/>
  <c r="E94" i="29" s="1"/>
  <c r="E3" i="30" s="1"/>
  <c r="E6" i="30" s="1"/>
  <c r="E15" i="30" s="1"/>
  <c r="E112" i="29"/>
  <c r="E126" i="29" s="1"/>
  <c r="F3" i="30" s="1"/>
  <c r="F6" i="30" s="1"/>
  <c r="F15" i="30" s="1"/>
  <c r="L145" i="9"/>
  <c r="M125" i="9"/>
  <c r="M145" i="9" s="1"/>
  <c r="K115" i="9"/>
  <c r="E205" i="29" s="1"/>
  <c r="E217" i="29" s="1"/>
  <c r="I3" i="30" s="1"/>
  <c r="I6" i="30" s="1"/>
  <c r="I15" i="30" s="1"/>
  <c r="E41" i="29"/>
  <c r="E63" i="29" s="1"/>
  <c r="D3" i="30" s="1"/>
  <c r="D6" i="30" s="1"/>
  <c r="D15" i="30" s="1"/>
  <c r="Z149" i="9"/>
  <c r="E296" i="29" s="1"/>
  <c r="E308" i="29" s="1"/>
  <c r="L3" i="30" s="1"/>
  <c r="L6" i="30" s="1"/>
  <c r="L15" i="30" s="1"/>
  <c r="Y114" i="9"/>
  <c r="Z116" i="9"/>
  <c r="E235" i="29" s="1"/>
  <c r="E247" i="29" s="1"/>
  <c r="J3" i="30" s="1"/>
  <c r="J6" i="30" s="1"/>
  <c r="J15" i="30" s="1"/>
  <c r="E16" i="29"/>
  <c r="E32" i="29" l="1"/>
  <c r="C3" i="30" s="1"/>
  <c r="C6" i="30" s="1"/>
  <c r="C15" i="30" s="1"/>
  <c r="O15" i="30" s="1"/>
  <c r="AA81" i="6"/>
</calcChain>
</file>

<file path=xl/sharedStrings.xml><?xml version="1.0" encoding="utf-8"?>
<sst xmlns="http://schemas.openxmlformats.org/spreadsheetml/2006/main" count="10768" uniqueCount="899">
  <si>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</si>
  <si>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</si>
  <si>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</si>
  <si>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</si>
  <si>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</si>
  <si>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</si>
  <si>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</si>
  <si>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</si>
  <si>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</si>
  <si>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</si>
  <si>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</si>
  <si>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</si>
  <si>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</si>
  <si>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</si>
  <si>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</si>
  <si>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</si>
  <si>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</si>
  <si>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</si>
  <si>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</si>
  <si>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</si>
  <si>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</si>
  <si>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</si>
  <si>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</si>
  <si>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</si>
  <si>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</si>
  <si>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</si>
  <si>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</si>
  <si>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</si>
  <si>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</si>
  <si>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</si>
  <si>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</si>
  <si>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</si>
  <si>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</si>
  <si>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</si>
  <si>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</si>
  <si>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</si>
  <si>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</si>
  <si>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</si>
  <si>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</si>
  <si>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</si>
  <si>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</si>
  <si>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</si>
  <si>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</si>
  <si>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</si>
  <si>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</si>
  <si>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</si>
  <si>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</si>
  <si>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</si>
  <si>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</si>
  <si>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</si>
  <si>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</si>
  <si>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</si>
  <si>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</si>
  <si>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</si>
  <si>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</si>
  <si>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</si>
  <si>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</si>
  <si>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</si>
  <si>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</si>
  <si>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</si>
  <si>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</si>
  <si>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</si>
  <si>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</si>
  <si>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</si>
  <si>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</si>
  <si>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</si>
  <si>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</si>
  <si>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</si>
  <si>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</si>
  <si>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</si>
  <si>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</si>
  <si>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</si>
  <si>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</si>
  <si>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</si>
  <si>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</si>
  <si>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</si>
  <si>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</si>
  <si>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</si>
  <si>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</si>
  <si>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</si>
  <si>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</si>
  <si>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</si>
  <si>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</si>
  <si>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</si>
  <si>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</si>
  <si>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</si>
  <si>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</si>
  <si>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</si>
  <si>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</si>
  <si>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</si>
  <si>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</si>
  <si>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</si>
  <si>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</si>
  <si>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</si>
  <si>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</si>
  <si>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</si>
  <si>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</si>
  <si>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</si>
  <si>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</si>
  <si>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</si>
  <si>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</si>
  <si>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</si>
  <si>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</si>
  <si>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</si>
  <si>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</si>
  <si>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</si>
  <si>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</si>
  <si>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</si>
  <si>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</si>
  <si>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</si>
  <si>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</si>
  <si>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</si>
  <si>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</si>
  <si>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</si>
  <si>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</si>
  <si>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</si>
  <si>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</si>
  <si>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</si>
  <si>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</si>
  <si>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</si>
  <si>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</si>
  <si>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</si>
  <si>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</si>
  <si>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</si>
  <si>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</si>
  <si>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</si>
  <si>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</si>
  <si>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</si>
  <si>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</si>
  <si>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</si>
  <si>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</si>
  <si>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</si>
  <si>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</si>
  <si>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</si>
  <si>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</si>
  <si>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</si>
  <si>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</si>
  <si>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</si>
  <si>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</si>
  <si>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</si>
  <si>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</si>
  <si>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</si>
  <si>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</si>
  <si>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</si>
  <si>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</si>
  <si>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</si>
  <si>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</si>
  <si>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</si>
  <si>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</si>
  <si>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</si>
  <si>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</si>
  <si>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</si>
  <si>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</si>
  <si>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</si>
  <si>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</si>
  <si>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</si>
  <si>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</si>
  <si>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</si>
  <si>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</si>
  <si>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</si>
  <si>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</si>
  <si>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</si>
  <si>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</si>
  <si>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</si>
  <si>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</si>
  <si>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</si>
  <si>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</si>
  <si>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</si>
  <si>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</si>
  <si>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</si>
  <si>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</si>
  <si>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</si>
  <si>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</si>
  <si>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</si>
  <si>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</si>
  <si>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</si>
  <si>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</si>
  <si>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</si>
  <si>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</si>
  <si>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</si>
  <si>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</si>
  <si>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</si>
  <si>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</si>
  <si>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</si>
  <si>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</si>
  <si>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</si>
  <si>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</si>
  <si>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</si>
  <si>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</si>
  <si>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</si>
  <si>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</si>
  <si>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</si>
  <si>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</si>
  <si>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</si>
  <si>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</si>
  <si>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</si>
  <si>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</si>
  <si>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</si>
  <si>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</si>
  <si>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</si>
  <si>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</si>
  <si>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</si>
  <si>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</si>
  <si>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</si>
  <si>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</si>
  <si>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</si>
  <si>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</si>
  <si>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</si>
  <si>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</si>
  <si>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</si>
  <si>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</si>
  <si>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</si>
  <si>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</si>
  <si>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</si>
  <si>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</si>
  <si>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</si>
  <si>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</si>
  <si>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</si>
  <si>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</si>
  <si>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</si>
  <si>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</si>
  <si>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</si>
  <si>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</si>
  <si>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</si>
  <si>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</si>
  <si>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</si>
  <si>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</si>
  <si>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</si>
  <si>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</si>
  <si>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</si>
  <si>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</si>
  <si>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</si>
  <si>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</si>
  <si>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</si>
  <si>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</si>
  <si>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</si>
  <si>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</si>
  <si>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</si>
  <si>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</si>
  <si>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</si>
  <si>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</si>
  <si>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</si>
  <si>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</si>
  <si>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</si>
  <si>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</si>
  <si>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</si>
  <si>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</si>
  <si>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</si>
  <si>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</si>
  <si>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</si>
  <si>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</si>
  <si>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</si>
  <si>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</si>
  <si>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</si>
  <si>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</si>
  <si>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</si>
  <si>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</si>
  <si>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</si>
  <si>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</si>
  <si>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</si>
  <si>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</si>
  <si>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</si>
  <si>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</si>
  <si>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</si>
  <si>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</si>
  <si>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</si>
  <si>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</si>
  <si>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</si>
  <si>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</si>
  <si>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</si>
  <si>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</si>
  <si>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</si>
  <si>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</si>
  <si>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</si>
  <si>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</si>
  <si>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</si>
  <si>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</si>
  <si>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</si>
  <si>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</si>
  <si>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</si>
  <si>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</si>
  <si>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</si>
  <si>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</si>
  <si>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</si>
  <si>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</si>
  <si>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</si>
  <si>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</si>
  <si>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</si>
  <si>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</si>
  <si>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</si>
  <si>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</si>
  <si>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</si>
  <si>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</si>
  <si>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</si>
  <si>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</si>
  <si>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</si>
  <si>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</si>
  <si>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</si>
  <si>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</si>
  <si>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</si>
  <si>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</si>
  <si>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</si>
  <si>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</si>
  <si>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</si>
  <si>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</si>
  <si>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</si>
  <si>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</si>
  <si>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</si>
  <si>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</si>
  <si>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</si>
  <si>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</si>
  <si>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</si>
  <si>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</si>
  <si>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</si>
  <si>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</si>
  <si>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</si>
  <si>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</si>
  <si>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</si>
  <si>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</si>
  <si>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</si>
  <si>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</si>
  <si>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</si>
  <si>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</si>
  <si>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</si>
  <si>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</si>
  <si>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</si>
  <si>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</si>
  <si>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</si>
  <si>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</si>
  <si>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</si>
  <si>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</si>
  <si>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</si>
  <si>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</si>
  <si>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</si>
  <si>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</si>
  <si>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</si>
  <si>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</si>
  <si>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</si>
  <si>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</si>
  <si>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</si>
  <si>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</si>
  <si>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</si>
  <si>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</si>
  <si>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</si>
  <si>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</si>
  <si>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</si>
  <si>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</si>
  <si>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</si>
  <si>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</si>
  <si>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</si>
  <si>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</si>
  <si>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</si>
  <si>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</si>
  <si>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</si>
  <si>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</si>
  <si>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</si>
  <si>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</si>
  <si>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</si>
  <si>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</si>
  <si>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</si>
  <si>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</si>
  <si>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</si>
  <si>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</si>
  <si>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</si>
  <si>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</si>
  <si>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</si>
  <si>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</si>
  <si>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</si>
  <si>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</si>
  <si>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</si>
  <si>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</si>
  <si>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</si>
  <si>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</si>
  <si>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</si>
  <si>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</si>
  <si>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</si>
  <si>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</si>
  <si>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</si>
  <si>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</si>
  <si>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</si>
  <si>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</si>
  <si>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</si>
  <si>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</si>
  <si>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</si>
  <si>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</si>
  <si>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</si>
  <si>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</si>
  <si>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</si>
  <si>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</si>
  <si>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</si>
  <si>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</si>
  <si>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</si>
  <si>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</si>
  <si>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</si>
  <si>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</si>
  <si>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</si>
  <si>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</si>
  <si>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</si>
  <si>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</si>
  <si>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</si>
  <si>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</si>
  <si>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</si>
  <si>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</si>
  <si>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</si>
  <si>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</si>
  <si>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</si>
  <si>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</si>
  <si>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</si>
  <si>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</si>
  <si>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</si>
  <si>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</si>
  <si>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</si>
  <si>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</si>
  <si>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</si>
  <si>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</si>
  <si>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</si>
  <si>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</si>
  <si>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</si>
  <si>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</si>
  <si>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</si>
  <si>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</si>
  <si>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</si>
  <si>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</si>
  <si>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</si>
  <si>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</si>
  <si>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</si>
  <si>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</si>
  <si>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</si>
  <si>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</si>
  <si>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</si>
  <si>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</si>
  <si>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</si>
  <si>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</si>
  <si>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</si>
  <si>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</si>
  <si>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</si>
  <si>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</si>
  <si>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</si>
  <si>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</si>
  <si>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</si>
  <si>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</si>
  <si>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</si>
  <si>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</si>
  <si>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</si>
  <si>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</si>
  <si>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</si>
  <si>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</si>
  <si>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</si>
  <si>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</si>
  <si>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</si>
  <si>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</si>
  <si>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</si>
  <si>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</si>
  <si>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</si>
  <si>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</si>
  <si>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</si>
  <si>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</si>
  <si>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</si>
  <si>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</si>
  <si>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</si>
  <si>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</si>
  <si>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</si>
  <si>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</si>
  <si>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</si>
  <si>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</si>
  <si>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</si>
  <si>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</si>
  <si>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</si>
  <si>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</si>
  <si>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</si>
  <si>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</si>
  <si>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</si>
  <si>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</si>
  <si>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</si>
  <si>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</si>
  <si>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</si>
  <si>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</si>
  <si>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</si>
  <si>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</si>
  <si>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</si>
  <si>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</si>
  <si>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</si>
  <si>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</si>
  <si>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</si>
  <si>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</si>
  <si>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</si>
  <si>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</si>
  <si>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</si>
  <si>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</si>
  <si>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</si>
  <si>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</si>
  <si>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</si>
  <si>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</si>
  <si>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</si>
  <si>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</si>
  <si>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</si>
  <si>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</si>
  <si>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</si>
  <si>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</si>
  <si>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</si>
  <si>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</si>
  <si>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</si>
  <si>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</si>
  <si>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</si>
  <si>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</si>
  <si>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</si>
  <si>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</si>
  <si>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</si>
  <si>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</si>
  <si>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</si>
  <si>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</si>
  <si>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</si>
  <si>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BOFLEX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</si>
  <si>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</si>
  <si>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</si>
  <si>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</si>
  <si>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</si>
  <si>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</si>
  <si>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</si>
  <si>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</si>
  <si>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</si>
  <si>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</si>
  <si>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</si>
  <si>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</si>
  <si>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</si>
  <si>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</si>
  <si>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</si>
  <si>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</si>
  <si>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</si>
  <si>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</si>
  <si>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</si>
  <si>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</si>
  <si>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</si>
  <si>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</si>
  <si>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</si>
  <si>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</si>
  <si>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</si>
  <si>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</si>
  <si>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</si>
  <si>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</si>
  <si>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</si>
  <si>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</si>
  <si>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</si>
  <si>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</si>
  <si>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</si>
  <si>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</si>
  <si>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</si>
  <si>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</si>
  <si>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</si>
  <si>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</si>
  <si>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</si>
  <si>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</si>
  <si>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</si>
  <si>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</si>
  <si>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</si>
  <si>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</si>
  <si>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</si>
  <si>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</si>
  <si>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</si>
  <si>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</si>
  <si>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</si>
  <si>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</si>
  <si>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</si>
  <si>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</si>
  <si>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</si>
  <si>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</si>
  <si>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</si>
  <si>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</si>
  <si>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</si>
  <si>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</si>
  <si>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</si>
  <si>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</si>
  <si>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</si>
  <si>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</si>
  <si>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</si>
  <si>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</si>
  <si>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</si>
  <si>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</si>
  <si>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</si>
  <si>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</si>
  <si>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</si>
  <si>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</si>
  <si>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MARCELO ZAPATA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</si>
  <si>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</si>
  <si>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</si>
  <si>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</si>
  <si>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</si>
  <si>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</si>
  <si>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</si>
  <si>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</si>
  <si>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</si>
  <si>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</si>
  <si>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</si>
  <si>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</si>
  <si>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</si>
  <si>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</si>
  <si>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</si>
  <si>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>INALECSA</t>
  </si>
  <si>
    <t>PORTOVIEJO CHONE</t>
  </si>
  <si>
    <t>BABHOYO</t>
  </si>
  <si>
    <t>11-1</t>
  </si>
  <si>
    <t>DIPOR</t>
  </si>
  <si>
    <t xml:space="preserve">Portoviejo 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</si>
  <si>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</si>
  <si>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</si>
  <si>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</si>
  <si>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</si>
  <si>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</si>
  <si>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</si>
  <si>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</si>
  <si>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>LECHE ANDINA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</si>
  <si>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</si>
  <si>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</si>
  <si>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</si>
  <si>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</si>
  <si>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</si>
  <si>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</si>
  <si>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</si>
  <si>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</si>
  <si>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</si>
  <si>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</si>
  <si>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</si>
  <si>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</si>
  <si>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</si>
  <si>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</si>
  <si>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</si>
  <si>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</si>
  <si>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</si>
  <si>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</si>
  <si>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</si>
  <si>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</si>
  <si>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</si>
  <si>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</si>
  <si>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</si>
  <si>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</si>
  <si>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</si>
  <si>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</si>
  <si>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</si>
  <si>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</si>
  <si>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</si>
  <si>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</si>
  <si>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</si>
  <si>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</si>
  <si>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</si>
  <si>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</si>
  <si>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</si>
  <si>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</si>
  <si>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</si>
  <si>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</si>
  <si>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</si>
  <si>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</si>
  <si>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</si>
  <si>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</si>
  <si>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</si>
  <si>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</si>
  <si>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</si>
  <si>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</si>
  <si>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</si>
  <si>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</si>
  <si>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</si>
  <si>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</si>
  <si>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</si>
  <si>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</si>
  <si>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</si>
  <si>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</si>
  <si>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</si>
  <si>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</si>
  <si>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</si>
  <si>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</si>
  <si>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</si>
  <si>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</si>
  <si>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</si>
  <si>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</si>
  <si>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</si>
  <si>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>ELIZABETH SAN</t>
  </si>
  <si>
    <t>JAIME ABRIL LOPEZ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</si>
  <si>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</si>
  <si>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</si>
  <si>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</si>
  <si>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</si>
  <si>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</si>
  <si>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</si>
  <si>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</si>
  <si>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</si>
  <si>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</si>
  <si>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</si>
  <si>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</si>
  <si>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</si>
  <si>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</si>
  <si>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>DAÑO DE NESTLE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</si>
  <si>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</si>
  <si>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</si>
  <si>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</si>
  <si>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</si>
  <si>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</si>
  <si>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</si>
  <si>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</si>
  <si>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</si>
  <si>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</si>
  <si>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</si>
  <si>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</si>
  <si>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</si>
  <si>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</si>
  <si>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</si>
  <si>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</si>
  <si>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</si>
  <si>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</si>
  <si>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</si>
  <si>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</si>
  <si>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</si>
  <si>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</si>
  <si>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</si>
  <si>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</si>
  <si>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</si>
  <si>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</si>
  <si>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</si>
  <si>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</si>
  <si>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</si>
  <si>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</si>
  <si>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</si>
  <si>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</si>
  <si>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</si>
  <si>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</si>
  <si>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</si>
  <si>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</si>
  <si>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</si>
  <si>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</si>
  <si>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</si>
  <si>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</si>
  <si>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</si>
  <si>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</si>
  <si>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</si>
  <si>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</si>
  <si>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</si>
  <si>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</si>
  <si>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</si>
  <si>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</si>
  <si>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</si>
  <si>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</si>
  <si>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</si>
  <si>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</si>
  <si>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</si>
  <si>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</si>
  <si>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</si>
  <si>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</si>
  <si>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</si>
  <si>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</si>
  <si>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</si>
  <si>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</si>
  <si>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</si>
  <si>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</si>
  <si>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</si>
  <si>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</si>
  <si>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</si>
  <si>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</si>
  <si>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</si>
  <si>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</si>
  <si>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</si>
  <si>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</si>
  <si>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</si>
  <si>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</si>
  <si>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</si>
  <si>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</si>
  <si>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</si>
  <si>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</si>
  <si>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</si>
  <si>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</si>
  <si>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</si>
  <si>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</si>
  <si>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</si>
  <si>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</si>
  <si>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</si>
  <si>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</si>
  <si>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</si>
  <si>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</si>
  <si>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</si>
  <si>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</si>
  <si>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</si>
  <si>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</si>
  <si>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</si>
  <si>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</si>
  <si>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</si>
  <si>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</si>
  <si>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</si>
  <si>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</si>
  <si>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</si>
  <si>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</si>
  <si>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</si>
  <si>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</si>
  <si>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</si>
  <si>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</si>
  <si>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</si>
  <si>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</si>
  <si>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</si>
  <si>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</si>
  <si>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</si>
  <si>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</si>
  <si>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</si>
  <si>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</si>
  <si>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</si>
  <si>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</si>
  <si>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</si>
  <si>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</si>
  <si>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</si>
  <si>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</si>
  <si>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</si>
  <si>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</si>
  <si>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</si>
  <si>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</si>
  <si>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</si>
  <si>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</si>
  <si>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</si>
  <si>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</si>
  <si>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</si>
  <si>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</si>
  <si>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</si>
  <si>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</si>
  <si>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</si>
  <si>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</si>
  <si>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</si>
  <si>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</si>
  <si>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</si>
  <si>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</si>
  <si>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</si>
  <si>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</si>
  <si>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</si>
  <si>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</si>
  <si>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</si>
  <si>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</si>
  <si>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</si>
  <si>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</si>
  <si>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</si>
  <si>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</si>
  <si>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</si>
  <si>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</si>
  <si>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</si>
  <si>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</si>
  <si>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</si>
  <si>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</si>
  <si>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</si>
  <si>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</si>
  <si>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YOBEL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</si>
  <si>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</si>
  <si>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</si>
  <si>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</si>
  <si>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</si>
  <si>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</si>
  <si>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</si>
  <si>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</si>
  <si>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ECUAQUIMICA</t>
  </si>
  <si>
    <t>ALDIA</t>
  </si>
  <si>
    <t xml:space="preserve">PLASTICOS ESTER </t>
  </si>
  <si>
    <t>OTROS CLIENTES</t>
  </si>
  <si>
    <t>OTROS CLIENTES VARIOS 2</t>
  </si>
  <si>
    <t>OTROS CLIENTES3</t>
  </si>
  <si>
    <t>OTROS CLIENTES 4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</si>
  <si>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</si>
  <si>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</si>
  <si>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</si>
  <si>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</si>
  <si>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</si>
  <si>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</si>
  <si>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</si>
  <si>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</si>
  <si>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</si>
  <si>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</si>
  <si>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EMPRETRANS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</si>
  <si>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</si>
  <si>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</si>
  <si>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</si>
  <si>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</si>
  <si>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</si>
  <si>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</si>
  <si>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</si>
  <si>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</si>
  <si>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</si>
  <si>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SEAR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</si>
  <si>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</si>
  <si>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</si>
  <si>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</si>
  <si>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</si>
  <si>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</si>
  <si>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</si>
  <si>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</si>
  <si>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</si>
  <si>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</si>
  <si>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</si>
  <si>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</si>
  <si>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</si>
  <si>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ENERO </t>
  </si>
  <si>
    <t>PAGO DE MATERIAL 10 VOL</t>
  </si>
  <si>
    <t xml:space="preserve">ELIZABETH SANDOVAL </t>
  </si>
  <si>
    <t>JENNIFER LOPEZ</t>
  </si>
  <si>
    <t xml:space="preserve">CASTILLO JEFFERSON </t>
  </si>
  <si>
    <t>MARIA MOYA RODRIGUEZ</t>
  </si>
  <si>
    <t>JENNIFER LOEPEZ RIVERA</t>
  </si>
  <si>
    <t>MAQUINARIA</t>
  </si>
  <si>
    <t xml:space="preserve">VOLQUETADAS 10 VOL </t>
  </si>
  <si>
    <t xml:space="preserve">SOBRES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</si>
</sst>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2" formatCode="&quot;$&quot;\ 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66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41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0" borderId="2" xfId="0" applyFont="1" applyBorder="1"/>
    <xf numFmtId="0" fontId="10" fillId="6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20" fillId="0" borderId="0" xfId="0" applyFont="1" applyBorder="1"/>
    <xf numFmtId="166" fontId="0" fillId="0" borderId="0" xfId="0" applyNumberFormat="1" applyBorder="1" applyAlignment="1">
      <alignment horizontal="right"/>
    </xf>
    <xf numFmtId="166" fontId="0" fillId="4" borderId="0" xfId="1" applyFont="1" applyFill="1" applyBorder="1" applyAlignment="1" applyProtection="1">
      <alignment horizontal="right"/>
    </xf>
    <xf numFmtId="0" fontId="3" fillId="46" borderId="0" xfId="0" applyFont="1" applyFill="1" applyBorder="1"/>
    <xf numFmtId="0" fontId="0" fillId="46" borderId="0" xfId="0" applyFill="1" applyBorder="1"/>
    <xf numFmtId="0" fontId="9" fillId="0" borderId="0" xfId="0" applyFont="1" applyAlignment="1">
      <alignment horizontal="center"/>
    </xf>
    <xf numFmtId="172" fontId="0" fillId="0" borderId="2" xfId="0" applyNumberFormat="1" applyBorder="1" applyAlignment="1">
      <alignment horizontal="right"/>
    </xf>
    <xf numFmtId="172" fontId="0" fillId="0" borderId="2" xfId="0" applyNumberFormat="1" applyBorder="1"/>
    <xf numFmtId="172" fontId="0" fillId="4" borderId="2" xfId="1" applyNumberFormat="1" applyFont="1" applyFill="1" applyBorder="1" applyAlignment="1" applyProtection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0</v>
      </c>
      <c r="E1" s="303"/>
      <c r="F1" s="303"/>
      <c r="G1" s="303"/>
      <c r="H1" s="2"/>
      <c r="I1" s="2"/>
      <c r="M1" s="1"/>
      <c r="N1" s="2"/>
      <c r="O1" s="2"/>
      <c r="P1" s="303" t="s">
        <v>1</v>
      </c>
      <c r="Q1" s="303"/>
      <c r="R1" s="303"/>
      <c r="S1" s="303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04" t="s">
        <v>17</v>
      </c>
      <c r="G55" s="304"/>
      <c r="H55" s="304"/>
      <c r="I55" s="304"/>
      <c r="J55" s="305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05"/>
      <c r="K56" s="16"/>
      <c r="M56" s="16"/>
      <c r="N56" s="16"/>
      <c r="O56" s="16"/>
      <c r="P56" s="16"/>
      <c r="Q56" s="16"/>
      <c r="R56" s="304" t="s">
        <v>17</v>
      </c>
      <c r="S56" s="304"/>
      <c r="T56" s="304"/>
      <c r="U56" s="304"/>
      <c r="V56" s="305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05"/>
      <c r="W57" s="16"/>
    </row>
    <row r="63" spans="1:23" ht="28.5" x14ac:dyDescent="0.45">
      <c r="A63" s="1"/>
      <c r="B63" s="2"/>
      <c r="C63" s="2"/>
      <c r="D63" s="303" t="s">
        <v>18</v>
      </c>
      <c r="E63" s="303"/>
      <c r="F63" s="303"/>
      <c r="G63" s="303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03" t="s">
        <v>19</v>
      </c>
      <c r="Q64" s="303"/>
      <c r="R64" s="303"/>
      <c r="S64" s="303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04" t="s">
        <v>17</v>
      </c>
      <c r="G117" s="304"/>
      <c r="H117" s="304"/>
      <c r="I117" s="304"/>
      <c r="J117" s="305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05"/>
      <c r="K118" s="16"/>
      <c r="M118" s="16"/>
      <c r="N118" s="16"/>
      <c r="O118" s="16"/>
      <c r="P118" s="16"/>
      <c r="Q118" s="16"/>
      <c r="R118" s="304" t="s">
        <v>17</v>
      </c>
      <c r="S118" s="304"/>
      <c r="T118" s="304"/>
      <c r="U118" s="304"/>
      <c r="V118" s="305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05"/>
      <c r="W119" s="16"/>
    </row>
    <row r="122" spans="1:36" ht="28.5" x14ac:dyDescent="0.45">
      <c r="A122" s="1"/>
      <c r="B122" s="2"/>
      <c r="C122" s="2"/>
      <c r="D122" s="303" t="s">
        <v>20</v>
      </c>
      <c r="E122" s="303"/>
      <c r="F122" s="303"/>
      <c r="G122" s="303"/>
      <c r="H122" s="2"/>
      <c r="I122" s="2"/>
      <c r="M122" s="1"/>
      <c r="N122" s="2"/>
      <c r="O122" s="2"/>
      <c r="P122" s="303" t="s">
        <v>21</v>
      </c>
      <c r="Q122" s="303"/>
      <c r="R122" s="303"/>
      <c r="S122" s="303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04" t="s">
        <v>17</v>
      </c>
      <c r="G175" s="304"/>
      <c r="H175" s="304"/>
      <c r="I175" s="304"/>
      <c r="J175" s="305">
        <f>I173-K172</f>
        <v>464.51000000000022</v>
      </c>
      <c r="K175" s="16"/>
      <c r="M175" s="16"/>
      <c r="N175" s="16"/>
      <c r="O175" s="16"/>
      <c r="P175" s="16"/>
      <c r="Q175" s="16"/>
      <c r="R175" s="304" t="s">
        <v>17</v>
      </c>
      <c r="S175" s="304"/>
      <c r="T175" s="304"/>
      <c r="U175" s="304"/>
      <c r="V175" s="305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05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05"/>
      <c r="W176" s="16"/>
    </row>
    <row r="180" spans="1:23" ht="28.5" x14ac:dyDescent="0.45">
      <c r="A180" s="1"/>
      <c r="B180" s="2"/>
      <c r="C180" s="2"/>
      <c r="D180" s="303" t="s">
        <v>74</v>
      </c>
      <c r="E180" s="303"/>
      <c r="F180" s="303"/>
      <c r="G180" s="303"/>
      <c r="H180" s="2"/>
      <c r="I180" s="2"/>
      <c r="M180" s="1"/>
      <c r="N180" s="2"/>
      <c r="O180" s="2"/>
      <c r="P180" s="303" t="s">
        <v>75</v>
      </c>
      <c r="Q180" s="303"/>
      <c r="R180" s="303"/>
      <c r="S180" s="303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04" t="s">
        <v>17</v>
      </c>
      <c r="G234" s="304"/>
      <c r="H234" s="304"/>
      <c r="I234" s="304"/>
      <c r="J234" s="305">
        <f>I232-K231</f>
        <v>183.42999999999984</v>
      </c>
      <c r="K234" s="16"/>
      <c r="M234" s="16"/>
      <c r="N234" s="16"/>
      <c r="O234" s="16"/>
      <c r="P234" s="16"/>
      <c r="Q234" s="16"/>
      <c r="R234" s="304" t="s">
        <v>17</v>
      </c>
      <c r="S234" s="304"/>
      <c r="T234" s="304"/>
      <c r="U234" s="304"/>
      <c r="V234" s="305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05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05"/>
      <c r="W235" s="16"/>
    </row>
    <row r="241" spans="1:23" ht="28.5" x14ac:dyDescent="0.45">
      <c r="A241" s="1"/>
      <c r="B241" s="2"/>
      <c r="C241" s="2"/>
      <c r="D241" s="303" t="s">
        <v>97</v>
      </c>
      <c r="E241" s="303"/>
      <c r="F241" s="303"/>
      <c r="G241" s="303"/>
      <c r="H241" s="2"/>
      <c r="I241" s="2"/>
      <c r="M241" s="1"/>
      <c r="N241" s="2"/>
      <c r="O241" s="2"/>
      <c r="P241" s="303" t="s">
        <v>98</v>
      </c>
      <c r="Q241" s="303"/>
      <c r="R241" s="303"/>
      <c r="S241" s="303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04" t="s">
        <v>17</v>
      </c>
      <c r="G295" s="304"/>
      <c r="H295" s="304"/>
      <c r="I295" s="304"/>
      <c r="J295" s="305">
        <f>I293-K292</f>
        <v>40.949999999999989</v>
      </c>
      <c r="K295" s="16"/>
      <c r="M295" s="16"/>
      <c r="N295" s="16"/>
      <c r="O295" s="16"/>
      <c r="P295" s="16"/>
      <c r="Q295" s="16"/>
      <c r="R295" s="304" t="s">
        <v>17</v>
      </c>
      <c r="S295" s="304"/>
      <c r="T295" s="304"/>
      <c r="U295" s="304"/>
      <c r="V295" s="305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05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05"/>
      <c r="W296" s="16"/>
    </row>
    <row r="301" spans="1:23" ht="28.5" x14ac:dyDescent="0.45">
      <c r="A301" s="1"/>
      <c r="B301" s="2"/>
      <c r="C301" s="2"/>
      <c r="D301" s="303" t="s">
        <v>102</v>
      </c>
      <c r="E301" s="303"/>
      <c r="F301" s="303"/>
      <c r="G301" s="303"/>
      <c r="H301" s="2"/>
      <c r="I301" s="2"/>
      <c r="M301" s="1"/>
      <c r="N301" s="2"/>
      <c r="O301" s="2"/>
      <c r="P301" s="303" t="s">
        <v>103</v>
      </c>
      <c r="Q301" s="303"/>
      <c r="R301" s="303"/>
      <c r="S301" s="303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04" t="s">
        <v>17</v>
      </c>
      <c r="G355" s="304"/>
      <c r="H355" s="304"/>
      <c r="I355" s="304"/>
      <c r="J355" s="305">
        <f>I353-K352</f>
        <v>8.1999999999999886</v>
      </c>
      <c r="K355" s="16"/>
      <c r="M355" s="16"/>
      <c r="N355" s="16"/>
      <c r="O355" s="16"/>
      <c r="P355" s="16"/>
      <c r="Q355" s="16"/>
      <c r="R355" s="304" t="s">
        <v>17</v>
      </c>
      <c r="S355" s="304"/>
      <c r="T355" s="304"/>
      <c r="U355" s="304"/>
      <c r="V355" s="305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05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05"/>
      <c r="W356" s="16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09" t="s">
        <v>0</v>
      </c>
      <c r="D1" s="309"/>
      <c r="E1" s="309"/>
      <c r="N1" s="309" t="s">
        <v>1</v>
      </c>
      <c r="O1" s="309"/>
      <c r="P1" s="30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290</v>
      </c>
      <c r="G2" s="4" t="s">
        <v>8</v>
      </c>
      <c r="H2" s="4"/>
      <c r="I2" s="4" t="s">
        <v>248</v>
      </c>
      <c r="J2" s="4" t="s">
        <v>361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290</v>
      </c>
      <c r="R2" s="4" t="s">
        <v>8</v>
      </c>
      <c r="S2" s="4"/>
      <c r="T2" s="4"/>
      <c r="U2" s="4" t="s">
        <v>361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421</v>
      </c>
      <c r="E3" s="8" t="s">
        <v>422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10" t="s">
        <v>17</v>
      </c>
      <c r="G17" s="310"/>
      <c r="H17" s="310"/>
      <c r="I17" s="310"/>
      <c r="J17" s="103">
        <f>G16-J15</f>
        <v>8.7999999999999972</v>
      </c>
      <c r="L17" s="15"/>
      <c r="M17" s="16"/>
      <c r="N17" s="16"/>
      <c r="O17" s="16"/>
      <c r="P17" s="16"/>
      <c r="Q17" s="310" t="s">
        <v>17</v>
      </c>
      <c r="R17" s="310"/>
      <c r="S17" s="310"/>
      <c r="T17" s="310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09" t="s">
        <v>18</v>
      </c>
      <c r="D24" s="309"/>
      <c r="E24" s="309"/>
      <c r="N24" s="309" t="s">
        <v>19</v>
      </c>
      <c r="O24" s="309"/>
      <c r="P24" s="309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290</v>
      </c>
      <c r="G25" s="4" t="s">
        <v>8</v>
      </c>
      <c r="H25" s="4"/>
      <c r="I25" s="4" t="s">
        <v>11</v>
      </c>
      <c r="J25" s="4" t="s">
        <v>361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290</v>
      </c>
      <c r="R25" s="4" t="s">
        <v>8</v>
      </c>
      <c r="S25" s="4"/>
      <c r="T25" s="4" t="s">
        <v>370</v>
      </c>
      <c r="U25" s="4" t="s">
        <v>361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290</v>
      </c>
      <c r="AC26" s="4" t="s">
        <v>8</v>
      </c>
      <c r="AD26" s="4"/>
      <c r="AE26" s="4" t="s">
        <v>370</v>
      </c>
      <c r="AF26" s="4" t="s">
        <v>361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423</v>
      </c>
      <c r="AA27" s="16" t="s">
        <v>424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425</v>
      </c>
      <c r="Y28" s="16" t="s">
        <v>426</v>
      </c>
      <c r="Z28" s="16" t="s">
        <v>423</v>
      </c>
      <c r="AA28" s="16" t="s">
        <v>424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10" t="s">
        <v>17</v>
      </c>
      <c r="G40" s="310"/>
      <c r="H40" s="310"/>
      <c r="I40" s="310"/>
      <c r="J40" s="103">
        <f>G39-J38</f>
        <v>0</v>
      </c>
      <c r="L40" s="15"/>
      <c r="M40" s="16"/>
      <c r="N40" s="16"/>
      <c r="O40" s="16"/>
      <c r="P40" s="16"/>
      <c r="Q40" s="310" t="s">
        <v>17</v>
      </c>
      <c r="R40" s="310"/>
      <c r="S40" s="310"/>
      <c r="T40" s="310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09" t="s">
        <v>130</v>
      </c>
      <c r="D48" s="309"/>
      <c r="E48" s="309"/>
      <c r="N48" s="309" t="s">
        <v>21</v>
      </c>
      <c r="O48" s="309"/>
      <c r="P48" s="309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290</v>
      </c>
      <c r="G49" s="4" t="s">
        <v>8</v>
      </c>
      <c r="H49" s="4"/>
      <c r="I49" s="4" t="s">
        <v>317</v>
      </c>
      <c r="J49" s="4" t="s">
        <v>361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290</v>
      </c>
      <c r="R49" s="4" t="s">
        <v>8</v>
      </c>
      <c r="S49" s="4"/>
      <c r="T49" s="4"/>
      <c r="U49" s="4" t="s">
        <v>361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10" t="s">
        <v>17</v>
      </c>
      <c r="G64" s="310"/>
      <c r="H64" s="310"/>
      <c r="I64" s="310"/>
      <c r="J64" s="103">
        <f>G63-J62</f>
        <v>0</v>
      </c>
      <c r="L64" s="15"/>
      <c r="M64" s="16"/>
      <c r="N64" s="16"/>
      <c r="O64" s="16"/>
      <c r="P64" s="16"/>
      <c r="Q64" s="310" t="s">
        <v>17</v>
      </c>
      <c r="R64" s="310"/>
      <c r="S64" s="310"/>
      <c r="T64" s="310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09" t="s">
        <v>74</v>
      </c>
      <c r="D71" s="309"/>
      <c r="E71" s="309"/>
      <c r="N71" s="309" t="s">
        <v>75</v>
      </c>
      <c r="O71" s="309"/>
      <c r="P71" s="309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290</v>
      </c>
      <c r="G72" s="4" t="s">
        <v>8</v>
      </c>
      <c r="H72" s="4"/>
      <c r="I72" s="4" t="s">
        <v>281</v>
      </c>
      <c r="J72" s="4" t="s">
        <v>361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290</v>
      </c>
      <c r="R72" s="4" t="s">
        <v>8</v>
      </c>
      <c r="S72" s="4"/>
      <c r="T72" s="4"/>
      <c r="U72" s="4" t="s">
        <v>361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423</v>
      </c>
      <c r="E73" s="16" t="s">
        <v>427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423</v>
      </c>
      <c r="E74" s="16" t="s">
        <v>427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10" t="s">
        <v>17</v>
      </c>
      <c r="G87" s="310"/>
      <c r="H87" s="310"/>
      <c r="I87" s="310"/>
      <c r="J87" s="103">
        <f>G86-J85</f>
        <v>17.599999999999994</v>
      </c>
      <c r="L87" s="15"/>
      <c r="M87" s="16"/>
      <c r="N87" s="16"/>
      <c r="O87" s="16"/>
      <c r="P87" s="16"/>
      <c r="Q87" s="310" t="s">
        <v>17</v>
      </c>
      <c r="R87" s="310"/>
      <c r="S87" s="310"/>
      <c r="T87" s="310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09" t="s">
        <v>97</v>
      </c>
      <c r="D95" s="309"/>
      <c r="E95" s="309"/>
      <c r="N95" s="309" t="s">
        <v>167</v>
      </c>
      <c r="O95" s="309"/>
      <c r="P95" s="309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290</v>
      </c>
      <c r="G96" s="4" t="s">
        <v>8</v>
      </c>
      <c r="H96" s="4"/>
      <c r="I96" s="4"/>
      <c r="J96" s="4" t="s">
        <v>361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290</v>
      </c>
      <c r="R96" s="4" t="s">
        <v>8</v>
      </c>
      <c r="S96" s="4"/>
      <c r="T96" s="4"/>
      <c r="U96" s="4" t="s">
        <v>361</v>
      </c>
    </row>
    <row r="97" spans="1:21" x14ac:dyDescent="0.25">
      <c r="A97" s="15">
        <v>45180</v>
      </c>
      <c r="B97" s="16" t="s">
        <v>428</v>
      </c>
      <c r="C97" s="16" t="s">
        <v>58</v>
      </c>
      <c r="D97" s="16" t="s">
        <v>421</v>
      </c>
      <c r="E97" s="16" t="s">
        <v>429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10" t="s">
        <v>17</v>
      </c>
      <c r="G111" s="310"/>
      <c r="H111" s="310"/>
      <c r="I111" s="310"/>
      <c r="J111" s="103">
        <f>G110-J109</f>
        <v>8.5999999999999943</v>
      </c>
      <c r="L111" s="15"/>
      <c r="M111" s="16"/>
      <c r="N111" s="16"/>
      <c r="O111" s="16"/>
      <c r="P111" s="16"/>
      <c r="Q111" s="310" t="s">
        <v>17</v>
      </c>
      <c r="R111" s="310"/>
      <c r="S111" s="310"/>
      <c r="T111" s="310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09" t="s">
        <v>430</v>
      </c>
      <c r="D118" s="309"/>
      <c r="E118" s="309"/>
      <c r="N118" s="309" t="s">
        <v>203</v>
      </c>
      <c r="O118" s="309"/>
      <c r="P118" s="309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290</v>
      </c>
      <c r="G119" s="4" t="s">
        <v>8</v>
      </c>
      <c r="H119" s="4"/>
      <c r="I119" s="4"/>
      <c r="J119" s="4" t="s">
        <v>361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290</v>
      </c>
      <c r="R119" s="4" t="s">
        <v>8</v>
      </c>
      <c r="S119" s="4"/>
      <c r="T119" s="4"/>
      <c r="U119" s="4" t="s">
        <v>361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422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431</v>
      </c>
      <c r="P120" s="16" t="s">
        <v>422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432</v>
      </c>
      <c r="C121" s="16" t="s">
        <v>38</v>
      </c>
      <c r="D121" s="16" t="s">
        <v>160</v>
      </c>
      <c r="E121" s="16" t="s">
        <v>422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431</v>
      </c>
      <c r="P121" s="16" t="s">
        <v>422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433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434</v>
      </c>
      <c r="N122" s="16" t="s">
        <v>50</v>
      </c>
      <c r="O122" s="16" t="s">
        <v>431</v>
      </c>
      <c r="P122" s="16" t="s">
        <v>422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422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240</v>
      </c>
      <c r="N123" s="16" t="s">
        <v>31</v>
      </c>
      <c r="O123" s="16" t="s">
        <v>431</v>
      </c>
      <c r="P123" s="16" t="s">
        <v>422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422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240</v>
      </c>
      <c r="N124" s="16" t="s">
        <v>31</v>
      </c>
      <c r="O124" s="16" t="s">
        <v>431</v>
      </c>
      <c r="P124" s="16" t="s">
        <v>422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435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431</v>
      </c>
      <c r="P125" s="16" t="s">
        <v>422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436</v>
      </c>
      <c r="P126" s="16" t="s">
        <v>422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10" t="s">
        <v>17</v>
      </c>
      <c r="G134" s="310"/>
      <c r="H134" s="310"/>
      <c r="I134" s="310"/>
      <c r="J134" s="103">
        <f>G133-J132</f>
        <v>52.799999999999955</v>
      </c>
      <c r="L134" s="15"/>
      <c r="M134" s="16"/>
      <c r="N134" s="16"/>
      <c r="O134" s="16"/>
      <c r="P134" s="16"/>
      <c r="Q134" s="310" t="s">
        <v>17</v>
      </c>
      <c r="R134" s="310"/>
      <c r="S134" s="310"/>
      <c r="T134" s="310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J6" sqref="J6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03" t="s">
        <v>0</v>
      </c>
      <c r="E1" s="303"/>
      <c r="F1" s="303"/>
      <c r="G1" s="303"/>
      <c r="O1" s="303" t="s">
        <v>1</v>
      </c>
      <c r="P1" s="303"/>
      <c r="Q1" s="303"/>
      <c r="R1" s="303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437</v>
      </c>
      <c r="I3" s="4" t="s">
        <v>438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437</v>
      </c>
      <c r="T3" s="4" t="s">
        <v>438</v>
      </c>
      <c r="U3" s="36" t="s">
        <v>108</v>
      </c>
    </row>
    <row r="4" spans="1:21" x14ac:dyDescent="0.25">
      <c r="A4" s="15">
        <v>45301</v>
      </c>
      <c r="B4" s="16" t="s">
        <v>119</v>
      </c>
      <c r="C4" s="16" t="s">
        <v>113</v>
      </c>
      <c r="D4" s="16" t="s">
        <v>439</v>
      </c>
      <c r="E4" s="16" t="s">
        <v>88</v>
      </c>
      <c r="F4" s="16">
        <v>33861</v>
      </c>
      <c r="G4" s="18">
        <v>162</v>
      </c>
      <c r="H4" s="18"/>
      <c r="I4" s="18"/>
      <c r="J4" s="18">
        <v>140</v>
      </c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16" t="s">
        <v>24</v>
      </c>
      <c r="D5" s="16" t="s">
        <v>439</v>
      </c>
      <c r="E5" s="16" t="s">
        <v>88</v>
      </c>
      <c r="F5" s="16">
        <v>33862</v>
      </c>
      <c r="G5" s="18">
        <v>162</v>
      </c>
      <c r="H5" s="18"/>
      <c r="I5" s="18"/>
      <c r="J5" s="18">
        <v>140</v>
      </c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18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18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324</v>
      </c>
      <c r="H17" s="21">
        <f>SUM(H4:H16)</f>
        <v>0</v>
      </c>
      <c r="I17" s="21">
        <f>SUM(I4:I16)</f>
        <v>0</v>
      </c>
      <c r="J17" s="21">
        <f>G18-H17</f>
        <v>320.76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303</v>
      </c>
      <c r="C18" s="16"/>
      <c r="D18" s="16"/>
      <c r="E18" s="16"/>
      <c r="F18" s="20" t="s">
        <v>16</v>
      </c>
      <c r="G18" s="20">
        <f>G17*0.99</f>
        <v>320.76</v>
      </c>
      <c r="H18" s="16"/>
      <c r="I18" s="16"/>
      <c r="J18" s="16"/>
      <c r="L18" s="16"/>
      <c r="M18" s="191" t="s">
        <v>303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10" t="s">
        <v>17</v>
      </c>
      <c r="G19" s="310"/>
      <c r="H19" s="310"/>
      <c r="I19" s="202">
        <f>G18-I17</f>
        <v>320.76</v>
      </c>
      <c r="L19" s="16"/>
      <c r="M19" s="16"/>
      <c r="N19" s="16"/>
      <c r="O19" s="16"/>
      <c r="P19" s="16"/>
      <c r="Q19" s="310" t="s">
        <v>17</v>
      </c>
      <c r="R19" s="310"/>
      <c r="S19" s="310"/>
      <c r="T19" s="202">
        <f>T18-U17</f>
        <v>0</v>
      </c>
    </row>
    <row r="23" spans="1:21" x14ac:dyDescent="0.25">
      <c r="D23" s="303" t="s">
        <v>18</v>
      </c>
      <c r="E23" s="303"/>
      <c r="F23" s="303"/>
      <c r="G23" s="303"/>
      <c r="O23" s="303" t="s">
        <v>19</v>
      </c>
      <c r="P23" s="303"/>
      <c r="Q23" s="303"/>
      <c r="R23" s="303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437</v>
      </c>
      <c r="I25" s="4" t="s">
        <v>438</v>
      </c>
      <c r="J25" s="36" t="s">
        <v>108</v>
      </c>
      <c r="K25" s="36" t="s">
        <v>297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437</v>
      </c>
      <c r="T25" s="4" t="s">
        <v>438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303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303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10" t="s">
        <v>17</v>
      </c>
      <c r="G41" s="310"/>
      <c r="H41" s="310"/>
      <c r="I41" s="202">
        <f>I40-J39</f>
        <v>0</v>
      </c>
      <c r="L41" s="16"/>
      <c r="M41" s="16"/>
      <c r="N41" s="16"/>
      <c r="O41" s="16"/>
      <c r="P41" s="16"/>
      <c r="Q41" s="310" t="s">
        <v>17</v>
      </c>
      <c r="R41" s="310"/>
      <c r="S41" s="310"/>
      <c r="T41" s="202">
        <f>R40-T39</f>
        <v>0</v>
      </c>
    </row>
    <row r="45" spans="1:21" x14ac:dyDescent="0.25">
      <c r="D45" s="303" t="s">
        <v>20</v>
      </c>
      <c r="E45" s="303"/>
      <c r="F45" s="303"/>
      <c r="G45" s="303"/>
      <c r="O45" s="303" t="s">
        <v>21</v>
      </c>
      <c r="P45" s="303"/>
      <c r="Q45" s="303"/>
      <c r="R45" s="303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437</v>
      </c>
      <c r="I47" s="4" t="s">
        <v>317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437</v>
      </c>
      <c r="T47" s="4" t="s">
        <v>438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303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303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10" t="s">
        <v>17</v>
      </c>
      <c r="G63" s="310"/>
      <c r="H63" s="310"/>
      <c r="I63" s="202">
        <f>G62-J61</f>
        <v>0</v>
      </c>
      <c r="L63" s="16"/>
      <c r="M63" s="16"/>
      <c r="N63" s="16"/>
      <c r="O63" s="16"/>
      <c r="P63" s="16"/>
      <c r="Q63" s="310" t="s">
        <v>17</v>
      </c>
      <c r="R63" s="310"/>
      <c r="S63" s="310"/>
      <c r="T63" s="202">
        <f>R62-T61</f>
        <v>0</v>
      </c>
    </row>
    <row r="69" spans="1:22" x14ac:dyDescent="0.25">
      <c r="D69" s="303" t="s">
        <v>74</v>
      </c>
      <c r="E69" s="303"/>
      <c r="F69" s="303"/>
      <c r="G69" s="303"/>
      <c r="O69" s="303" t="s">
        <v>75</v>
      </c>
      <c r="P69" s="303"/>
      <c r="Q69" s="303"/>
      <c r="R69" s="303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437</v>
      </c>
      <c r="I71" s="4" t="s">
        <v>438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437</v>
      </c>
      <c r="T71" s="4" t="s">
        <v>438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440</v>
      </c>
      <c r="P72" s="16" t="s">
        <v>56</v>
      </c>
      <c r="Q72" s="16" t="s">
        <v>441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440</v>
      </c>
      <c r="P73" s="16" t="s">
        <v>56</v>
      </c>
      <c r="Q73" s="16" t="s">
        <v>442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303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303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10" t="s">
        <v>17</v>
      </c>
      <c r="G87" s="310"/>
      <c r="H87" s="310"/>
      <c r="I87" s="202">
        <f>G86-I85</f>
        <v>0</v>
      </c>
      <c r="L87" s="16"/>
      <c r="M87" s="16"/>
      <c r="N87" s="16"/>
      <c r="O87" s="16"/>
      <c r="P87" s="16"/>
      <c r="Q87" s="310" t="s">
        <v>17</v>
      </c>
      <c r="R87" s="310"/>
      <c r="S87" s="310"/>
      <c r="T87" s="202">
        <f>R86-U85</f>
        <v>35.800000000000011</v>
      </c>
    </row>
    <row r="92" spans="1:22" x14ac:dyDescent="0.25">
      <c r="D92" s="303" t="s">
        <v>97</v>
      </c>
      <c r="E92" s="303"/>
      <c r="F92" s="303"/>
      <c r="G92" s="303"/>
      <c r="O92" s="303" t="s">
        <v>167</v>
      </c>
      <c r="P92" s="303"/>
      <c r="Q92" s="303"/>
      <c r="R92" s="303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437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437</v>
      </c>
      <c r="T94" s="4" t="s">
        <v>438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439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240</v>
      </c>
      <c r="N95" s="16" t="s">
        <v>31</v>
      </c>
      <c r="O95" s="16" t="s">
        <v>443</v>
      </c>
      <c r="P95" s="16" t="s">
        <v>385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439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443</v>
      </c>
      <c r="P96" s="16" t="s">
        <v>385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443</v>
      </c>
      <c r="P97" s="16" t="s">
        <v>385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277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444</v>
      </c>
      <c r="N99" s="16" t="s">
        <v>58</v>
      </c>
      <c r="O99" s="16" t="s">
        <v>443</v>
      </c>
      <c r="P99" s="16" t="s">
        <v>445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240</v>
      </c>
      <c r="N100" s="16" t="s">
        <v>31</v>
      </c>
      <c r="O100" s="16" t="s">
        <v>443</v>
      </c>
      <c r="P100" s="16" t="s">
        <v>445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443</v>
      </c>
      <c r="P101" s="16" t="s">
        <v>445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444</v>
      </c>
      <c r="N102" s="16" t="s">
        <v>58</v>
      </c>
      <c r="O102" s="16" t="s">
        <v>443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443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277</v>
      </c>
      <c r="P104" s="16" t="s">
        <v>446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443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443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447</v>
      </c>
      <c r="P107" s="16" t="s">
        <v>448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303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303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10" t="s">
        <v>17</v>
      </c>
      <c r="G110" s="310"/>
      <c r="H110" s="310"/>
      <c r="I110" s="202">
        <f>G109-J108</f>
        <v>36.300000000000011</v>
      </c>
      <c r="L110" s="16"/>
      <c r="M110" s="16"/>
      <c r="N110" s="16"/>
      <c r="O110" s="16"/>
      <c r="P110" s="16"/>
      <c r="Q110" s="310" t="s">
        <v>17</v>
      </c>
      <c r="R110" s="310"/>
      <c r="S110" s="310"/>
      <c r="T110" s="202">
        <f>R109-U108</f>
        <v>411.92000000000007</v>
      </c>
    </row>
    <row r="115" spans="1:21" x14ac:dyDescent="0.25">
      <c r="D115" s="303" t="s">
        <v>102</v>
      </c>
      <c r="E115" s="303"/>
      <c r="F115" s="303"/>
      <c r="G115" s="303"/>
      <c r="O115" s="303" t="s">
        <v>203</v>
      </c>
      <c r="P115" s="303"/>
      <c r="Q115" s="303"/>
      <c r="R115" s="303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437</v>
      </c>
      <c r="I117" s="4" t="s">
        <v>317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437</v>
      </c>
      <c r="T117" s="4" t="s">
        <v>438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439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439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439</v>
      </c>
      <c r="E119" s="11" t="s">
        <v>449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439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439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439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439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439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439</v>
      </c>
      <c r="E122" s="11" t="s">
        <v>450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439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451</v>
      </c>
      <c r="C123" s="16" t="s">
        <v>452</v>
      </c>
      <c r="D123" s="16" t="s">
        <v>439</v>
      </c>
      <c r="E123" s="11" t="s">
        <v>453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454</v>
      </c>
      <c r="N123" s="16" t="s">
        <v>455</v>
      </c>
      <c r="O123" s="16" t="s">
        <v>439</v>
      </c>
      <c r="P123" s="16" t="s">
        <v>450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439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439</v>
      </c>
      <c r="P124" s="16" t="s">
        <v>450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439</v>
      </c>
      <c r="E125" s="11" t="s">
        <v>456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439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439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439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439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439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439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439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439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439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439</v>
      </c>
      <c r="E130" s="16" t="s">
        <v>449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443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457</v>
      </c>
      <c r="C131" s="16" t="s">
        <v>458</v>
      </c>
      <c r="D131" s="16" t="s">
        <v>439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443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439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443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443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303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303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10" t="s">
        <v>17</v>
      </c>
      <c r="G139" s="310"/>
      <c r="H139" s="310"/>
      <c r="I139" s="202">
        <f>G138-J137</f>
        <v>759.58740000000034</v>
      </c>
      <c r="L139" s="16"/>
      <c r="M139" s="16"/>
      <c r="N139" s="16"/>
      <c r="O139" s="16"/>
      <c r="P139" s="16"/>
      <c r="Q139" s="310" t="s">
        <v>17</v>
      </c>
      <c r="R139" s="310"/>
      <c r="S139" s="310"/>
      <c r="T139" s="202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A6" sqref="A6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3" t="s">
        <v>0</v>
      </c>
      <c r="D1" s="313"/>
      <c r="E1" s="313"/>
      <c r="M1" s="313" t="s">
        <v>1</v>
      </c>
      <c r="N1" s="313"/>
      <c r="O1" s="313"/>
    </row>
    <row r="2" spans="1:19" x14ac:dyDescent="0.25">
      <c r="A2" s="4" t="s">
        <v>2</v>
      </c>
      <c r="B2" s="4" t="s">
        <v>459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460</v>
      </c>
      <c r="I2" s="4" t="s">
        <v>292</v>
      </c>
      <c r="K2" s="4" t="s">
        <v>2</v>
      </c>
      <c r="L2" s="4" t="s">
        <v>459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460</v>
      </c>
      <c r="S2" s="4" t="s">
        <v>292</v>
      </c>
    </row>
    <row r="3" spans="1:19" x14ac:dyDescent="0.25">
      <c r="A3" s="7" t="s">
        <v>461</v>
      </c>
      <c r="B3" s="11" t="s">
        <v>115</v>
      </c>
      <c r="C3" s="11" t="s">
        <v>45</v>
      </c>
      <c r="D3" s="11" t="s">
        <v>462</v>
      </c>
      <c r="E3" s="11" t="s">
        <v>463</v>
      </c>
      <c r="F3" s="11">
        <v>164058</v>
      </c>
      <c r="G3" s="26">
        <v>300</v>
      </c>
      <c r="H3" s="26"/>
      <c r="I3" s="241">
        <v>285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/>
      <c r="B4" s="11"/>
      <c r="C4" s="11"/>
      <c r="D4" s="11"/>
      <c r="E4" s="11"/>
      <c r="F4" s="11"/>
      <c r="G4" s="26"/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/>
      <c r="B5" s="11"/>
      <c r="C5" s="11"/>
      <c r="D5" s="11"/>
      <c r="E5" s="11"/>
      <c r="F5" s="11"/>
      <c r="G5" s="26"/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300</v>
      </c>
      <c r="H26" s="21">
        <f>SUM(H19:H25)</f>
        <v>0</v>
      </c>
      <c r="I26" s="21">
        <f>SUM(I3:I25)</f>
        <v>285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297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04" t="s">
        <v>17</v>
      </c>
      <c r="G28" s="304"/>
      <c r="H28" s="304"/>
      <c r="I28" s="202">
        <f>G27-I26</f>
        <v>12</v>
      </c>
      <c r="P28" s="304" t="s">
        <v>17</v>
      </c>
      <c r="Q28" s="304"/>
      <c r="R28" s="304"/>
      <c r="S28" s="202">
        <f>Q27-S26</f>
        <v>0</v>
      </c>
    </row>
    <row r="34" spans="1:28" ht="26.25" x14ac:dyDescent="0.4">
      <c r="C34" s="313" t="s">
        <v>18</v>
      </c>
      <c r="D34" s="313"/>
      <c r="E34" s="313"/>
      <c r="M34" s="313" t="s">
        <v>19</v>
      </c>
      <c r="N34" s="313"/>
      <c r="O34" s="313"/>
    </row>
    <row r="35" spans="1:28" x14ac:dyDescent="0.25">
      <c r="A35" s="4" t="s">
        <v>2</v>
      </c>
      <c r="B35" s="4" t="s">
        <v>459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460</v>
      </c>
      <c r="I35" s="4" t="s">
        <v>292</v>
      </c>
      <c r="K35" s="4" t="s">
        <v>2</v>
      </c>
      <c r="L35" s="4" t="s">
        <v>459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460</v>
      </c>
      <c r="S35" s="4" t="s">
        <v>292</v>
      </c>
      <c r="T35" s="36" t="s">
        <v>248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464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04" t="s">
        <v>17</v>
      </c>
      <c r="G66" s="304"/>
      <c r="H66" s="304"/>
      <c r="I66" s="202">
        <f>G65-I64</f>
        <v>0</v>
      </c>
      <c r="P66" s="304" t="s">
        <v>17</v>
      </c>
      <c r="Q66" s="304"/>
      <c r="R66" s="304"/>
      <c r="S66" s="202">
        <f>Q65-S64</f>
        <v>0</v>
      </c>
    </row>
    <row r="70" spans="1:31" ht="26.25" x14ac:dyDescent="0.4">
      <c r="C70" s="313" t="s">
        <v>20</v>
      </c>
      <c r="D70" s="313"/>
      <c r="E70" s="313"/>
      <c r="M70" s="313" t="s">
        <v>21</v>
      </c>
      <c r="N70" s="313"/>
      <c r="O70" s="313"/>
    </row>
    <row r="71" spans="1:31" x14ac:dyDescent="0.25">
      <c r="A71" s="4" t="s">
        <v>2</v>
      </c>
      <c r="B71" s="4" t="s">
        <v>459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460</v>
      </c>
      <c r="I71" s="4" t="s">
        <v>292</v>
      </c>
      <c r="K71" s="4" t="s">
        <v>2</v>
      </c>
      <c r="L71" s="4" t="s">
        <v>459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465</v>
      </c>
      <c r="S71" s="4" t="s">
        <v>292</v>
      </c>
      <c r="W71" s="4" t="s">
        <v>2</v>
      </c>
      <c r="X71" s="4" t="s">
        <v>459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460</v>
      </c>
      <c r="AE71" s="4" t="s">
        <v>292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466</v>
      </c>
      <c r="AA72" s="11" t="s">
        <v>467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468</v>
      </c>
      <c r="Y73" s="11" t="s">
        <v>47</v>
      </c>
      <c r="Z73" s="11" t="s">
        <v>466</v>
      </c>
      <c r="AA73" s="11" t="s">
        <v>469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466</v>
      </c>
      <c r="AA74" s="11" t="s">
        <v>470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466</v>
      </c>
      <c r="AA75" s="11" t="s">
        <v>470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471</v>
      </c>
      <c r="Y76" s="11" t="s">
        <v>60</v>
      </c>
      <c r="Z76" s="11" t="s">
        <v>466</v>
      </c>
      <c r="AA76" s="11" t="s">
        <v>470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466</v>
      </c>
      <c r="AA77" s="11" t="s">
        <v>470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466</v>
      </c>
      <c r="AA78" s="11" t="s">
        <v>470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472</v>
      </c>
      <c r="AA79" s="11" t="s">
        <v>470</v>
      </c>
      <c r="AB79" s="11" t="s">
        <v>473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466</v>
      </c>
      <c r="AA80" s="11" t="s">
        <v>474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468</v>
      </c>
      <c r="Y81" s="11" t="s">
        <v>47</v>
      </c>
      <c r="Z81" s="11" t="s">
        <v>466</v>
      </c>
      <c r="AA81" s="11" t="s">
        <v>467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472</v>
      </c>
      <c r="AA82" s="11" t="s">
        <v>475</v>
      </c>
      <c r="AB82" s="11" t="s">
        <v>473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468</v>
      </c>
      <c r="Y83" s="11" t="s">
        <v>47</v>
      </c>
      <c r="Z83" s="11" t="s">
        <v>466</v>
      </c>
      <c r="AA83" s="11" t="s">
        <v>469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466</v>
      </c>
      <c r="AA84" s="11" t="s">
        <v>469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04" t="s">
        <v>17</v>
      </c>
      <c r="Q97" s="304"/>
      <c r="R97" s="304"/>
      <c r="S97" s="202">
        <f>Q96-S95</f>
        <v>0</v>
      </c>
    </row>
    <row r="98" spans="1:27" ht="15.75" x14ac:dyDescent="0.25">
      <c r="F98" s="304" t="s">
        <v>17</v>
      </c>
      <c r="G98" s="304"/>
      <c r="H98" s="304"/>
      <c r="I98" s="202">
        <f>G97-I96</f>
        <v>0</v>
      </c>
    </row>
    <row r="102" spans="1:27" ht="26.25" x14ac:dyDescent="0.4">
      <c r="M102" s="313" t="s">
        <v>75</v>
      </c>
      <c r="N102" s="313"/>
      <c r="O102" s="313"/>
      <c r="W102" s="314"/>
      <c r="X102" s="314"/>
      <c r="Y102" s="314"/>
    </row>
    <row r="103" spans="1:27" ht="26.25" x14ac:dyDescent="0.4">
      <c r="C103" s="313" t="s">
        <v>74</v>
      </c>
      <c r="D103" s="313"/>
      <c r="E103" s="313"/>
      <c r="F103" t="s">
        <v>476</v>
      </c>
      <c r="K103" s="4" t="s">
        <v>2</v>
      </c>
      <c r="L103" s="4" t="s">
        <v>459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460</v>
      </c>
      <c r="S103" s="4" t="s">
        <v>292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459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477</v>
      </c>
      <c r="I104" s="4" t="s">
        <v>292</v>
      </c>
      <c r="K104" s="7">
        <v>45145</v>
      </c>
      <c r="L104" s="11" t="s">
        <v>30</v>
      </c>
      <c r="M104" s="11" t="s">
        <v>31</v>
      </c>
      <c r="N104" s="11" t="s">
        <v>466</v>
      </c>
      <c r="O104" s="11" t="s">
        <v>478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479</v>
      </c>
      <c r="E105" s="11" t="s">
        <v>463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466</v>
      </c>
      <c r="O105" s="11" t="s">
        <v>478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479</v>
      </c>
      <c r="E106" s="11" t="s">
        <v>470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466</v>
      </c>
      <c r="O106" s="11" t="s">
        <v>480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479</v>
      </c>
      <c r="E107" s="11" t="s">
        <v>470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466</v>
      </c>
      <c r="O107" s="11" t="s">
        <v>480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479</v>
      </c>
      <c r="E108" s="11" t="s">
        <v>463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466</v>
      </c>
      <c r="O108" s="11" t="s">
        <v>480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481</v>
      </c>
      <c r="E109" s="11" t="s">
        <v>474</v>
      </c>
      <c r="F109" s="11"/>
      <c r="G109" s="26">
        <v>510</v>
      </c>
      <c r="H109" s="26" t="s">
        <v>482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483</v>
      </c>
      <c r="O109" s="11" t="s">
        <v>480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479</v>
      </c>
      <c r="E110" s="11" t="s">
        <v>463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483</v>
      </c>
      <c r="O110" s="11" t="s">
        <v>480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479</v>
      </c>
      <c r="E111" s="11" t="s">
        <v>470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483</v>
      </c>
      <c r="O111" s="11" t="s">
        <v>480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484</v>
      </c>
      <c r="C112" s="11" t="s">
        <v>58</v>
      </c>
      <c r="D112" s="11" t="s">
        <v>479</v>
      </c>
      <c r="E112" s="11" t="s">
        <v>470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479</v>
      </c>
      <c r="O112" s="11" t="s">
        <v>480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479</v>
      </c>
      <c r="E113" s="11" t="s">
        <v>480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466</v>
      </c>
      <c r="O113" s="11" t="s">
        <v>478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479</v>
      </c>
      <c r="E114" s="11" t="s">
        <v>463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462</v>
      </c>
      <c r="O114" s="11" t="s">
        <v>485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479</v>
      </c>
      <c r="E115" s="11" t="s">
        <v>486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15"/>
      <c r="Z115" s="315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479</v>
      </c>
      <c r="E116" s="11" t="s">
        <v>470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479</v>
      </c>
      <c r="E117" s="11" t="s">
        <v>486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479</v>
      </c>
      <c r="E118" s="11" t="s">
        <v>463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479</v>
      </c>
      <c r="E119" s="11" t="s">
        <v>463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479</v>
      </c>
      <c r="E120" s="11" t="s">
        <v>486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479</v>
      </c>
      <c r="E121" s="11" t="s">
        <v>470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479</v>
      </c>
      <c r="E122" s="11" t="s">
        <v>470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479</v>
      </c>
      <c r="E123" s="16" t="s">
        <v>463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479</v>
      </c>
      <c r="E124" s="16" t="s">
        <v>463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479</v>
      </c>
      <c r="E125" s="16" t="s">
        <v>470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479</v>
      </c>
      <c r="E126" s="16" t="s">
        <v>463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479</v>
      </c>
      <c r="E127" s="16" t="s">
        <v>470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479</v>
      </c>
      <c r="E128" s="16" t="s">
        <v>486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479</v>
      </c>
      <c r="E129" s="16" t="s">
        <v>486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479</v>
      </c>
      <c r="E130" s="16" t="s">
        <v>486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479</v>
      </c>
      <c r="E131" s="16" t="s">
        <v>474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479</v>
      </c>
      <c r="E132" s="16" t="s">
        <v>486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04" t="s">
        <v>17</v>
      </c>
      <c r="Q138" s="304"/>
      <c r="R138" s="304"/>
      <c r="S138" s="202">
        <f>Q137-S136</f>
        <v>132</v>
      </c>
    </row>
    <row r="139" spans="1:19" ht="15.75" x14ac:dyDescent="0.25">
      <c r="F139" s="304" t="s">
        <v>17</v>
      </c>
      <c r="G139" s="304"/>
      <c r="H139" s="304"/>
      <c r="I139" s="202">
        <f>G138-I137</f>
        <v>400.60000000000036</v>
      </c>
    </row>
    <row r="143" spans="1:19" ht="26.25" x14ac:dyDescent="0.4">
      <c r="M143" s="313" t="s">
        <v>167</v>
      </c>
      <c r="N143" s="313"/>
      <c r="O143" s="313"/>
    </row>
    <row r="144" spans="1:19" ht="26.25" x14ac:dyDescent="0.4">
      <c r="C144" s="313" t="s">
        <v>97</v>
      </c>
      <c r="D144" s="313"/>
      <c r="E144" s="313"/>
      <c r="G144" t="s">
        <v>487</v>
      </c>
      <c r="K144" s="4" t="s">
        <v>2</v>
      </c>
      <c r="L144" s="4" t="s">
        <v>459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460</v>
      </c>
      <c r="S144" s="4" t="s">
        <v>292</v>
      </c>
    </row>
    <row r="145" spans="1:20" x14ac:dyDescent="0.25">
      <c r="A145" s="4" t="s">
        <v>2</v>
      </c>
      <c r="B145" s="4" t="s">
        <v>459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460</v>
      </c>
      <c r="I145" s="4" t="s">
        <v>292</v>
      </c>
      <c r="K145" s="7">
        <v>45202</v>
      </c>
      <c r="L145" s="11" t="s">
        <v>164</v>
      </c>
      <c r="M145" s="11" t="s">
        <v>58</v>
      </c>
      <c r="N145" s="11" t="s">
        <v>466</v>
      </c>
      <c r="O145" s="11" t="s">
        <v>265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462</v>
      </c>
      <c r="E146" s="11" t="s">
        <v>265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466</v>
      </c>
      <c r="O146" s="11" t="s">
        <v>485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462</v>
      </c>
      <c r="E147" s="11" t="s">
        <v>480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466</v>
      </c>
      <c r="O147" s="11" t="s">
        <v>485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462</v>
      </c>
      <c r="E148" s="11" t="s">
        <v>480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466</v>
      </c>
      <c r="O148" s="11" t="s">
        <v>265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462</v>
      </c>
      <c r="E149" s="11" t="s">
        <v>265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466</v>
      </c>
      <c r="O149" s="11" t="s">
        <v>265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462</v>
      </c>
      <c r="E150" s="11" t="s">
        <v>480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466</v>
      </c>
      <c r="O150" s="11" t="s">
        <v>416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462</v>
      </c>
      <c r="E151" s="11" t="s">
        <v>450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466</v>
      </c>
      <c r="O151" s="11" t="s">
        <v>485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462</v>
      </c>
      <c r="E152" s="11" t="s">
        <v>265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466</v>
      </c>
      <c r="O152" s="11" t="s">
        <v>485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462</v>
      </c>
      <c r="E153" s="11" t="s">
        <v>450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466</v>
      </c>
      <c r="O153" s="11" t="s">
        <v>485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466</v>
      </c>
      <c r="O154" s="11" t="s">
        <v>485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466</v>
      </c>
      <c r="O155" s="11" t="s">
        <v>485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466</v>
      </c>
      <c r="O156" s="11" t="s">
        <v>265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466</v>
      </c>
      <c r="O157" s="11" t="s">
        <v>265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466</v>
      </c>
      <c r="O158" s="11" t="s">
        <v>265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466</v>
      </c>
      <c r="O159" s="11" t="s">
        <v>485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466</v>
      </c>
      <c r="O160" s="11" t="s">
        <v>265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466</v>
      </c>
      <c r="O161" s="11" t="s">
        <v>485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466</v>
      </c>
      <c r="O162" s="11" t="s">
        <v>416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488</v>
      </c>
      <c r="O163" s="16" t="s">
        <v>489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04" t="s">
        <v>17</v>
      </c>
      <c r="Q170" s="304"/>
      <c r="R170" s="304"/>
      <c r="S170" s="202">
        <f>Q169-S168</f>
        <v>233.89999999999964</v>
      </c>
    </row>
    <row r="171" spans="1:19" ht="15.75" x14ac:dyDescent="0.25">
      <c r="F171" s="304" t="s">
        <v>17</v>
      </c>
      <c r="G171" s="304"/>
      <c r="H171" s="304"/>
      <c r="I171" s="202">
        <f>G170-I169</f>
        <v>105</v>
      </c>
    </row>
    <row r="176" spans="1:19" ht="26.25" x14ac:dyDescent="0.4">
      <c r="M176" s="313" t="s">
        <v>203</v>
      </c>
      <c r="N176" s="313"/>
      <c r="O176" s="313"/>
    </row>
    <row r="177" spans="1:19" ht="26.25" x14ac:dyDescent="0.4">
      <c r="C177" s="313" t="s">
        <v>102</v>
      </c>
      <c r="D177" s="313"/>
      <c r="E177" s="313"/>
      <c r="K177" s="4" t="s">
        <v>2</v>
      </c>
      <c r="L177" s="4" t="s">
        <v>459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460</v>
      </c>
      <c r="S177" s="4" t="s">
        <v>292</v>
      </c>
    </row>
    <row r="178" spans="1:19" x14ac:dyDescent="0.25">
      <c r="A178" s="4" t="s">
        <v>2</v>
      </c>
      <c r="B178" s="4" t="s">
        <v>459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460</v>
      </c>
      <c r="I178" s="4" t="s">
        <v>292</v>
      </c>
      <c r="K178" s="7">
        <v>45266</v>
      </c>
      <c r="L178" s="11" t="s">
        <v>79</v>
      </c>
      <c r="M178" s="11" t="s">
        <v>41</v>
      </c>
      <c r="N178" s="11" t="s">
        <v>490</v>
      </c>
      <c r="O178" s="11" t="s">
        <v>480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462</v>
      </c>
      <c r="E179" s="11" t="s">
        <v>480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462</v>
      </c>
      <c r="O179" s="11" t="s">
        <v>491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462</v>
      </c>
      <c r="E180" s="11" t="s">
        <v>480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462</v>
      </c>
      <c r="O180" s="11" t="s">
        <v>265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462</v>
      </c>
      <c r="O181" s="11" t="s">
        <v>265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462</v>
      </c>
      <c r="O182" s="11" t="s">
        <v>265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492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04" t="s">
        <v>17</v>
      </c>
      <c r="Q203" s="304"/>
      <c r="R203" s="304"/>
      <c r="S203" s="202">
        <f>Q202-S201</f>
        <v>323.20000000000005</v>
      </c>
    </row>
    <row r="204" spans="1:19" ht="15.75" x14ac:dyDescent="0.25">
      <c r="F204" s="304" t="s">
        <v>17</v>
      </c>
      <c r="G204" s="304"/>
      <c r="H204" s="304"/>
      <c r="I204" s="202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J13" sqref="J13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03" t="s">
        <v>0</v>
      </c>
      <c r="E1" s="303"/>
      <c r="F1" s="303"/>
      <c r="G1" s="303"/>
      <c r="O1" s="303" t="s">
        <v>1</v>
      </c>
      <c r="P1" s="303"/>
      <c r="Q1" s="303"/>
      <c r="R1" s="303"/>
    </row>
    <row r="2" spans="1:22" x14ac:dyDescent="0.25">
      <c r="D2" s="303"/>
      <c r="E2" s="303"/>
      <c r="F2" s="303"/>
      <c r="G2" s="303"/>
      <c r="O2" s="303"/>
      <c r="P2" s="303"/>
      <c r="Q2" s="303"/>
      <c r="R2" s="303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437</v>
      </c>
      <c r="I3" s="4" t="s">
        <v>438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437</v>
      </c>
      <c r="T3" s="4" t="s">
        <v>438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0"/>
      <c r="J4" s="185">
        <v>540</v>
      </c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0"/>
      <c r="J5" s="185">
        <v>540</v>
      </c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0"/>
      <c r="J6" s="185">
        <v>130</v>
      </c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/>
      <c r="B7" s="8"/>
      <c r="C7" s="8"/>
      <c r="D7" s="8"/>
      <c r="E7" s="8"/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303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303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10" t="s">
        <v>17</v>
      </c>
      <c r="G36" s="310"/>
      <c r="H36" s="310"/>
      <c r="I36" s="202">
        <f>G35-I34</f>
        <v>1247.4000000000001</v>
      </c>
      <c r="L36" s="16"/>
      <c r="M36" s="16"/>
      <c r="N36" s="16"/>
      <c r="O36" s="16"/>
      <c r="P36" s="16"/>
      <c r="Q36" s="310" t="s">
        <v>17</v>
      </c>
      <c r="R36" s="310"/>
      <c r="S36" s="310"/>
      <c r="T36" s="202">
        <f>T35-U34</f>
        <v>0</v>
      </c>
    </row>
    <row r="40" spans="1:22" x14ac:dyDescent="0.25">
      <c r="D40" s="303" t="s">
        <v>18</v>
      </c>
      <c r="E40" s="303"/>
      <c r="F40" s="303"/>
      <c r="G40" s="303"/>
      <c r="O40" s="303" t="s">
        <v>86</v>
      </c>
      <c r="P40" s="303"/>
      <c r="Q40" s="303"/>
      <c r="R40" s="303"/>
    </row>
    <row r="41" spans="1:22" x14ac:dyDescent="0.25">
      <c r="D41" s="303"/>
      <c r="E41" s="303"/>
      <c r="F41" s="303"/>
      <c r="G41" s="303"/>
      <c r="O41" s="303"/>
      <c r="P41" s="303"/>
      <c r="Q41" s="303"/>
      <c r="R41" s="303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437</v>
      </c>
      <c r="I42" s="4" t="s">
        <v>438</v>
      </c>
      <c r="J42" s="36" t="s">
        <v>108</v>
      </c>
      <c r="K42" s="36" t="s">
        <v>297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437</v>
      </c>
      <c r="T42" s="4" t="s">
        <v>438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336</v>
      </c>
      <c r="E43" s="16" t="s">
        <v>474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303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303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10" t="s">
        <v>17</v>
      </c>
      <c r="G58" s="310"/>
      <c r="H58" s="310"/>
      <c r="I58" s="202">
        <f>I57-J56</f>
        <v>15.5</v>
      </c>
      <c r="L58" s="16"/>
      <c r="M58" s="16"/>
      <c r="N58" s="16"/>
      <c r="O58" s="16"/>
      <c r="P58" s="16"/>
      <c r="Q58" s="310" t="s">
        <v>17</v>
      </c>
      <c r="R58" s="310"/>
      <c r="S58" s="310"/>
      <c r="T58" s="202">
        <f>R57-T56</f>
        <v>0</v>
      </c>
    </row>
    <row r="62" spans="1:21" x14ac:dyDescent="0.25">
      <c r="D62" s="303" t="s">
        <v>20</v>
      </c>
      <c r="E62" s="303"/>
      <c r="F62" s="303"/>
      <c r="G62" s="303"/>
      <c r="O62" s="303" t="s">
        <v>21</v>
      </c>
      <c r="P62" s="303"/>
      <c r="Q62" s="303"/>
      <c r="R62" s="303"/>
    </row>
    <row r="63" spans="1:21" x14ac:dyDescent="0.25">
      <c r="D63" s="303"/>
      <c r="E63" s="303"/>
      <c r="F63" s="303"/>
      <c r="G63" s="303"/>
      <c r="O63" s="303"/>
      <c r="P63" s="303"/>
      <c r="Q63" s="303"/>
      <c r="R63" s="303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437</v>
      </c>
      <c r="I64" s="4" t="s">
        <v>317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437</v>
      </c>
      <c r="T64" s="4" t="s">
        <v>438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427</v>
      </c>
      <c r="E65" s="16" t="s">
        <v>427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303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303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10" t="s">
        <v>17</v>
      </c>
      <c r="G80" s="310"/>
      <c r="H80" s="310"/>
      <c r="I80" s="202">
        <f>G79-J78</f>
        <v>8.5999999999999943</v>
      </c>
      <c r="L80" s="16"/>
      <c r="M80" s="16"/>
      <c r="N80" s="16"/>
      <c r="O80" s="16"/>
      <c r="P80" s="16"/>
      <c r="Q80" s="310" t="s">
        <v>17</v>
      </c>
      <c r="R80" s="310"/>
      <c r="S80" s="310"/>
      <c r="T80" s="202">
        <f>R79-T78</f>
        <v>0</v>
      </c>
    </row>
    <row r="86" spans="1:22" x14ac:dyDescent="0.25">
      <c r="D86" s="303" t="s">
        <v>74</v>
      </c>
      <c r="E86" s="303"/>
      <c r="F86" s="303"/>
      <c r="G86" s="303"/>
      <c r="O86" s="303" t="s">
        <v>75</v>
      </c>
      <c r="P86" s="303"/>
      <c r="Q86" s="303"/>
      <c r="R86" s="303"/>
    </row>
    <row r="87" spans="1:22" x14ac:dyDescent="0.25">
      <c r="D87" s="303"/>
      <c r="E87" s="303"/>
      <c r="F87" s="303"/>
      <c r="G87" s="303"/>
      <c r="O87" s="303"/>
      <c r="P87" s="303"/>
      <c r="Q87" s="303"/>
      <c r="R87" s="303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437</v>
      </c>
      <c r="I88" s="4" t="s">
        <v>438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437</v>
      </c>
      <c r="T88" s="4" t="s">
        <v>438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440</v>
      </c>
      <c r="P89" s="16" t="s">
        <v>56</v>
      </c>
      <c r="Q89" s="16" t="s">
        <v>441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440</v>
      </c>
      <c r="P90" s="16" t="s">
        <v>56</v>
      </c>
      <c r="Q90" s="16" t="s">
        <v>442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303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303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10" t="s">
        <v>17</v>
      </c>
      <c r="G104" s="310"/>
      <c r="H104" s="310"/>
      <c r="I104" s="202">
        <f>G103-I102</f>
        <v>0</v>
      </c>
      <c r="L104" s="16"/>
      <c r="M104" s="16"/>
      <c r="N104" s="16"/>
      <c r="O104" s="16"/>
      <c r="P104" s="16"/>
      <c r="Q104" s="310" t="s">
        <v>17</v>
      </c>
      <c r="R104" s="310"/>
      <c r="S104" s="310"/>
      <c r="T104" s="202">
        <f>R103-U102</f>
        <v>35.800000000000011</v>
      </c>
    </row>
    <row r="109" spans="1:22" x14ac:dyDescent="0.25">
      <c r="D109" s="303" t="s">
        <v>97</v>
      </c>
      <c r="E109" s="303"/>
      <c r="F109" s="303"/>
      <c r="G109" s="303"/>
      <c r="O109" s="303" t="s">
        <v>167</v>
      </c>
      <c r="P109" s="303"/>
      <c r="Q109" s="303"/>
      <c r="R109" s="303"/>
    </row>
    <row r="110" spans="1:22" x14ac:dyDescent="0.25">
      <c r="D110" s="303"/>
      <c r="E110" s="303"/>
      <c r="F110" s="303"/>
      <c r="G110" s="303"/>
      <c r="O110" s="303"/>
      <c r="P110" s="303"/>
      <c r="Q110" s="303"/>
      <c r="R110" s="303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437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437</v>
      </c>
      <c r="T111" s="4" t="s">
        <v>438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439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240</v>
      </c>
      <c r="N112" s="16" t="s">
        <v>31</v>
      </c>
      <c r="O112" s="16" t="s">
        <v>443</v>
      </c>
      <c r="P112" s="16" t="s">
        <v>385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439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443</v>
      </c>
      <c r="P113" s="16" t="s">
        <v>385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443</v>
      </c>
      <c r="P114" s="16" t="s">
        <v>385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277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444</v>
      </c>
      <c r="N116" s="16" t="s">
        <v>58</v>
      </c>
      <c r="O116" s="16" t="s">
        <v>443</v>
      </c>
      <c r="P116" s="16" t="s">
        <v>445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240</v>
      </c>
      <c r="N117" s="16" t="s">
        <v>31</v>
      </c>
      <c r="O117" s="16" t="s">
        <v>443</v>
      </c>
      <c r="P117" s="16" t="s">
        <v>445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443</v>
      </c>
      <c r="P118" s="16" t="s">
        <v>445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444</v>
      </c>
      <c r="N119" s="16" t="s">
        <v>58</v>
      </c>
      <c r="O119" s="16" t="s">
        <v>443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443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277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443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443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447</v>
      </c>
      <c r="P124" s="16" t="s">
        <v>448</v>
      </c>
      <c r="Q124" s="16"/>
      <c r="R124" s="18">
        <v>416</v>
      </c>
      <c r="S124" s="18"/>
      <c r="T124" s="18"/>
      <c r="U124" s="18"/>
      <c r="V124" t="s">
        <v>493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303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303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10" t="s">
        <v>17</v>
      </c>
      <c r="G127" s="310"/>
      <c r="H127" s="310"/>
      <c r="I127" s="202">
        <f>G126-J125</f>
        <v>36.300000000000011</v>
      </c>
      <c r="L127" s="16"/>
      <c r="M127" s="16"/>
      <c r="N127" s="16"/>
      <c r="O127" s="16"/>
      <c r="P127" s="16"/>
      <c r="Q127" s="310" t="s">
        <v>17</v>
      </c>
      <c r="R127" s="310"/>
      <c r="S127" s="310"/>
      <c r="T127" s="202">
        <f>R126-U125</f>
        <v>949.67000000000007</v>
      </c>
    </row>
    <row r="132" spans="1:21" x14ac:dyDescent="0.25">
      <c r="D132" s="303" t="s">
        <v>102</v>
      </c>
      <c r="E132" s="303"/>
      <c r="F132" s="303"/>
      <c r="G132" s="303"/>
      <c r="O132" s="303" t="s">
        <v>203</v>
      </c>
      <c r="P132" s="303"/>
      <c r="Q132" s="303"/>
      <c r="R132" s="303"/>
    </row>
    <row r="133" spans="1:21" x14ac:dyDescent="0.25">
      <c r="D133" s="303"/>
      <c r="E133" s="303"/>
      <c r="F133" s="303"/>
      <c r="G133" s="303"/>
      <c r="O133" s="303"/>
      <c r="P133" s="303"/>
      <c r="Q133" s="303"/>
      <c r="R133" s="303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437</v>
      </c>
      <c r="I134" s="4" t="s">
        <v>438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437</v>
      </c>
      <c r="T134" s="4" t="s">
        <v>438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303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303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10" t="s">
        <v>17</v>
      </c>
      <c r="G150" s="310"/>
      <c r="H150" s="310"/>
      <c r="I150" s="202">
        <f>G149-I148</f>
        <v>0</v>
      </c>
      <c r="L150" s="16"/>
      <c r="M150" s="16"/>
      <c r="N150" s="16"/>
      <c r="O150" s="16"/>
      <c r="P150" s="16"/>
      <c r="Q150" s="310" t="s">
        <v>17</v>
      </c>
      <c r="R150" s="310"/>
      <c r="S150" s="310"/>
      <c r="T150" s="202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14" sqref="J14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03" t="s">
        <v>102</v>
      </c>
      <c r="E1" s="303"/>
      <c r="F1" s="303"/>
      <c r="G1" s="303"/>
      <c r="O1" s="303" t="s">
        <v>203</v>
      </c>
      <c r="P1" s="303"/>
      <c r="Q1" s="303"/>
      <c r="R1" s="303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437</v>
      </c>
      <c r="I3" s="4" t="s">
        <v>438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437</v>
      </c>
      <c r="T3" s="4" t="s">
        <v>438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494</v>
      </c>
      <c r="E4" s="16" t="s">
        <v>495</v>
      </c>
      <c r="F4" s="16"/>
      <c r="G4" s="18"/>
      <c r="H4" s="18"/>
      <c r="I4" s="18"/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494</v>
      </c>
      <c r="E5" s="16" t="s">
        <v>495</v>
      </c>
      <c r="F5" s="16"/>
      <c r="G5" s="18"/>
      <c r="H5" s="18"/>
      <c r="I5" s="18"/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0</v>
      </c>
      <c r="H17" s="21">
        <f>SUM(H4:H16)</f>
        <v>0</v>
      </c>
      <c r="I17" s="21">
        <f>SUM(I4:I16)</f>
        <v>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303</v>
      </c>
      <c r="C18" s="16"/>
      <c r="D18" s="16"/>
      <c r="E18" s="16"/>
      <c r="F18" s="20" t="s">
        <v>16</v>
      </c>
      <c r="G18" s="20">
        <f>G17*0.99</f>
        <v>0</v>
      </c>
      <c r="H18" s="16"/>
      <c r="I18" s="16"/>
      <c r="J18" s="16"/>
      <c r="L18" s="16"/>
      <c r="M18" s="191" t="s">
        <v>303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10" t="s">
        <v>17</v>
      </c>
      <c r="G19" s="310"/>
      <c r="H19" s="310"/>
      <c r="I19" s="202">
        <f>G18-I17</f>
        <v>0</v>
      </c>
      <c r="L19" s="16"/>
      <c r="M19" s="16"/>
      <c r="N19" s="16"/>
      <c r="O19" s="16"/>
      <c r="P19" s="16"/>
      <c r="Q19" s="310" t="s">
        <v>17</v>
      </c>
      <c r="R19" s="310"/>
      <c r="S19" s="310"/>
      <c r="T19" s="202">
        <f>T18-U17</f>
        <v>0</v>
      </c>
    </row>
    <row r="23" spans="1:21" x14ac:dyDescent="0.25">
      <c r="D23" s="303" t="s">
        <v>18</v>
      </c>
      <c r="E23" s="303"/>
      <c r="F23" s="303"/>
      <c r="G23" s="303"/>
      <c r="O23" s="303" t="s">
        <v>19</v>
      </c>
      <c r="P23" s="303"/>
      <c r="Q23" s="303"/>
      <c r="R23" s="303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437</v>
      </c>
      <c r="I25" s="4" t="s">
        <v>438</v>
      </c>
      <c r="J25" s="36" t="s">
        <v>108</v>
      </c>
      <c r="K25" s="36" t="s">
        <v>297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437</v>
      </c>
      <c r="T25" s="4" t="s">
        <v>438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303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303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10" t="s">
        <v>17</v>
      </c>
      <c r="G41" s="310"/>
      <c r="H41" s="310"/>
      <c r="I41" s="202">
        <f>I40-J39</f>
        <v>0</v>
      </c>
      <c r="L41" s="16"/>
      <c r="M41" s="16"/>
      <c r="N41" s="16"/>
      <c r="O41" s="16"/>
      <c r="P41" s="16"/>
      <c r="Q41" s="310" t="s">
        <v>17</v>
      </c>
      <c r="R41" s="310"/>
      <c r="S41" s="310"/>
      <c r="T41" s="202">
        <f>R40-T39</f>
        <v>0</v>
      </c>
    </row>
    <row r="45" spans="1:21" x14ac:dyDescent="0.25">
      <c r="D45" s="303" t="s">
        <v>20</v>
      </c>
      <c r="E45" s="303"/>
      <c r="F45" s="303"/>
      <c r="G45" s="303"/>
      <c r="O45" s="303" t="s">
        <v>21</v>
      </c>
      <c r="P45" s="303"/>
      <c r="Q45" s="303"/>
      <c r="R45" s="303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437</v>
      </c>
      <c r="I47" s="4" t="s">
        <v>317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437</v>
      </c>
      <c r="T47" s="4" t="s">
        <v>438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303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303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10" t="s">
        <v>17</v>
      </c>
      <c r="G63" s="310"/>
      <c r="H63" s="310"/>
      <c r="I63" s="202">
        <f>G62-J61</f>
        <v>0</v>
      </c>
      <c r="L63" s="16"/>
      <c r="M63" s="16"/>
      <c r="N63" s="16"/>
      <c r="O63" s="16"/>
      <c r="P63" s="16"/>
      <c r="Q63" s="310" t="s">
        <v>17</v>
      </c>
      <c r="R63" s="310"/>
      <c r="S63" s="310"/>
      <c r="T63" s="202">
        <f>R62-T61</f>
        <v>0</v>
      </c>
    </row>
    <row r="69" spans="1:22" x14ac:dyDescent="0.25">
      <c r="D69" s="303" t="s">
        <v>74</v>
      </c>
      <c r="E69" s="303"/>
      <c r="F69" s="303"/>
      <c r="G69" s="303"/>
      <c r="O69" s="303" t="s">
        <v>75</v>
      </c>
      <c r="P69" s="303"/>
      <c r="Q69" s="303"/>
      <c r="R69" s="303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437</v>
      </c>
      <c r="I71" s="4" t="s">
        <v>438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437</v>
      </c>
      <c r="T71" s="4" t="s">
        <v>438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440</v>
      </c>
      <c r="P72" s="16" t="s">
        <v>56</v>
      </c>
      <c r="Q72" s="16" t="s">
        <v>441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440</v>
      </c>
      <c r="P73" s="16" t="s">
        <v>56</v>
      </c>
      <c r="Q73" s="16" t="s">
        <v>442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303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303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10" t="s">
        <v>17</v>
      </c>
      <c r="G87" s="310"/>
      <c r="H87" s="310"/>
      <c r="I87" s="202">
        <f>G86-I85</f>
        <v>0</v>
      </c>
      <c r="L87" s="16"/>
      <c r="M87" s="16"/>
      <c r="N87" s="16"/>
      <c r="O87" s="16"/>
      <c r="P87" s="16"/>
      <c r="Q87" s="310" t="s">
        <v>17</v>
      </c>
      <c r="R87" s="310"/>
      <c r="S87" s="310"/>
      <c r="T87" s="202">
        <f>R86-U85</f>
        <v>35.800000000000011</v>
      </c>
    </row>
    <row r="92" spans="1:22" x14ac:dyDescent="0.25">
      <c r="D92" s="303" t="s">
        <v>97</v>
      </c>
      <c r="E92" s="303"/>
      <c r="F92" s="303"/>
      <c r="G92" s="303"/>
      <c r="O92" s="303" t="s">
        <v>167</v>
      </c>
      <c r="P92" s="303"/>
      <c r="Q92" s="303"/>
      <c r="R92" s="303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437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437</v>
      </c>
      <c r="T94" s="4" t="s">
        <v>438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439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240</v>
      </c>
      <c r="N95" s="16" t="s">
        <v>31</v>
      </c>
      <c r="O95" s="16" t="s">
        <v>443</v>
      </c>
      <c r="P95" s="16" t="s">
        <v>385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439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443</v>
      </c>
      <c r="P96" s="16" t="s">
        <v>385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443</v>
      </c>
      <c r="P97" s="16" t="s">
        <v>385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277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444</v>
      </c>
      <c r="N99" s="16" t="s">
        <v>58</v>
      </c>
      <c r="O99" s="16" t="s">
        <v>443</v>
      </c>
      <c r="P99" s="16" t="s">
        <v>445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240</v>
      </c>
      <c r="N100" s="16" t="s">
        <v>31</v>
      </c>
      <c r="O100" s="16" t="s">
        <v>443</v>
      </c>
      <c r="P100" s="16" t="s">
        <v>445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443</v>
      </c>
      <c r="P101" s="16" t="s">
        <v>445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444</v>
      </c>
      <c r="N102" s="16" t="s">
        <v>58</v>
      </c>
      <c r="O102" s="16" t="s">
        <v>443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443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277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443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443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447</v>
      </c>
      <c r="P107" s="16" t="s">
        <v>448</v>
      </c>
      <c r="Q107" s="16"/>
      <c r="R107" s="18">
        <v>416</v>
      </c>
      <c r="S107" s="18"/>
      <c r="T107" s="18"/>
      <c r="U107" s="18"/>
      <c r="V107" t="s">
        <v>493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303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303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10" t="s">
        <v>17</v>
      </c>
      <c r="G110" s="310"/>
      <c r="H110" s="310"/>
      <c r="I110" s="202">
        <f>G109-J108</f>
        <v>36.300000000000011</v>
      </c>
      <c r="L110" s="16"/>
      <c r="M110" s="16"/>
      <c r="N110" s="16"/>
      <c r="O110" s="16"/>
      <c r="P110" s="16"/>
      <c r="Q110" s="310" t="s">
        <v>17</v>
      </c>
      <c r="R110" s="310"/>
      <c r="S110" s="310"/>
      <c r="T110" s="202">
        <f>R109-U108</f>
        <v>949.67000000000007</v>
      </c>
    </row>
    <row r="115" spans="1:21" x14ac:dyDescent="0.25">
      <c r="D115" s="303" t="s">
        <v>102</v>
      </c>
      <c r="E115" s="303"/>
      <c r="F115" s="303"/>
      <c r="G115" s="303"/>
      <c r="O115" s="303" t="s">
        <v>203</v>
      </c>
      <c r="P115" s="303"/>
      <c r="Q115" s="303"/>
      <c r="R115" s="303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437</v>
      </c>
      <c r="I117" s="4" t="s">
        <v>438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437</v>
      </c>
      <c r="T117" s="4" t="s">
        <v>438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303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303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10" t="s">
        <v>17</v>
      </c>
      <c r="G133" s="310"/>
      <c r="H133" s="310"/>
      <c r="I133" s="202">
        <f>G132-I131</f>
        <v>0</v>
      </c>
      <c r="L133" s="16"/>
      <c r="M133" s="16"/>
      <c r="N133" s="16"/>
      <c r="O133" s="16"/>
      <c r="P133" s="16"/>
      <c r="Q133" s="310" t="s">
        <v>17</v>
      </c>
      <c r="R133" s="310"/>
      <c r="S133" s="310"/>
      <c r="T133" s="20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6" t="s">
        <v>0</v>
      </c>
      <c r="D1" s="316"/>
      <c r="E1" s="316"/>
      <c r="F1" s="316"/>
      <c r="N1" s="316" t="s">
        <v>1</v>
      </c>
      <c r="O1" s="316"/>
      <c r="P1" s="316"/>
      <c r="Q1" s="31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477</v>
      </c>
      <c r="I2" s="247" t="s">
        <v>283</v>
      </c>
      <c r="J2" s="4" t="s">
        <v>496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283</v>
      </c>
      <c r="U2" s="4" t="s">
        <v>496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497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497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241"/>
      <c r="I5" s="241"/>
      <c r="J5" s="241"/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241"/>
      <c r="I6" s="241"/>
      <c r="J6" s="241"/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160</v>
      </c>
      <c r="H24" s="21">
        <f>SUM(H17:H23)</f>
        <v>0</v>
      </c>
      <c r="I24" s="21"/>
      <c r="J24" s="21">
        <f>SUM(J3:J23)</f>
        <v>150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158.4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04" t="s">
        <v>17</v>
      </c>
      <c r="G26" s="304"/>
      <c r="H26" s="304"/>
      <c r="I26" s="248"/>
      <c r="J26" s="202">
        <f>G25-J24</f>
        <v>8.4000000000000057</v>
      </c>
      <c r="Q26" s="304" t="s">
        <v>17</v>
      </c>
      <c r="R26" s="304"/>
      <c r="S26" s="304"/>
      <c r="T26" s="248"/>
      <c r="U26" s="202">
        <f>R25-U24</f>
        <v>0</v>
      </c>
    </row>
    <row r="30" spans="1:21" ht="23.25" x14ac:dyDescent="0.35">
      <c r="C30" s="316" t="s">
        <v>498</v>
      </c>
      <c r="D30" s="316"/>
      <c r="E30" s="316"/>
      <c r="F30" s="316"/>
      <c r="N30" s="316" t="s">
        <v>19</v>
      </c>
      <c r="O30" s="316"/>
      <c r="P30" s="316"/>
      <c r="Q30" s="316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297</v>
      </c>
      <c r="I31" s="247" t="s">
        <v>283</v>
      </c>
      <c r="J31" s="4" t="s">
        <v>496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477</v>
      </c>
      <c r="T31" s="247" t="s">
        <v>283</v>
      </c>
      <c r="U31" s="4" t="s">
        <v>496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04" t="s">
        <v>17</v>
      </c>
      <c r="G55" s="304"/>
      <c r="H55" s="304"/>
      <c r="I55" s="248"/>
      <c r="J55" s="202">
        <f>G54-J53</f>
        <v>0</v>
      </c>
      <c r="Q55" s="304" t="s">
        <v>17</v>
      </c>
      <c r="R55" s="304"/>
      <c r="S55" s="304"/>
      <c r="T55" s="248"/>
      <c r="U55" s="202">
        <f>R54-U53</f>
        <v>0</v>
      </c>
    </row>
    <row r="59" spans="1:21" ht="23.25" x14ac:dyDescent="0.35">
      <c r="C59" s="316" t="s">
        <v>130</v>
      </c>
      <c r="D59" s="316"/>
      <c r="E59" s="316"/>
      <c r="F59" s="316"/>
      <c r="N59" s="316" t="s">
        <v>21</v>
      </c>
      <c r="O59" s="316"/>
      <c r="P59" s="316"/>
      <c r="Q59" s="31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477</v>
      </c>
      <c r="I60" s="247" t="s">
        <v>283</v>
      </c>
      <c r="J60" s="4" t="s">
        <v>496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477</v>
      </c>
      <c r="T60" s="247" t="s">
        <v>283</v>
      </c>
      <c r="U60" s="4" t="s">
        <v>496</v>
      </c>
    </row>
    <row r="61" spans="1:21" x14ac:dyDescent="0.25">
      <c r="A61" s="15">
        <v>44986</v>
      </c>
      <c r="B61" s="16" t="s">
        <v>499</v>
      </c>
      <c r="C61" s="16"/>
      <c r="D61" s="16"/>
      <c r="E61" s="16"/>
      <c r="F61" s="16"/>
      <c r="G61" s="241">
        <v>160</v>
      </c>
      <c r="H61" s="16"/>
      <c r="I61" s="241" t="s">
        <v>500</v>
      </c>
      <c r="J61" s="241">
        <v>150</v>
      </c>
      <c r="L61" s="15">
        <v>45079</v>
      </c>
      <c r="M61" s="16"/>
      <c r="N61" s="16"/>
      <c r="O61" s="16" t="s">
        <v>501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500</v>
      </c>
      <c r="J62" s="241">
        <v>300</v>
      </c>
      <c r="L62" s="15">
        <v>45084</v>
      </c>
      <c r="M62" s="16"/>
      <c r="N62" s="16"/>
      <c r="O62" s="16" t="s">
        <v>502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500</v>
      </c>
      <c r="J63" s="241">
        <v>75</v>
      </c>
      <c r="L63" s="15">
        <v>45091</v>
      </c>
      <c r="M63" s="16"/>
      <c r="N63" s="16"/>
      <c r="O63" s="16" t="s">
        <v>501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500</v>
      </c>
      <c r="J64" s="241">
        <v>150</v>
      </c>
      <c r="L64" s="15">
        <v>45093</v>
      </c>
      <c r="M64" s="16"/>
      <c r="N64" s="16"/>
      <c r="O64" s="16" t="s">
        <v>501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500</v>
      </c>
      <c r="J65" s="241">
        <v>150</v>
      </c>
      <c r="L65" s="15">
        <v>45096</v>
      </c>
      <c r="M65" s="16"/>
      <c r="N65" s="16"/>
      <c r="O65" s="16" t="s">
        <v>501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500</v>
      </c>
      <c r="J66" s="241">
        <v>75</v>
      </c>
      <c r="L66" s="15">
        <v>45098</v>
      </c>
      <c r="M66" s="16"/>
      <c r="N66" s="16"/>
      <c r="O66" s="16" t="s">
        <v>501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500</v>
      </c>
      <c r="J67" s="241">
        <v>150</v>
      </c>
      <c r="L67" s="15">
        <v>45100</v>
      </c>
      <c r="M67" s="16"/>
      <c r="N67" s="16"/>
      <c r="O67" s="16" t="s">
        <v>501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501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501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501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04" t="s">
        <v>17</v>
      </c>
      <c r="G84" s="304"/>
      <c r="H84" s="304"/>
      <c r="I84" s="248"/>
      <c r="J84" s="202">
        <f>G83-J82</f>
        <v>79.799999999999955</v>
      </c>
      <c r="Q84" s="304" t="s">
        <v>17</v>
      </c>
      <c r="R84" s="304"/>
      <c r="S84" s="304"/>
      <c r="T84" s="248"/>
      <c r="U84" s="202">
        <f>R83-U82</f>
        <v>54.599999999999909</v>
      </c>
    </row>
    <row r="87" spans="1:21" ht="23.25" x14ac:dyDescent="0.35">
      <c r="C87" s="316" t="s">
        <v>74</v>
      </c>
      <c r="D87" s="316"/>
      <c r="E87" s="316"/>
      <c r="F87" s="316"/>
      <c r="N87" s="316" t="s">
        <v>75</v>
      </c>
      <c r="O87" s="316"/>
      <c r="P87" s="316"/>
      <c r="Q87" s="316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283</v>
      </c>
      <c r="J88" s="4" t="s">
        <v>496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477</v>
      </c>
      <c r="T88" s="247" t="s">
        <v>283</v>
      </c>
      <c r="U88" s="4" t="s">
        <v>496</v>
      </c>
    </row>
    <row r="89" spans="1:21" x14ac:dyDescent="0.25">
      <c r="A89" s="15">
        <v>45112</v>
      </c>
      <c r="B89" s="16" t="s">
        <v>503</v>
      </c>
      <c r="C89" s="16" t="s">
        <v>47</v>
      </c>
      <c r="D89" s="16" t="s">
        <v>497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497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504</v>
      </c>
      <c r="C90" s="16" t="s">
        <v>50</v>
      </c>
      <c r="D90" s="16" t="s">
        <v>497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497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505</v>
      </c>
      <c r="D91" s="16" t="s">
        <v>497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497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340</v>
      </c>
      <c r="N92" s="16" t="s">
        <v>60</v>
      </c>
      <c r="O92" s="16" t="s">
        <v>497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04" t="s">
        <v>17</v>
      </c>
      <c r="G112" s="304"/>
      <c r="H112" s="304"/>
      <c r="I112" s="248"/>
      <c r="J112" s="202">
        <f>G111-J110</f>
        <v>63</v>
      </c>
      <c r="Q112" s="304" t="s">
        <v>17</v>
      </c>
      <c r="R112" s="304"/>
      <c r="S112" s="304"/>
      <c r="T112" s="248"/>
      <c r="U112" s="202">
        <f>R111-U110</f>
        <v>50.399999999999977</v>
      </c>
    </row>
    <row r="115" spans="1:21" ht="23.25" x14ac:dyDescent="0.35">
      <c r="C115" s="316" t="s">
        <v>97</v>
      </c>
      <c r="D115" s="316"/>
      <c r="E115" s="316"/>
      <c r="F115" s="316"/>
      <c r="N115" s="316" t="s">
        <v>167</v>
      </c>
      <c r="O115" s="316"/>
      <c r="P115" s="316"/>
      <c r="Q115" s="316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477</v>
      </c>
      <c r="I116" s="247" t="s">
        <v>11</v>
      </c>
      <c r="J116" s="4" t="s">
        <v>496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477</v>
      </c>
      <c r="T116" s="247" t="s">
        <v>283</v>
      </c>
      <c r="U116" s="4" t="s">
        <v>496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506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497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506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497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506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506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506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506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04" t="s">
        <v>17</v>
      </c>
      <c r="G140" s="304"/>
      <c r="H140" s="304"/>
      <c r="I140" s="248"/>
      <c r="J140" s="202">
        <f>G139-J138</f>
        <v>25.199999999999989</v>
      </c>
      <c r="Q140" s="304" t="s">
        <v>17</v>
      </c>
      <c r="R140" s="304"/>
      <c r="S140" s="304"/>
      <c r="T140" s="248"/>
      <c r="U140" s="202">
        <f>R139-U138</f>
        <v>8.4000000000000057</v>
      </c>
    </row>
    <row r="143" spans="1:21" ht="23.25" x14ac:dyDescent="0.35">
      <c r="C143" s="316" t="s">
        <v>102</v>
      </c>
      <c r="D143" s="316"/>
      <c r="E143" s="316"/>
      <c r="F143" s="316"/>
      <c r="N143" s="316" t="s">
        <v>203</v>
      </c>
      <c r="O143" s="316"/>
      <c r="P143" s="316"/>
      <c r="Q143" s="316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477</v>
      </c>
      <c r="I144" s="247" t="s">
        <v>283</v>
      </c>
      <c r="J144" s="4" t="s">
        <v>496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477</v>
      </c>
      <c r="T144" s="247" t="s">
        <v>283</v>
      </c>
      <c r="U144" s="4" t="s">
        <v>496</v>
      </c>
    </row>
    <row r="145" spans="1:21" x14ac:dyDescent="0.25">
      <c r="A145" s="15">
        <v>45231</v>
      </c>
      <c r="B145" s="16" t="s">
        <v>507</v>
      </c>
      <c r="C145" s="16" t="s">
        <v>123</v>
      </c>
      <c r="D145" s="16" t="s">
        <v>497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04" t="s">
        <v>17</v>
      </c>
      <c r="G168" s="304"/>
      <c r="H168" s="304"/>
      <c r="I168" s="248"/>
      <c r="J168" s="202">
        <f>G167-J166</f>
        <v>4.2000000000000028</v>
      </c>
      <c r="Q168" s="304" t="s">
        <v>17</v>
      </c>
      <c r="R168" s="304"/>
      <c r="S168" s="304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E1" zoomScale="80" zoomScaleNormal="80" workbookViewId="0">
      <selection activeCell="S9" sqref="S9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16" t="s">
        <v>0</v>
      </c>
      <c r="D1" s="316"/>
      <c r="E1" s="316"/>
      <c r="F1" s="316"/>
      <c r="N1" s="316" t="s">
        <v>0</v>
      </c>
      <c r="O1" s="316"/>
      <c r="P1" s="316"/>
      <c r="Q1" s="31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477</v>
      </c>
      <c r="I2" s="247" t="s">
        <v>283</v>
      </c>
      <c r="J2" s="4" t="s">
        <v>496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47" t="s">
        <v>508</v>
      </c>
      <c r="U2" s="4" t="s">
        <v>509</v>
      </c>
    </row>
    <row r="3" spans="1:21" ht="18.75" x14ac:dyDescent="0.3">
      <c r="A3" s="15">
        <v>45295</v>
      </c>
      <c r="B3" s="16" t="s">
        <v>122</v>
      </c>
      <c r="C3" s="16" t="s">
        <v>38</v>
      </c>
      <c r="D3" s="16" t="s">
        <v>510</v>
      </c>
      <c r="E3" s="16" t="s">
        <v>435</v>
      </c>
      <c r="F3" s="16"/>
      <c r="G3" s="241">
        <v>180</v>
      </c>
      <c r="H3" s="241"/>
      <c r="I3" s="241"/>
      <c r="J3" s="241">
        <v>160</v>
      </c>
      <c r="L3" s="15" t="s">
        <v>511</v>
      </c>
      <c r="M3" s="16" t="s">
        <v>111</v>
      </c>
      <c r="N3" s="16" t="s">
        <v>113</v>
      </c>
      <c r="O3" s="16" t="s">
        <v>510</v>
      </c>
      <c r="P3" s="16" t="s">
        <v>435</v>
      </c>
      <c r="Q3" s="16"/>
      <c r="R3" s="241"/>
      <c r="S3" s="241"/>
      <c r="T3" s="249"/>
      <c r="U3" s="241"/>
    </row>
    <row r="4" spans="1:21" ht="18.75" x14ac:dyDescent="0.3">
      <c r="A4" s="15">
        <v>45295</v>
      </c>
      <c r="B4" s="16" t="s">
        <v>111</v>
      </c>
      <c r="C4" s="16"/>
      <c r="D4" s="16"/>
      <c r="E4" s="16"/>
      <c r="F4" s="16"/>
      <c r="G4" s="241"/>
      <c r="H4" s="241"/>
      <c r="I4" s="241"/>
      <c r="J4" s="241"/>
      <c r="L4" s="15" t="s">
        <v>295</v>
      </c>
      <c r="M4" s="16" t="s">
        <v>115</v>
      </c>
      <c r="N4" s="16" t="s">
        <v>45</v>
      </c>
      <c r="O4" s="16" t="s">
        <v>512</v>
      </c>
      <c r="P4" s="16" t="s">
        <v>56</v>
      </c>
      <c r="Q4" s="16"/>
      <c r="R4" s="241"/>
      <c r="S4" s="241"/>
      <c r="T4" s="249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241"/>
      <c r="I5" s="241"/>
      <c r="J5" s="241"/>
      <c r="L5" s="15" t="s">
        <v>295</v>
      </c>
      <c r="M5" s="16" t="s">
        <v>186</v>
      </c>
      <c r="N5" s="16" t="s">
        <v>60</v>
      </c>
      <c r="O5" s="16" t="s">
        <v>513</v>
      </c>
      <c r="P5" s="16" t="s">
        <v>88</v>
      </c>
      <c r="Q5" s="16"/>
      <c r="R5" s="241">
        <v>100</v>
      </c>
      <c r="S5" s="241"/>
      <c r="T5" s="241">
        <v>90</v>
      </c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241"/>
      <c r="I6" s="241"/>
      <c r="J6" s="241"/>
      <c r="L6" s="15" t="s">
        <v>295</v>
      </c>
      <c r="M6" s="16" t="s">
        <v>119</v>
      </c>
      <c r="N6" s="16" t="s">
        <v>113</v>
      </c>
      <c r="O6" s="16" t="s">
        <v>513</v>
      </c>
      <c r="P6" s="16" t="s">
        <v>88</v>
      </c>
      <c r="Q6" s="16"/>
      <c r="R6" s="241">
        <v>100</v>
      </c>
      <c r="S6" s="241"/>
      <c r="T6" s="241">
        <v>90</v>
      </c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L7" s="15" t="s">
        <v>514</v>
      </c>
      <c r="M7" s="16" t="s">
        <v>99</v>
      </c>
      <c r="N7" s="16" t="s">
        <v>38</v>
      </c>
      <c r="O7" s="16" t="s">
        <v>515</v>
      </c>
      <c r="P7" s="16" t="s">
        <v>160</v>
      </c>
      <c r="Q7" s="16"/>
      <c r="R7" s="241"/>
      <c r="S7" s="241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 t="s">
        <v>514</v>
      </c>
      <c r="M8" s="16" t="s">
        <v>119</v>
      </c>
      <c r="N8" s="16" t="s">
        <v>113</v>
      </c>
      <c r="O8" s="16" t="s">
        <v>515</v>
      </c>
      <c r="P8" s="16" t="s">
        <v>160</v>
      </c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180</v>
      </c>
      <c r="H24" s="21">
        <f>SUM(H17:H23)</f>
        <v>0</v>
      </c>
      <c r="I24" s="21"/>
      <c r="J24" s="21">
        <f>SUM(J3:J23)</f>
        <v>160</v>
      </c>
      <c r="Q24" s="21" t="s">
        <v>13</v>
      </c>
      <c r="R24" s="21">
        <f>SUM(R3:R23)</f>
        <v>200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178.2</v>
      </c>
      <c r="H25" s="18"/>
      <c r="I25" s="18"/>
      <c r="J25" s="18"/>
      <c r="Q25" s="21" t="s">
        <v>16</v>
      </c>
      <c r="R25" s="21">
        <f>R24*0.99</f>
        <v>198</v>
      </c>
      <c r="S25" s="18"/>
      <c r="T25" s="18"/>
      <c r="U25" s="18"/>
    </row>
    <row r="26" spans="1:21" ht="15.75" x14ac:dyDescent="0.25">
      <c r="F26" s="304" t="s">
        <v>17</v>
      </c>
      <c r="G26" s="304"/>
      <c r="H26" s="304"/>
      <c r="I26" s="248"/>
      <c r="J26" s="202">
        <f>G25-J24</f>
        <v>18.199999999999989</v>
      </c>
      <c r="Q26" s="304" t="s">
        <v>17</v>
      </c>
      <c r="R26" s="304"/>
      <c r="S26" s="304"/>
      <c r="T26" s="248"/>
      <c r="U26" s="202">
        <f>R25-U24</f>
        <v>198</v>
      </c>
    </row>
    <row r="30" spans="1:21" ht="23.25" x14ac:dyDescent="0.35">
      <c r="C30" s="316" t="s">
        <v>498</v>
      </c>
      <c r="D30" s="316"/>
      <c r="E30" s="316"/>
      <c r="F30" s="316"/>
      <c r="N30" s="316" t="s">
        <v>19</v>
      </c>
      <c r="O30" s="316"/>
      <c r="P30" s="316"/>
      <c r="Q30" s="316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283</v>
      </c>
      <c r="J31" s="4" t="s">
        <v>496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283</v>
      </c>
      <c r="U31" s="4" t="s">
        <v>496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283</v>
      </c>
      <c r="AF33" s="4" t="s">
        <v>496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516</v>
      </c>
      <c r="AA34" s="16" t="s">
        <v>474</v>
      </c>
      <c r="AB34" s="16"/>
      <c r="AC34" s="241">
        <v>550</v>
      </c>
      <c r="AD34" s="16"/>
      <c r="AE34" s="241" t="s">
        <v>517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516</v>
      </c>
      <c r="AA35" s="251" t="s">
        <v>427</v>
      </c>
      <c r="AB35" s="251"/>
      <c r="AC35" s="252">
        <v>350</v>
      </c>
      <c r="AD35" s="251"/>
      <c r="AE35" s="252" t="s">
        <v>517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516</v>
      </c>
      <c r="AA36" s="16" t="s">
        <v>450</v>
      </c>
      <c r="AB36" s="16"/>
      <c r="AC36" s="241">
        <v>180</v>
      </c>
      <c r="AD36" s="16"/>
      <c r="AE36" s="241" t="s">
        <v>517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516</v>
      </c>
      <c r="AA37" s="251" t="s">
        <v>427</v>
      </c>
      <c r="AB37" s="251"/>
      <c r="AC37" s="252">
        <v>300</v>
      </c>
      <c r="AD37" s="252"/>
      <c r="AE37" s="252" t="s">
        <v>517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516</v>
      </c>
      <c r="AA38" s="16" t="s">
        <v>474</v>
      </c>
      <c r="AB38" s="16">
        <v>7850</v>
      </c>
      <c r="AC38" s="241">
        <v>550</v>
      </c>
      <c r="AD38" s="241"/>
      <c r="AE38" s="241" t="s">
        <v>517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516</v>
      </c>
      <c r="AA39" s="16" t="s">
        <v>467</v>
      </c>
      <c r="AB39" s="16"/>
      <c r="AC39" s="241">
        <v>350</v>
      </c>
      <c r="AD39" s="241"/>
      <c r="AE39" s="241" t="s">
        <v>517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04" t="s">
        <v>17</v>
      </c>
      <c r="G55" s="304"/>
      <c r="H55" s="304"/>
      <c r="I55" s="248"/>
      <c r="J55" s="202">
        <f>G54-J53</f>
        <v>0</v>
      </c>
      <c r="Q55" s="304" t="s">
        <v>17</v>
      </c>
      <c r="R55" s="304"/>
      <c r="S55" s="304"/>
      <c r="T55" s="248"/>
      <c r="U55" s="202">
        <f>R54-U53</f>
        <v>0</v>
      </c>
    </row>
    <row r="59" spans="1:21" ht="23.25" x14ac:dyDescent="0.35">
      <c r="C59" s="316" t="s">
        <v>130</v>
      </c>
      <c r="D59" s="316"/>
      <c r="E59" s="316"/>
      <c r="F59" s="316"/>
      <c r="N59" s="316" t="s">
        <v>21</v>
      </c>
      <c r="O59" s="316"/>
      <c r="P59" s="316"/>
      <c r="Q59" s="31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477</v>
      </c>
      <c r="I60" s="247" t="s">
        <v>283</v>
      </c>
      <c r="J60" s="4" t="s">
        <v>496</v>
      </c>
      <c r="K60" s="36" t="s">
        <v>248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477</v>
      </c>
      <c r="T60" s="247" t="s">
        <v>11</v>
      </c>
      <c r="U60" s="4" t="s">
        <v>496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04" t="s">
        <v>17</v>
      </c>
      <c r="R83" s="304"/>
      <c r="S83" s="304"/>
      <c r="T83" s="248"/>
      <c r="U83" s="202">
        <f>R82-U81</f>
        <v>0</v>
      </c>
    </row>
    <row r="84" spans="1:21" ht="15.75" x14ac:dyDescent="0.25">
      <c r="F84" s="304" t="s">
        <v>17</v>
      </c>
      <c r="G84" s="304"/>
      <c r="H84" s="304"/>
      <c r="I84" s="248"/>
      <c r="J84" s="202">
        <f>G83-J82</f>
        <v>0</v>
      </c>
    </row>
    <row r="86" spans="1:21" ht="23.25" x14ac:dyDescent="0.35">
      <c r="N86" s="316" t="s">
        <v>75</v>
      </c>
      <c r="O86" s="316"/>
      <c r="P86" s="316"/>
      <c r="Q86" s="316"/>
    </row>
    <row r="87" spans="1:21" ht="23.25" x14ac:dyDescent="0.35">
      <c r="C87" s="316" t="s">
        <v>74</v>
      </c>
      <c r="D87" s="316"/>
      <c r="E87" s="316"/>
      <c r="F87" s="316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477</v>
      </c>
      <c r="T87" s="247" t="s">
        <v>283</v>
      </c>
      <c r="U87" s="4" t="s">
        <v>496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283</v>
      </c>
      <c r="J88" s="4" t="s">
        <v>496</v>
      </c>
      <c r="L88" s="15">
        <v>45139</v>
      </c>
      <c r="M88" s="16" t="s">
        <v>164</v>
      </c>
      <c r="N88" s="16" t="s">
        <v>58</v>
      </c>
      <c r="O88" s="16" t="s">
        <v>518</v>
      </c>
      <c r="P88" s="16" t="s">
        <v>88</v>
      </c>
      <c r="Q88" s="16"/>
      <c r="R88" s="241">
        <v>160</v>
      </c>
      <c r="S88" s="16">
        <v>642</v>
      </c>
      <c r="T88" s="241" t="s">
        <v>518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519</v>
      </c>
      <c r="E89" s="16" t="s">
        <v>520</v>
      </c>
      <c r="F89" s="16"/>
      <c r="G89" s="254">
        <v>345</v>
      </c>
      <c r="H89" s="16">
        <v>617</v>
      </c>
      <c r="I89" s="18" t="s">
        <v>521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522</v>
      </c>
      <c r="P89" s="16" t="s">
        <v>523</v>
      </c>
      <c r="Q89" s="16"/>
      <c r="R89" s="241">
        <v>150</v>
      </c>
      <c r="S89" s="16">
        <v>658</v>
      </c>
      <c r="T89" s="241" t="s">
        <v>524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525</v>
      </c>
      <c r="E90" s="16" t="s">
        <v>519</v>
      </c>
      <c r="F90" s="16"/>
      <c r="G90" s="254">
        <v>200</v>
      </c>
      <c r="H90" s="16">
        <v>637</v>
      </c>
      <c r="I90" s="18" t="s">
        <v>524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522</v>
      </c>
      <c r="P90" s="16" t="s">
        <v>523</v>
      </c>
      <c r="Q90" s="16"/>
      <c r="R90" s="241">
        <v>150</v>
      </c>
      <c r="S90" s="16">
        <v>658</v>
      </c>
      <c r="T90" s="241" t="s">
        <v>524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525</v>
      </c>
      <c r="E91" s="16" t="s">
        <v>519</v>
      </c>
      <c r="F91" s="16"/>
      <c r="G91" s="255">
        <v>200</v>
      </c>
      <c r="H91" s="16">
        <v>637</v>
      </c>
      <c r="I91" s="241" t="s">
        <v>524</v>
      </c>
      <c r="J91" s="241">
        <v>180</v>
      </c>
      <c r="L91" s="15">
        <v>45139</v>
      </c>
      <c r="M91" s="16" t="s">
        <v>187</v>
      </c>
      <c r="N91" s="16" t="s">
        <v>363</v>
      </c>
      <c r="O91" s="16" t="s">
        <v>522</v>
      </c>
      <c r="P91" s="16" t="s">
        <v>523</v>
      </c>
      <c r="Q91" s="16"/>
      <c r="R91" s="241">
        <v>150</v>
      </c>
      <c r="S91" s="16">
        <v>658</v>
      </c>
      <c r="T91" s="241" t="s">
        <v>524</v>
      </c>
      <c r="U91" s="241">
        <v>140</v>
      </c>
    </row>
    <row r="92" spans="1:21" x14ac:dyDescent="0.25">
      <c r="A92" s="15">
        <v>45125</v>
      </c>
      <c r="B92" s="16" t="s">
        <v>526</v>
      </c>
      <c r="C92" s="16" t="s">
        <v>527</v>
      </c>
      <c r="D92" s="16" t="s">
        <v>528</v>
      </c>
      <c r="E92" s="16" t="s">
        <v>160</v>
      </c>
      <c r="F92" s="16"/>
      <c r="G92" s="255">
        <v>520</v>
      </c>
      <c r="H92" s="16">
        <v>627</v>
      </c>
      <c r="I92" s="241" t="s">
        <v>529</v>
      </c>
      <c r="J92" s="241">
        <v>410</v>
      </c>
      <c r="L92" s="15">
        <v>45139</v>
      </c>
      <c r="M92" s="16" t="s">
        <v>187</v>
      </c>
      <c r="N92" s="16" t="s">
        <v>363</v>
      </c>
      <c r="O92" s="16" t="s">
        <v>522</v>
      </c>
      <c r="P92" s="16" t="s">
        <v>160</v>
      </c>
      <c r="Q92" s="16"/>
      <c r="R92" s="241">
        <v>600</v>
      </c>
      <c r="S92" s="16">
        <v>658</v>
      </c>
      <c r="T92" s="241" t="s">
        <v>524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530</v>
      </c>
      <c r="E93" s="16" t="s">
        <v>531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451</v>
      </c>
      <c r="N93" s="16" t="s">
        <v>452</v>
      </c>
      <c r="O93" s="16" t="s">
        <v>522</v>
      </c>
      <c r="P93" s="16" t="s">
        <v>160</v>
      </c>
      <c r="Q93" s="16"/>
      <c r="R93" s="241">
        <v>600</v>
      </c>
      <c r="S93" s="16">
        <v>658</v>
      </c>
      <c r="T93" s="241" t="s">
        <v>524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530</v>
      </c>
      <c r="E94" s="16" t="s">
        <v>531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532</v>
      </c>
      <c r="N94" s="16" t="s">
        <v>201</v>
      </c>
      <c r="O94" s="16" t="s">
        <v>533</v>
      </c>
      <c r="P94" s="16" t="s">
        <v>427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246</v>
      </c>
      <c r="P95" s="16" t="s">
        <v>534</v>
      </c>
      <c r="Q95" s="16"/>
      <c r="R95" s="241">
        <v>180</v>
      </c>
      <c r="S95" s="256">
        <v>673</v>
      </c>
      <c r="T95" s="241" t="s">
        <v>535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536</v>
      </c>
      <c r="N96" s="45" t="s">
        <v>177</v>
      </c>
      <c r="O96" s="45" t="s">
        <v>522</v>
      </c>
      <c r="P96" s="45" t="s">
        <v>537</v>
      </c>
      <c r="Q96" s="45" t="s">
        <v>278</v>
      </c>
      <c r="R96" s="241">
        <v>690</v>
      </c>
      <c r="S96" s="16">
        <v>658</v>
      </c>
      <c r="T96" s="241" t="s">
        <v>524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522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524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270</v>
      </c>
      <c r="N98" s="16" t="s">
        <v>38</v>
      </c>
      <c r="O98" s="16" t="s">
        <v>538</v>
      </c>
      <c r="P98" s="16" t="s">
        <v>56</v>
      </c>
      <c r="Q98" s="16"/>
      <c r="R98" s="241">
        <v>200</v>
      </c>
      <c r="S98" s="16">
        <v>677</v>
      </c>
      <c r="T98" s="241" t="s">
        <v>539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540</v>
      </c>
      <c r="P99" s="16" t="s">
        <v>541</v>
      </c>
      <c r="Q99" s="16"/>
      <c r="R99" s="241">
        <v>230</v>
      </c>
      <c r="S99" s="16">
        <v>676</v>
      </c>
      <c r="T99" s="241" t="s">
        <v>542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540</v>
      </c>
      <c r="P100" s="16" t="s">
        <v>541</v>
      </c>
      <c r="Q100" s="16"/>
      <c r="R100" s="241">
        <v>230</v>
      </c>
      <c r="S100" s="16">
        <v>676</v>
      </c>
      <c r="T100" s="241" t="s">
        <v>542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543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543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352</v>
      </c>
      <c r="P103" s="16" t="s">
        <v>422</v>
      </c>
      <c r="Q103" s="16"/>
      <c r="R103" s="241">
        <v>280</v>
      </c>
      <c r="S103" s="16">
        <v>666</v>
      </c>
      <c r="T103" s="241" t="s">
        <v>544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545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546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543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518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547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518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04" t="s">
        <v>17</v>
      </c>
      <c r="R112" s="304"/>
      <c r="S112" s="304"/>
      <c r="T112" s="248"/>
      <c r="U112" s="202">
        <f>R111-U110</f>
        <v>312.38000000000011</v>
      </c>
    </row>
    <row r="113" spans="1:21" ht="15.75" x14ac:dyDescent="0.25">
      <c r="F113" s="304" t="s">
        <v>17</v>
      </c>
      <c r="G113" s="304"/>
      <c r="H113" s="304"/>
      <c r="I113" s="248"/>
      <c r="J113" s="202">
        <f>G112-J111</f>
        <v>169.34999999999991</v>
      </c>
    </row>
    <row r="115" spans="1:21" ht="23.25" x14ac:dyDescent="0.35">
      <c r="N115" s="316" t="s">
        <v>167</v>
      </c>
      <c r="O115" s="316"/>
      <c r="P115" s="316"/>
      <c r="Q115" s="316"/>
    </row>
    <row r="116" spans="1:21" ht="23.25" x14ac:dyDescent="0.35">
      <c r="C116" s="316" t="s">
        <v>97</v>
      </c>
      <c r="D116" s="316"/>
      <c r="E116" s="316"/>
      <c r="F116" s="316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283</v>
      </c>
      <c r="U116" s="4" t="s">
        <v>496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283</v>
      </c>
      <c r="J117" s="4" t="s">
        <v>496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523</v>
      </c>
      <c r="Q117" s="16">
        <v>7807025379</v>
      </c>
      <c r="R117" s="241">
        <v>150</v>
      </c>
      <c r="S117" s="16">
        <v>732</v>
      </c>
      <c r="T117" s="241" t="s">
        <v>524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548</v>
      </c>
      <c r="D118" s="16" t="s">
        <v>86</v>
      </c>
      <c r="E118" s="16" t="s">
        <v>523</v>
      </c>
      <c r="F118" s="16"/>
      <c r="G118" s="241">
        <v>150</v>
      </c>
      <c r="H118" s="16">
        <v>691</v>
      </c>
      <c r="I118" s="241" t="s">
        <v>549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523</v>
      </c>
      <c r="Q118" s="16">
        <v>7807025379</v>
      </c>
      <c r="R118" s="241">
        <v>210</v>
      </c>
      <c r="S118" s="16">
        <v>732</v>
      </c>
      <c r="T118" s="241" t="s">
        <v>524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523</v>
      </c>
      <c r="F119" s="16"/>
      <c r="G119" s="241">
        <v>150</v>
      </c>
      <c r="H119" s="16">
        <v>691</v>
      </c>
      <c r="I119" s="241" t="s">
        <v>549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523</v>
      </c>
      <c r="Q119" s="16">
        <v>7807025379</v>
      </c>
      <c r="R119" s="241">
        <v>210</v>
      </c>
      <c r="S119" s="16">
        <v>732</v>
      </c>
      <c r="T119" s="241" t="s">
        <v>524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550</v>
      </c>
      <c r="D120" s="16" t="s">
        <v>551</v>
      </c>
      <c r="E120" s="16" t="s">
        <v>160</v>
      </c>
      <c r="F120" s="16"/>
      <c r="G120" s="241">
        <v>520</v>
      </c>
      <c r="H120" s="16">
        <v>680</v>
      </c>
      <c r="I120" s="241" t="s">
        <v>552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474</v>
      </c>
      <c r="Q120" s="16">
        <v>7807025502</v>
      </c>
      <c r="R120" s="241">
        <v>480</v>
      </c>
      <c r="S120" s="16">
        <v>732</v>
      </c>
      <c r="T120" s="241" t="s">
        <v>524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510</v>
      </c>
      <c r="E121" s="16" t="s">
        <v>553</v>
      </c>
      <c r="F121" s="16"/>
      <c r="G121" s="241">
        <v>200</v>
      </c>
      <c r="H121" s="16">
        <v>706</v>
      </c>
      <c r="I121" s="241" t="s">
        <v>554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555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556</v>
      </c>
      <c r="E122" s="16" t="s">
        <v>519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529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556</v>
      </c>
      <c r="E123" s="16" t="s">
        <v>519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340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549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495</v>
      </c>
      <c r="E125" s="16" t="s">
        <v>283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557</v>
      </c>
      <c r="P125" s="16" t="s">
        <v>558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559</v>
      </c>
      <c r="C126" s="16" t="s">
        <v>41</v>
      </c>
      <c r="D126" s="16" t="s">
        <v>495</v>
      </c>
      <c r="E126" s="16" t="s">
        <v>283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557</v>
      </c>
      <c r="P126" s="16" t="s">
        <v>558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518</v>
      </c>
      <c r="E127" s="16" t="s">
        <v>88</v>
      </c>
      <c r="F127" s="16"/>
      <c r="G127" s="241">
        <v>160</v>
      </c>
      <c r="H127" s="16">
        <v>694</v>
      </c>
      <c r="I127" s="241" t="s">
        <v>518</v>
      </c>
      <c r="J127" s="241">
        <v>150</v>
      </c>
      <c r="L127" s="15">
        <v>45211</v>
      </c>
      <c r="M127" s="16" t="s">
        <v>560</v>
      </c>
      <c r="N127" s="16" t="s">
        <v>58</v>
      </c>
      <c r="O127" s="16" t="s">
        <v>561</v>
      </c>
      <c r="P127" s="16" t="s">
        <v>562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510</v>
      </c>
      <c r="E128" s="16" t="s">
        <v>553</v>
      </c>
      <c r="F128" s="16"/>
      <c r="G128" s="241">
        <v>200</v>
      </c>
      <c r="H128" s="16">
        <v>730</v>
      </c>
      <c r="I128" s="241" t="s">
        <v>554</v>
      </c>
      <c r="J128" s="241">
        <v>190</v>
      </c>
      <c r="L128" s="15">
        <v>45211</v>
      </c>
      <c r="M128" s="16" t="s">
        <v>340</v>
      </c>
      <c r="N128" s="16" t="s">
        <v>60</v>
      </c>
      <c r="O128" s="16" t="s">
        <v>495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495</v>
      </c>
      <c r="E129" s="16" t="s">
        <v>519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524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495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340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524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495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524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495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563</v>
      </c>
      <c r="P132" s="51" t="s">
        <v>564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565</v>
      </c>
      <c r="D133" s="16" t="s">
        <v>495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340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566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518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518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561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567</v>
      </c>
      <c r="E136" s="16" t="s">
        <v>568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569</v>
      </c>
      <c r="P136" s="16" t="s">
        <v>435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570</v>
      </c>
      <c r="E137" s="16" t="s">
        <v>435</v>
      </c>
      <c r="F137" s="16">
        <v>140179</v>
      </c>
      <c r="G137" s="241">
        <v>350</v>
      </c>
      <c r="H137" s="16">
        <v>734</v>
      </c>
      <c r="I137" s="241" t="s">
        <v>571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572</v>
      </c>
      <c r="E138" s="16" t="s">
        <v>519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572</v>
      </c>
      <c r="E139" s="16" t="s">
        <v>519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543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543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510</v>
      </c>
      <c r="P142" s="16" t="s">
        <v>573</v>
      </c>
      <c r="Q142" s="16"/>
      <c r="R142" s="241">
        <v>200</v>
      </c>
      <c r="S142" s="16">
        <v>794</v>
      </c>
      <c r="T142" s="241" t="s">
        <v>554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523</v>
      </c>
      <c r="Q143" s="11">
        <v>7807025839</v>
      </c>
      <c r="R143" s="241">
        <v>150</v>
      </c>
      <c r="S143" s="261">
        <v>768</v>
      </c>
      <c r="T143" s="241" t="s">
        <v>524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574</v>
      </c>
      <c r="N144" s="16" t="s">
        <v>575</v>
      </c>
      <c r="O144" s="16" t="s">
        <v>86</v>
      </c>
      <c r="P144" s="16" t="s">
        <v>394</v>
      </c>
      <c r="Q144" s="11">
        <v>7807025876</v>
      </c>
      <c r="R144" s="241">
        <v>600</v>
      </c>
      <c r="S144" s="261">
        <v>768</v>
      </c>
      <c r="T144" s="241" t="s">
        <v>524</v>
      </c>
      <c r="U144" s="241">
        <v>550</v>
      </c>
    </row>
    <row r="145" spans="1:21" ht="15.75" x14ac:dyDescent="0.25">
      <c r="F145" s="304" t="s">
        <v>17</v>
      </c>
      <c r="G145" s="304"/>
      <c r="H145" s="304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04" t="s">
        <v>17</v>
      </c>
      <c r="R149" s="304"/>
      <c r="S149" s="304"/>
      <c r="T149" s="248"/>
      <c r="U149" s="202">
        <f>R148-U147</f>
        <v>842.92000000000007</v>
      </c>
    </row>
    <row r="152" spans="1:21" ht="23.25" x14ac:dyDescent="0.35">
      <c r="C152" s="316" t="s">
        <v>102</v>
      </c>
      <c r="D152" s="316"/>
      <c r="E152" s="316"/>
      <c r="F152" s="316"/>
      <c r="N152" s="316" t="s">
        <v>203</v>
      </c>
      <c r="O152" s="316"/>
      <c r="P152" s="316"/>
      <c r="Q152" s="316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477</v>
      </c>
      <c r="I153" s="247" t="s">
        <v>283</v>
      </c>
      <c r="J153" s="4" t="s">
        <v>496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477</v>
      </c>
      <c r="T153" s="247" t="s">
        <v>283</v>
      </c>
      <c r="U153" s="4" t="s">
        <v>496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519</v>
      </c>
      <c r="E154" s="16" t="s">
        <v>576</v>
      </c>
      <c r="F154" s="16"/>
      <c r="G154" s="241">
        <v>580</v>
      </c>
      <c r="H154" s="16">
        <v>794</v>
      </c>
      <c r="I154" s="241" t="s">
        <v>554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569</v>
      </c>
      <c r="P154" s="16" t="s">
        <v>422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577</v>
      </c>
      <c r="E155" s="16" t="s">
        <v>578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518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569</v>
      </c>
      <c r="E156" s="16" t="s">
        <v>579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580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569</v>
      </c>
      <c r="E157" s="16" t="s">
        <v>579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519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561</v>
      </c>
      <c r="E158" s="16" t="s">
        <v>581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582</v>
      </c>
      <c r="N158" s="16"/>
      <c r="O158" s="16" t="s">
        <v>529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569</v>
      </c>
      <c r="E159" s="16" t="s">
        <v>579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444</v>
      </c>
      <c r="N159" s="16" t="s">
        <v>58</v>
      </c>
      <c r="O159" s="16" t="s">
        <v>561</v>
      </c>
      <c r="P159" s="16" t="s">
        <v>422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583</v>
      </c>
      <c r="D160" s="16" t="s">
        <v>569</v>
      </c>
      <c r="E160" s="16" t="s">
        <v>579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444</v>
      </c>
      <c r="N160" s="16" t="s">
        <v>58</v>
      </c>
      <c r="O160" s="16" t="s">
        <v>543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543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513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444</v>
      </c>
      <c r="N163" s="16" t="s">
        <v>58</v>
      </c>
      <c r="O163" s="16" t="s">
        <v>513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584</v>
      </c>
      <c r="P164" s="16" t="s">
        <v>422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585</v>
      </c>
      <c r="N165" s="16" t="s">
        <v>586</v>
      </c>
      <c r="O165" s="16" t="s">
        <v>569</v>
      </c>
      <c r="P165" s="16" t="s">
        <v>587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513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513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513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588</v>
      </c>
      <c r="P169" s="16" t="s">
        <v>589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417</v>
      </c>
      <c r="M170" s="16" t="s">
        <v>99</v>
      </c>
      <c r="N170" s="16" t="s">
        <v>38</v>
      </c>
      <c r="O170" s="16" t="s">
        <v>561</v>
      </c>
      <c r="P170" s="16" t="s">
        <v>590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417</v>
      </c>
      <c r="M171" s="16" t="s">
        <v>144</v>
      </c>
      <c r="N171" s="16" t="s">
        <v>24</v>
      </c>
      <c r="O171" s="16" t="s">
        <v>543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417</v>
      </c>
      <c r="M172" s="16" t="s">
        <v>591</v>
      </c>
      <c r="N172" s="16" t="s">
        <v>50</v>
      </c>
      <c r="O172" s="16" t="s">
        <v>543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592</v>
      </c>
      <c r="P173" s="16" t="s">
        <v>435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591</v>
      </c>
      <c r="N174" s="16" t="s">
        <v>50</v>
      </c>
      <c r="O174" s="16" t="s">
        <v>513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513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561</v>
      </c>
      <c r="P176" s="16" t="s">
        <v>562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543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543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04" t="s">
        <v>17</v>
      </c>
      <c r="G184" s="304"/>
      <c r="H184" s="304"/>
      <c r="I184" s="248"/>
      <c r="J184" s="202">
        <f>G183-J182</f>
        <v>105.75999999999999</v>
      </c>
      <c r="Q184" s="304" t="s">
        <v>17</v>
      </c>
      <c r="R184" s="304"/>
      <c r="S184" s="304"/>
      <c r="T184" s="248"/>
      <c r="U184" s="202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C9" sqref="C9"/>
    </sheetView>
  </sheetViews>
  <sheetFormatPr baseColWidth="10" defaultColWidth="10.7109375" defaultRowHeight="15" x14ac:dyDescent="0.25"/>
  <cols>
    <col min="2" max="2" width="13.42578125" customWidth="1"/>
    <col min="5" max="5" width="15.28515625" customWidth="1"/>
  </cols>
  <sheetData>
    <row r="1" spans="1:22" ht="23.25" x14ac:dyDescent="0.35">
      <c r="C1" s="316" t="s">
        <v>0</v>
      </c>
      <c r="D1" s="316"/>
      <c r="E1" s="316"/>
      <c r="F1" s="316"/>
      <c r="O1" s="316" t="s">
        <v>1</v>
      </c>
      <c r="P1" s="316"/>
      <c r="Q1" s="316"/>
      <c r="R1" s="316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437</v>
      </c>
      <c r="I2" s="247" t="s">
        <v>508</v>
      </c>
      <c r="J2" s="4" t="s">
        <v>509</v>
      </c>
      <c r="K2" s="263" t="s">
        <v>593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437</v>
      </c>
      <c r="U2" s="247" t="s">
        <v>508</v>
      </c>
      <c r="V2" s="4" t="s">
        <v>509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594</v>
      </c>
      <c r="E3" s="241" t="s">
        <v>595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594</v>
      </c>
      <c r="E4" s="16" t="s">
        <v>595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596</v>
      </c>
      <c r="E5" s="16" t="s">
        <v>595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/>
      <c r="B6" s="16"/>
      <c r="C6" s="16"/>
      <c r="D6" s="16"/>
      <c r="E6" s="16"/>
      <c r="F6" s="16"/>
      <c r="G6" s="241"/>
      <c r="H6" s="241"/>
      <c r="I6" s="241"/>
      <c r="J6" s="241"/>
      <c r="K6" s="265"/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660</v>
      </c>
      <c r="H24" s="21">
        <f>SUM(H17:H23)</f>
        <v>0</v>
      </c>
      <c r="I24" s="21"/>
      <c r="J24" s="21">
        <f>SUM(J3:J23)</f>
        <v>600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653.4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04" t="s">
        <v>17</v>
      </c>
      <c r="G26" s="304"/>
      <c r="H26" s="304"/>
      <c r="I26" s="248"/>
      <c r="J26" s="202">
        <f>G25-J24</f>
        <v>53.399999999999977</v>
      </c>
      <c r="K26" s="268"/>
      <c r="R26" s="304" t="s">
        <v>17</v>
      </c>
      <c r="S26" s="304"/>
      <c r="T26" s="304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6" sqref="F6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6" t="s">
        <v>0</v>
      </c>
      <c r="D1" s="316"/>
      <c r="E1" s="316"/>
      <c r="F1" s="316"/>
      <c r="N1" s="316" t="s">
        <v>1</v>
      </c>
      <c r="O1" s="316"/>
      <c r="P1" s="316"/>
      <c r="Q1" s="31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283</v>
      </c>
      <c r="J2" s="4" t="s">
        <v>496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370</v>
      </c>
      <c r="T2" s="247" t="s">
        <v>283</v>
      </c>
      <c r="U2" s="4" t="s">
        <v>496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597</v>
      </c>
      <c r="E3" s="16" t="s">
        <v>598</v>
      </c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597</v>
      </c>
      <c r="E4" s="16" t="s">
        <v>599</v>
      </c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600</v>
      </c>
      <c r="B5" s="16" t="s">
        <v>121</v>
      </c>
      <c r="C5" s="16" t="s">
        <v>50</v>
      </c>
      <c r="D5" s="16" t="s">
        <v>597</v>
      </c>
      <c r="E5" s="16" t="s">
        <v>416</v>
      </c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514</v>
      </c>
      <c r="B6" s="16" t="s">
        <v>121</v>
      </c>
      <c r="C6" s="16" t="s">
        <v>50</v>
      </c>
      <c r="D6" s="16" t="s">
        <v>601</v>
      </c>
      <c r="E6" s="16" t="s">
        <v>602</v>
      </c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603</v>
      </c>
      <c r="R25" s="21">
        <f>R24*0.95</f>
        <v>0</v>
      </c>
      <c r="S25" s="18"/>
      <c r="T25" s="18"/>
      <c r="U25" s="18"/>
    </row>
    <row r="26" spans="1:32" ht="15.75" x14ac:dyDescent="0.25">
      <c r="F26" s="304" t="s">
        <v>17</v>
      </c>
      <c r="G26" s="304"/>
      <c r="H26" s="304"/>
      <c r="I26" s="248"/>
      <c r="J26" s="202">
        <f>G25-J24</f>
        <v>0</v>
      </c>
      <c r="Q26" s="304" t="s">
        <v>17</v>
      </c>
      <c r="R26" s="304"/>
      <c r="S26" s="304"/>
      <c r="T26" s="248"/>
      <c r="U26" s="202">
        <f>R25-U24</f>
        <v>0</v>
      </c>
    </row>
    <row r="30" spans="1:32" ht="26.25" x14ac:dyDescent="0.4">
      <c r="C30" s="316" t="s">
        <v>498</v>
      </c>
      <c r="D30" s="316"/>
      <c r="E30" s="316"/>
      <c r="F30" s="316"/>
      <c r="H30" s="269" t="s">
        <v>604</v>
      </c>
      <c r="I30" s="269">
        <v>544</v>
      </c>
      <c r="N30" s="316" t="s">
        <v>19</v>
      </c>
      <c r="O30" s="316"/>
      <c r="P30" s="316"/>
      <c r="Q30" s="316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477</v>
      </c>
      <c r="I31" s="247" t="s">
        <v>283</v>
      </c>
      <c r="J31" s="4" t="s">
        <v>496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477</v>
      </c>
      <c r="T31" s="247" t="s">
        <v>283</v>
      </c>
      <c r="U31" s="4" t="s">
        <v>496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04" t="s">
        <v>17</v>
      </c>
      <c r="G55" s="304"/>
      <c r="H55" s="304"/>
      <c r="I55" s="248"/>
      <c r="J55" s="202">
        <f>G54-J53</f>
        <v>0</v>
      </c>
      <c r="Q55" s="304" t="s">
        <v>17</v>
      </c>
      <c r="R55" s="304"/>
      <c r="S55" s="304"/>
      <c r="T55" s="248"/>
      <c r="U55" s="202">
        <f>R54-U53</f>
        <v>0</v>
      </c>
    </row>
    <row r="59" spans="1:21" ht="23.25" x14ac:dyDescent="0.35">
      <c r="C59" s="316" t="s">
        <v>130</v>
      </c>
      <c r="D59" s="316"/>
      <c r="E59" s="316"/>
      <c r="F59" s="316"/>
      <c r="N59" s="316" t="s">
        <v>21</v>
      </c>
      <c r="O59" s="316"/>
      <c r="P59" s="316"/>
      <c r="Q59" s="31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477</v>
      </c>
      <c r="I60" s="247" t="s">
        <v>11</v>
      </c>
      <c r="J60" s="4" t="s">
        <v>496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477</v>
      </c>
      <c r="T60" s="247" t="s">
        <v>283</v>
      </c>
      <c r="U60" s="4" t="s">
        <v>496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04" t="s">
        <v>17</v>
      </c>
      <c r="G84" s="304"/>
      <c r="H84" s="304"/>
      <c r="I84" s="248"/>
      <c r="J84" s="202">
        <f>G83-J82</f>
        <v>0</v>
      </c>
      <c r="Q84" s="304" t="s">
        <v>17</v>
      </c>
      <c r="R84" s="304"/>
      <c r="S84" s="304"/>
      <c r="T84" s="248"/>
      <c r="U84" s="202">
        <f>R83-U82</f>
        <v>0</v>
      </c>
    </row>
    <row r="87" spans="1:22" ht="23.25" x14ac:dyDescent="0.35">
      <c r="C87" s="316" t="s">
        <v>74</v>
      </c>
      <c r="D87" s="316"/>
      <c r="E87" s="316"/>
      <c r="F87" s="316"/>
      <c r="N87" s="316" t="s">
        <v>75</v>
      </c>
      <c r="O87" s="316"/>
      <c r="P87" s="316"/>
      <c r="Q87" s="316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477</v>
      </c>
      <c r="I88" s="247" t="s">
        <v>283</v>
      </c>
      <c r="J88" s="4" t="s">
        <v>496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477</v>
      </c>
      <c r="T88" s="247" t="s">
        <v>11</v>
      </c>
      <c r="U88" s="4" t="s">
        <v>496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04" t="s">
        <v>17</v>
      </c>
      <c r="G112" s="304"/>
      <c r="H112" s="304"/>
      <c r="I112" s="248"/>
      <c r="J112" s="202">
        <f>G111-J110</f>
        <v>0</v>
      </c>
      <c r="Q112" s="304" t="s">
        <v>17</v>
      </c>
      <c r="R112" s="304"/>
      <c r="S112" s="304"/>
      <c r="T112" s="248"/>
      <c r="U112" s="202">
        <f>R111-U110</f>
        <v>0</v>
      </c>
    </row>
    <row r="115" spans="1:21" ht="23.25" x14ac:dyDescent="0.35">
      <c r="C115" s="316" t="s">
        <v>97</v>
      </c>
      <c r="D115" s="316"/>
      <c r="E115" s="316"/>
      <c r="F115" s="316"/>
      <c r="N115" s="316" t="s">
        <v>167</v>
      </c>
      <c r="O115" s="316"/>
      <c r="P115" s="316"/>
      <c r="Q115" s="316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477</v>
      </c>
      <c r="I116" s="247" t="s">
        <v>283</v>
      </c>
      <c r="J116" s="4" t="s">
        <v>496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477</v>
      </c>
      <c r="T116" s="247" t="s">
        <v>11</v>
      </c>
      <c r="U116" s="4" t="s">
        <v>496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605</v>
      </c>
      <c r="E117" s="16" t="s">
        <v>602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606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607</v>
      </c>
      <c r="C118" s="16" t="s">
        <v>58</v>
      </c>
      <c r="D118" s="16" t="s">
        <v>608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606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605</v>
      </c>
      <c r="E119" s="16" t="s">
        <v>353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597</v>
      </c>
      <c r="P119" s="16" t="s">
        <v>609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610</v>
      </c>
      <c r="E120" s="16" t="s">
        <v>611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605</v>
      </c>
      <c r="E121" s="16" t="s">
        <v>609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04" t="s">
        <v>17</v>
      </c>
      <c r="G140" s="304"/>
      <c r="H140" s="304"/>
      <c r="I140" s="248"/>
      <c r="J140" s="202">
        <f>G139-J138</f>
        <v>99</v>
      </c>
      <c r="Q140" s="304" t="s">
        <v>17</v>
      </c>
      <c r="R140" s="304"/>
      <c r="S140" s="304"/>
      <c r="T140" s="248"/>
      <c r="U140" s="202">
        <f>R139-U138</f>
        <v>37</v>
      </c>
    </row>
    <row r="143" spans="1:21" ht="23.25" x14ac:dyDescent="0.35">
      <c r="C143" s="316" t="s">
        <v>102</v>
      </c>
      <c r="D143" s="316"/>
      <c r="E143" s="316"/>
      <c r="F143" s="316"/>
      <c r="N143" s="316" t="s">
        <v>203</v>
      </c>
      <c r="O143" s="316"/>
      <c r="P143" s="316"/>
      <c r="Q143" s="316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477</v>
      </c>
      <c r="I144" s="247" t="s">
        <v>283</v>
      </c>
      <c r="J144" s="4" t="s">
        <v>496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477</v>
      </c>
      <c r="T144" s="247" t="s">
        <v>283</v>
      </c>
      <c r="U144" s="4" t="s">
        <v>496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601</v>
      </c>
      <c r="E145" s="16" t="s">
        <v>612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435</v>
      </c>
      <c r="P145" s="16" t="s">
        <v>480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597</v>
      </c>
      <c r="E146" s="16" t="s">
        <v>353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435</v>
      </c>
      <c r="P146" s="16" t="s">
        <v>480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04" t="s">
        <v>17</v>
      </c>
      <c r="G168" s="304"/>
      <c r="H168" s="304"/>
      <c r="I168" s="248"/>
      <c r="J168" s="202">
        <f>G167-J166</f>
        <v>15</v>
      </c>
      <c r="Q168" s="304" t="s">
        <v>17</v>
      </c>
      <c r="R168" s="304"/>
      <c r="S168" s="304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17" t="s">
        <v>0</v>
      </c>
      <c r="D1" s="317"/>
      <c r="J1" s="317" t="s">
        <v>1</v>
      </c>
      <c r="K1" s="317"/>
      <c r="L1" s="317"/>
      <c r="M1" s="274"/>
    </row>
    <row r="2" spans="2:15" ht="27" x14ac:dyDescent="0.35">
      <c r="C2" s="317"/>
      <c r="D2" s="317"/>
      <c r="J2" s="317"/>
      <c r="K2" s="317"/>
      <c r="L2" s="317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613</v>
      </c>
      <c r="C4" s="51" t="s">
        <v>614</v>
      </c>
      <c r="D4" s="51" t="s">
        <v>615</v>
      </c>
      <c r="E4" s="51" t="s">
        <v>616</v>
      </c>
      <c r="F4" s="51"/>
      <c r="I4" s="4" t="s">
        <v>613</v>
      </c>
      <c r="J4" s="51" t="s">
        <v>614</v>
      </c>
      <c r="K4" s="51" t="s">
        <v>615</v>
      </c>
      <c r="L4" s="51" t="s">
        <v>617</v>
      </c>
      <c r="M4" s="51" t="s">
        <v>618</v>
      </c>
      <c r="N4" s="51" t="s">
        <v>616</v>
      </c>
      <c r="O4" s="51"/>
    </row>
    <row r="5" spans="2:15" x14ac:dyDescent="0.25">
      <c r="B5" s="16"/>
      <c r="C5" s="18"/>
      <c r="D5" s="16"/>
      <c r="E5" s="18"/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/>
      <c r="C6" s="18"/>
      <c r="D6" s="16"/>
      <c r="E6" s="18"/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/>
      <c r="C7" s="18"/>
      <c r="D7" s="16"/>
      <c r="E7" s="18"/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/>
      <c r="C8" s="18"/>
      <c r="D8" s="16"/>
      <c r="E8" s="18"/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/>
      <c r="C9" s="18"/>
      <c r="D9" s="16"/>
      <c r="E9" s="18"/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/>
      <c r="C10" s="18"/>
      <c r="D10" s="16"/>
      <c r="E10" s="18"/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/>
      <c r="C11" s="18"/>
      <c r="D11" s="16"/>
      <c r="E11" s="18"/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/>
      <c r="C12" s="18"/>
      <c r="D12" s="16"/>
      <c r="E12" s="18"/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/>
      <c r="C13" s="18"/>
      <c r="D13" s="16"/>
      <c r="E13" s="18"/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/>
      <c r="C14" s="18"/>
      <c r="D14" s="16"/>
      <c r="E14" s="18"/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/>
      <c r="C15" s="18"/>
      <c r="D15" s="16"/>
      <c r="E15" s="18"/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18" t="s">
        <v>303</v>
      </c>
      <c r="D21" s="318"/>
      <c r="E21" s="319">
        <f>SUM(E5:E20)</f>
        <v>0</v>
      </c>
      <c r="F21" s="16"/>
      <c r="I21" s="16"/>
      <c r="J21" s="320" t="s">
        <v>303</v>
      </c>
      <c r="K21" s="320"/>
      <c r="L21" s="320"/>
      <c r="M21" s="320"/>
      <c r="N21" s="319">
        <f>SUM(N5:N20)</f>
        <v>0</v>
      </c>
      <c r="O21" s="16"/>
    </row>
    <row r="22" spans="2:15" ht="15" customHeight="1" x14ac:dyDescent="0.25">
      <c r="B22" s="16"/>
      <c r="C22" s="318"/>
      <c r="D22" s="318"/>
      <c r="E22" s="319"/>
      <c r="F22" s="16"/>
      <c r="I22" s="16"/>
      <c r="J22" s="320"/>
      <c r="K22" s="320"/>
      <c r="L22" s="320"/>
      <c r="M22" s="320"/>
      <c r="N22" s="319"/>
      <c r="O22" s="16"/>
    </row>
    <row r="28" spans="2:15" ht="27" x14ac:dyDescent="0.35">
      <c r="C28" s="317" t="s">
        <v>18</v>
      </c>
      <c r="D28" s="317"/>
      <c r="J28" s="317" t="s">
        <v>19</v>
      </c>
      <c r="K28" s="317"/>
      <c r="L28" s="317"/>
      <c r="M28" s="274"/>
    </row>
    <row r="29" spans="2:15" ht="27" x14ac:dyDescent="0.35">
      <c r="C29" s="317"/>
      <c r="D29" s="317"/>
      <c r="J29" s="317"/>
      <c r="K29" s="317"/>
      <c r="L29" s="317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613</v>
      </c>
      <c r="C31" s="51" t="s">
        <v>614</v>
      </c>
      <c r="D31" s="51" t="s">
        <v>615</v>
      </c>
      <c r="E31" s="51" t="s">
        <v>616</v>
      </c>
      <c r="F31" s="51"/>
      <c r="I31" s="4" t="s">
        <v>613</v>
      </c>
      <c r="J31" s="51" t="s">
        <v>614</v>
      </c>
      <c r="K31" s="51" t="s">
        <v>615</v>
      </c>
      <c r="L31" s="51" t="s">
        <v>619</v>
      </c>
      <c r="M31" s="51" t="s">
        <v>618</v>
      </c>
      <c r="N31" s="51" t="s">
        <v>616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18" t="s">
        <v>303</v>
      </c>
      <c r="D48" s="318"/>
      <c r="E48" s="319">
        <f>SUM(E32:E47)</f>
        <v>0</v>
      </c>
      <c r="F48" s="16"/>
      <c r="I48" s="16"/>
      <c r="J48" s="320" t="s">
        <v>303</v>
      </c>
      <c r="K48" s="320"/>
      <c r="L48" s="320"/>
      <c r="M48" s="320"/>
      <c r="N48" s="319">
        <f>SUM(N32:N47)</f>
        <v>0</v>
      </c>
      <c r="O48" s="16"/>
    </row>
    <row r="49" spans="2:15" x14ac:dyDescent="0.25">
      <c r="B49" s="16"/>
      <c r="C49" s="318"/>
      <c r="D49" s="318"/>
      <c r="E49" s="319"/>
      <c r="F49" s="16"/>
      <c r="I49" s="16"/>
      <c r="J49" s="320"/>
      <c r="K49" s="320"/>
      <c r="L49" s="320"/>
      <c r="M49" s="320"/>
      <c r="N49" s="319"/>
      <c r="O49" s="16"/>
    </row>
    <row r="55" spans="2:15" ht="27" x14ac:dyDescent="0.35">
      <c r="C55" s="317" t="s">
        <v>130</v>
      </c>
      <c r="D55" s="317"/>
      <c r="J55" s="317" t="s">
        <v>21</v>
      </c>
      <c r="K55" s="317"/>
      <c r="L55" s="317"/>
      <c r="M55" s="274"/>
    </row>
    <row r="56" spans="2:15" ht="27" x14ac:dyDescent="0.35">
      <c r="C56" s="317"/>
      <c r="D56" s="317"/>
      <c r="J56" s="317"/>
      <c r="K56" s="317"/>
      <c r="L56" s="317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613</v>
      </c>
      <c r="C58" s="51" t="s">
        <v>614</v>
      </c>
      <c r="D58" s="51" t="s">
        <v>615</v>
      </c>
      <c r="E58" s="51" t="s">
        <v>616</v>
      </c>
      <c r="F58" s="51"/>
      <c r="I58" s="4" t="s">
        <v>613</v>
      </c>
      <c r="J58" s="51" t="s">
        <v>614</v>
      </c>
      <c r="K58" s="51" t="s">
        <v>615</v>
      </c>
      <c r="L58" s="51" t="s">
        <v>619</v>
      </c>
      <c r="M58" s="51" t="s">
        <v>618</v>
      </c>
      <c r="N58" s="51" t="s">
        <v>616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18" t="s">
        <v>303</v>
      </c>
      <c r="D75" s="318"/>
      <c r="E75" s="319">
        <f>SUM(E59:E74)</f>
        <v>0</v>
      </c>
      <c r="F75" s="16"/>
      <c r="I75" s="16"/>
      <c r="J75" s="320" t="s">
        <v>303</v>
      </c>
      <c r="K75" s="320"/>
      <c r="L75" s="320"/>
      <c r="M75" s="320"/>
      <c r="N75" s="319">
        <f>SUM(N59:N74)</f>
        <v>0</v>
      </c>
      <c r="O75" s="16"/>
    </row>
    <row r="76" spans="2:15" x14ac:dyDescent="0.25">
      <c r="B76" s="16"/>
      <c r="C76" s="318"/>
      <c r="D76" s="318"/>
      <c r="E76" s="319"/>
      <c r="F76" s="16"/>
      <c r="I76" s="16"/>
      <c r="J76" s="320"/>
      <c r="K76" s="320"/>
      <c r="L76" s="320"/>
      <c r="M76" s="320"/>
      <c r="N76" s="319"/>
      <c r="O76" s="16"/>
    </row>
    <row r="82" spans="2:15" ht="27" x14ac:dyDescent="0.35">
      <c r="C82" s="317" t="s">
        <v>74</v>
      </c>
      <c r="D82" s="317"/>
      <c r="J82" s="317" t="s">
        <v>75</v>
      </c>
      <c r="K82" s="317"/>
      <c r="L82" s="317"/>
      <c r="M82" s="274"/>
    </row>
    <row r="83" spans="2:15" ht="27" x14ac:dyDescent="0.35">
      <c r="C83" s="317"/>
      <c r="D83" s="317"/>
      <c r="J83" s="317"/>
      <c r="K83" s="317"/>
      <c r="L83" s="317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613</v>
      </c>
      <c r="C85" s="51" t="s">
        <v>614</v>
      </c>
      <c r="D85" s="51" t="s">
        <v>615</v>
      </c>
      <c r="E85" s="51" t="s">
        <v>616</v>
      </c>
      <c r="F85" s="51"/>
      <c r="I85" s="4" t="s">
        <v>613</v>
      </c>
      <c r="J85" s="51" t="s">
        <v>620</v>
      </c>
      <c r="K85" s="51" t="s">
        <v>621</v>
      </c>
      <c r="L85" s="51" t="s">
        <v>619</v>
      </c>
      <c r="M85" s="51" t="s">
        <v>622</v>
      </c>
      <c r="N85" s="51" t="s">
        <v>616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623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240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624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625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626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627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628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629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630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631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240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623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18" t="s">
        <v>303</v>
      </c>
      <c r="D107" s="318"/>
      <c r="E107" s="319">
        <f>SUM(E86:E106)</f>
        <v>0</v>
      </c>
      <c r="F107" s="16"/>
      <c r="I107" s="16"/>
      <c r="J107" s="320" t="s">
        <v>303</v>
      </c>
      <c r="K107" s="320"/>
      <c r="L107" s="320"/>
      <c r="M107" s="320"/>
      <c r="N107" s="319">
        <f>SUM(N86:N106)</f>
        <v>3440</v>
      </c>
      <c r="O107" s="16"/>
    </row>
    <row r="108" spans="2:15" x14ac:dyDescent="0.25">
      <c r="B108" s="16"/>
      <c r="C108" s="318"/>
      <c r="D108" s="318"/>
      <c r="E108" s="319"/>
      <c r="F108" s="16"/>
      <c r="I108" s="16"/>
      <c r="J108" s="320"/>
      <c r="K108" s="320"/>
      <c r="L108" s="320"/>
      <c r="M108" s="320"/>
      <c r="N108" s="319"/>
      <c r="O108" s="16"/>
    </row>
    <row r="115" spans="2:15" ht="27" x14ac:dyDescent="0.35">
      <c r="C115" s="317" t="s">
        <v>632</v>
      </c>
      <c r="D115" s="317"/>
      <c r="J115" s="317" t="s">
        <v>167</v>
      </c>
      <c r="K115" s="317"/>
      <c r="L115" s="317"/>
      <c r="M115" s="274"/>
    </row>
    <row r="116" spans="2:15" ht="27" x14ac:dyDescent="0.35">
      <c r="C116" s="317"/>
      <c r="D116" s="317"/>
      <c r="J116" s="317"/>
      <c r="K116" s="317"/>
      <c r="L116" s="317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613</v>
      </c>
      <c r="C118" s="51" t="s">
        <v>620</v>
      </c>
      <c r="D118" s="51" t="s">
        <v>621</v>
      </c>
      <c r="E118" s="51" t="s">
        <v>616</v>
      </c>
      <c r="F118" s="51"/>
      <c r="I118" s="4" t="s">
        <v>613</v>
      </c>
      <c r="J118" s="51" t="s">
        <v>614</v>
      </c>
      <c r="K118" s="51" t="s">
        <v>615</v>
      </c>
      <c r="L118" s="51" t="s">
        <v>619</v>
      </c>
      <c r="M118" s="51" t="s">
        <v>618</v>
      </c>
      <c r="N118" s="51" t="s">
        <v>616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623</v>
      </c>
      <c r="C120" s="50"/>
      <c r="D120" s="50"/>
      <c r="E120" s="50" t="e">
        <f>#REF!+#REF!+D120+C120</f>
        <v>#REF!</v>
      </c>
      <c r="F120" s="16"/>
      <c r="I120" s="16" t="s">
        <v>633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240</v>
      </c>
      <c r="C121" s="50"/>
      <c r="D121" s="50"/>
      <c r="E121" s="50" t="e">
        <f>#REF!+#REF!+D121+C121</f>
        <v>#REF!</v>
      </c>
      <c r="F121" s="16"/>
      <c r="I121" s="16" t="s">
        <v>240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624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625</v>
      </c>
      <c r="C126" s="50"/>
      <c r="D126" s="50"/>
      <c r="E126" s="50" t="e">
        <f>#REF!+#REF!+D126+C126</f>
        <v>#REF!</v>
      </c>
      <c r="F126" s="16"/>
      <c r="I126" s="16" t="s">
        <v>625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626</v>
      </c>
      <c r="C127" s="50"/>
      <c r="D127" s="50">
        <v>100</v>
      </c>
      <c r="E127" s="50" t="e">
        <f>#REF!+#REF!+D127+C127</f>
        <v>#REF!</v>
      </c>
      <c r="F127" s="16"/>
      <c r="I127" s="16" t="s">
        <v>626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627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628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629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630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631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240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20" t="s">
        <v>303</v>
      </c>
      <c r="K135" s="320"/>
      <c r="L135" s="320"/>
      <c r="M135" s="320"/>
      <c r="N135" s="319">
        <f>SUM(N119:N134)</f>
        <v>341</v>
      </c>
      <c r="O135" s="16"/>
    </row>
    <row r="136" spans="2:15" ht="15" customHeight="1" x14ac:dyDescent="0.25">
      <c r="B136" s="16" t="s">
        <v>623</v>
      </c>
      <c r="C136" s="50"/>
      <c r="D136" s="50"/>
      <c r="E136" s="50" t="e">
        <f>#REF!+#REF!+D136+C136</f>
        <v>#REF!</v>
      </c>
      <c r="F136" s="16"/>
      <c r="I136" s="16"/>
      <c r="J136" s="320"/>
      <c r="K136" s="320"/>
      <c r="L136" s="320"/>
      <c r="M136" s="320"/>
      <c r="N136" s="319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18" t="s">
        <v>303</v>
      </c>
      <c r="D140" s="318"/>
      <c r="E140" s="321" t="e">
        <f>SUM(E119:E139)</f>
        <v>#REF!</v>
      </c>
      <c r="F140" s="16"/>
    </row>
    <row r="141" spans="2:15" x14ac:dyDescent="0.25">
      <c r="B141" s="16"/>
      <c r="C141" s="318"/>
      <c r="D141" s="318"/>
      <c r="E141" s="321"/>
      <c r="F141" s="16"/>
    </row>
    <row r="142" spans="2:15" x14ac:dyDescent="0.25">
      <c r="E142" s="41"/>
    </row>
    <row r="143" spans="2:15" ht="27" x14ac:dyDescent="0.35">
      <c r="C143" s="317" t="s">
        <v>102</v>
      </c>
      <c r="D143" s="317"/>
      <c r="J143" s="317" t="s">
        <v>203</v>
      </c>
      <c r="K143" s="317"/>
      <c r="L143" s="317"/>
      <c r="M143" s="274"/>
    </row>
    <row r="144" spans="2:15" ht="27" x14ac:dyDescent="0.35">
      <c r="C144" s="317"/>
      <c r="D144" s="317"/>
      <c r="J144" s="317"/>
      <c r="K144" s="317"/>
      <c r="L144" s="317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613</v>
      </c>
      <c r="C146" s="51" t="s">
        <v>614</v>
      </c>
      <c r="D146" s="51" t="s">
        <v>634</v>
      </c>
      <c r="E146" s="51" t="s">
        <v>616</v>
      </c>
      <c r="F146" s="51"/>
      <c r="I146" s="4" t="s">
        <v>613</v>
      </c>
      <c r="J146" s="51" t="s">
        <v>614</v>
      </c>
      <c r="K146" s="51" t="s">
        <v>615</v>
      </c>
      <c r="L146" s="51" t="s">
        <v>619</v>
      </c>
      <c r="M146" s="51" t="s">
        <v>618</v>
      </c>
      <c r="N146" s="51" t="s">
        <v>616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633</v>
      </c>
      <c r="C148" s="18"/>
      <c r="D148" s="16"/>
      <c r="E148" s="18"/>
      <c r="F148" s="16"/>
      <c r="I148" s="16" t="s">
        <v>633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240</v>
      </c>
      <c r="C149" s="18"/>
      <c r="D149" s="16"/>
      <c r="E149" s="18"/>
      <c r="F149" s="16"/>
      <c r="I149" s="16" t="s">
        <v>240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624</v>
      </c>
      <c r="C153" s="18"/>
      <c r="D153" s="16"/>
      <c r="E153" s="18"/>
      <c r="F153" s="16"/>
      <c r="I153" s="16" t="s">
        <v>624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625</v>
      </c>
      <c r="C154" s="18"/>
      <c r="D154" s="16"/>
      <c r="E154" s="18"/>
      <c r="F154" s="16"/>
      <c r="I154" s="16" t="s">
        <v>625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626</v>
      </c>
      <c r="C155" s="18"/>
      <c r="D155" s="16"/>
      <c r="E155" s="18"/>
      <c r="F155" s="16"/>
      <c r="I155" s="16" t="s">
        <v>626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18" t="s">
        <v>303</v>
      </c>
      <c r="D163" s="318"/>
      <c r="E163" s="319">
        <f>SUM(E147:E162)</f>
        <v>0</v>
      </c>
      <c r="F163" s="16"/>
      <c r="I163" s="16"/>
      <c r="J163" s="320" t="s">
        <v>303</v>
      </c>
      <c r="K163" s="320"/>
      <c r="L163" s="320"/>
      <c r="M163" s="320"/>
      <c r="N163" s="319">
        <f>SUM(N147:N162)</f>
        <v>0</v>
      </c>
      <c r="O163" s="16"/>
    </row>
    <row r="164" spans="2:15" x14ac:dyDescent="0.25">
      <c r="B164" s="16"/>
      <c r="C164" s="318"/>
      <c r="D164" s="318"/>
      <c r="E164" s="319"/>
      <c r="F164" s="16"/>
      <c r="I164" s="16"/>
      <c r="J164" s="320"/>
      <c r="K164" s="320"/>
      <c r="L164" s="320"/>
      <c r="M164" s="320"/>
      <c r="N164" s="319"/>
      <c r="O164" s="16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zoomScale="80" zoomScaleNormal="80" workbookViewId="0">
      <selection activeCell="J24" sqref="J24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06" t="s">
        <v>0</v>
      </c>
      <c r="C1" s="306"/>
      <c r="D1" s="306"/>
      <c r="E1" s="306"/>
      <c r="F1" s="306"/>
      <c r="G1" s="16"/>
      <c r="H1" s="16"/>
      <c r="I1" s="16"/>
      <c r="J1" s="53"/>
      <c r="M1" s="15"/>
      <c r="N1" s="306" t="s">
        <v>1</v>
      </c>
      <c r="O1" s="306"/>
      <c r="P1" s="306"/>
      <c r="Q1" s="306"/>
      <c r="R1" s="306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210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210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210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8"/>
      <c r="F22" s="34">
        <v>600</v>
      </c>
      <c r="G22" s="8" t="s">
        <v>55</v>
      </c>
      <c r="H22" s="8"/>
      <c r="I22" s="34">
        <v>580</v>
      </c>
      <c r="J22" s="61"/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8"/>
      <c r="F23" s="34">
        <v>180</v>
      </c>
      <c r="G23" s="8" t="s">
        <v>45</v>
      </c>
      <c r="H23" s="8"/>
      <c r="I23" s="34">
        <v>170</v>
      </c>
      <c r="J23" s="61"/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8"/>
      <c r="F24" s="34">
        <v>180</v>
      </c>
      <c r="G24" s="8" t="s">
        <v>50</v>
      </c>
      <c r="H24" s="8"/>
      <c r="I24" s="34">
        <v>170</v>
      </c>
      <c r="J24" s="61"/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/>
      <c r="B25" s="8"/>
      <c r="C25" s="8"/>
      <c r="D25" s="8"/>
      <c r="E25" s="8"/>
      <c r="F25" s="34"/>
      <c r="G25" s="8"/>
      <c r="H25" s="8"/>
      <c r="I25" s="34"/>
      <c r="J25" s="61"/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/>
      <c r="B26" s="8"/>
      <c r="C26" s="8"/>
      <c r="D26" s="8"/>
      <c r="E26" s="8"/>
      <c r="F26" s="34"/>
      <c r="G26" s="8"/>
      <c r="H26" s="8"/>
      <c r="I26" s="34"/>
      <c r="J26" s="61"/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/>
      <c r="B27" s="8"/>
      <c r="C27" s="8"/>
      <c r="D27" s="8"/>
      <c r="E27" s="8"/>
      <c r="F27" s="34"/>
      <c r="G27" s="8"/>
      <c r="H27" s="8"/>
      <c r="I27" s="34"/>
      <c r="J27" s="61"/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/>
      <c r="B28" s="8"/>
      <c r="C28" s="8"/>
      <c r="D28" s="8"/>
      <c r="E28" s="8"/>
      <c r="F28" s="34"/>
      <c r="G28" s="8"/>
      <c r="H28" s="8"/>
      <c r="I28" s="34"/>
      <c r="J28" s="8"/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/>
      <c r="B29" s="8"/>
      <c r="C29" s="8"/>
      <c r="D29" s="8"/>
      <c r="E29" s="8"/>
      <c r="F29" s="34"/>
      <c r="G29" s="8"/>
      <c r="H29" s="8"/>
      <c r="I29" s="34"/>
      <c r="J29" s="8"/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/>
      <c r="B30" s="8"/>
      <c r="C30" s="8"/>
      <c r="D30" s="8"/>
      <c r="E30" s="8"/>
      <c r="F30" s="34"/>
      <c r="G30" s="8"/>
      <c r="H30" s="8"/>
      <c r="I30" s="34"/>
      <c r="J30" s="8"/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/>
      <c r="B31" s="8"/>
      <c r="C31" s="8"/>
      <c r="D31" s="8"/>
      <c r="E31" s="8"/>
      <c r="F31" s="34"/>
      <c r="G31" s="8"/>
      <c r="H31" s="8"/>
      <c r="I31" s="34"/>
      <c r="J31" s="8"/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/>
      <c r="B32" s="8"/>
      <c r="C32" s="8"/>
      <c r="D32" s="8"/>
      <c r="E32" s="8"/>
      <c r="F32" s="34"/>
      <c r="G32" s="8"/>
      <c r="H32" s="8"/>
      <c r="I32" s="34"/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11"/>
      <c r="X32" s="12"/>
      <c r="Y32" s="12"/>
    </row>
    <row r="33" spans="1:25" x14ac:dyDescent="0.25">
      <c r="A33" s="7"/>
      <c r="B33" s="8"/>
      <c r="C33" s="8"/>
      <c r="D33" s="8"/>
      <c r="E33" s="8"/>
      <c r="F33" s="34"/>
      <c r="G33" s="8"/>
      <c r="H33" s="8"/>
      <c r="I33" s="34"/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/>
      <c r="B34" s="8"/>
      <c r="C34" s="8"/>
      <c r="D34" s="8"/>
      <c r="E34" s="8"/>
      <c r="F34" s="34"/>
      <c r="G34" s="8"/>
      <c r="H34" s="8"/>
      <c r="I34" s="34"/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/>
      <c r="B35" s="8"/>
      <c r="C35" s="8"/>
      <c r="D35" s="8"/>
      <c r="E35" s="8"/>
      <c r="F35" s="34"/>
      <c r="G35" s="8"/>
      <c r="H35" s="8"/>
      <c r="I35" s="34"/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/>
      <c r="B36" s="8"/>
      <c r="C36" s="8"/>
      <c r="D36" s="8"/>
      <c r="E36" s="8"/>
      <c r="F36" s="34"/>
      <c r="G36" s="8"/>
      <c r="H36" s="8"/>
      <c r="I36" s="34"/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/>
      <c r="B37" s="8"/>
      <c r="C37" s="8"/>
      <c r="D37" s="8"/>
      <c r="E37" s="8"/>
      <c r="F37" s="34"/>
      <c r="G37" s="8"/>
      <c r="H37" s="8"/>
      <c r="I37" s="34"/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7"/>
      <c r="B38" s="8"/>
      <c r="C38" s="8"/>
      <c r="D38" s="8"/>
      <c r="E38" s="8"/>
      <c r="F38" s="34"/>
      <c r="G38" s="8"/>
      <c r="H38" s="8"/>
      <c r="I38" s="34"/>
      <c r="J38" s="8"/>
      <c r="K38" s="12"/>
      <c r="L38" s="12"/>
      <c r="M38" s="7"/>
      <c r="N38" s="8"/>
      <c r="O38" s="8"/>
      <c r="P38" s="8"/>
      <c r="Q38" s="8"/>
      <c r="R38" s="34"/>
      <c r="S38" s="8"/>
      <c r="T38" s="8"/>
      <c r="U38" s="34"/>
      <c r="V38" s="34"/>
      <c r="W38" s="8"/>
      <c r="X38" s="12"/>
      <c r="Y38" s="12"/>
    </row>
    <row r="39" spans="1:25" x14ac:dyDescent="0.25">
      <c r="A39" s="15"/>
      <c r="B39" s="16"/>
      <c r="C39" s="16"/>
      <c r="D39" s="16"/>
      <c r="E39" s="16"/>
      <c r="F39" s="22"/>
      <c r="G39" s="16"/>
      <c r="H39" s="16"/>
      <c r="I39" s="22"/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22"/>
      <c r="J49" s="16"/>
      <c r="M49" s="15"/>
      <c r="N49" s="16"/>
      <c r="O49" s="16"/>
      <c r="P49" s="16"/>
      <c r="Q49" s="16"/>
      <c r="R49" s="22"/>
      <c r="S49" s="16"/>
      <c r="T49" s="16"/>
      <c r="U49" s="22"/>
      <c r="V49" s="22"/>
      <c r="W49" s="16"/>
    </row>
    <row r="50" spans="1:25" x14ac:dyDescent="0.25">
      <c r="A50" s="15"/>
      <c r="B50" s="16"/>
      <c r="C50" s="16"/>
      <c r="D50" s="16"/>
      <c r="E50" s="16"/>
      <c r="F50" s="22"/>
      <c r="G50" s="16"/>
      <c r="H50" s="16"/>
      <c r="I50" s="16"/>
      <c r="J50" s="16"/>
      <c r="M50" s="15"/>
      <c r="N50" s="16"/>
      <c r="O50" s="16"/>
      <c r="P50" s="16"/>
      <c r="Q50" s="16"/>
      <c r="R50" s="22"/>
      <c r="S50" s="16"/>
      <c r="T50" s="16"/>
      <c r="U50" s="16"/>
      <c r="V50" s="16"/>
      <c r="W50" s="16"/>
    </row>
    <row r="51" spans="1:25" x14ac:dyDescent="0.25">
      <c r="A51" s="1"/>
      <c r="E51" s="20" t="s">
        <v>13</v>
      </c>
      <c r="F51" s="21">
        <f>SUM(F3:F50)</f>
        <v>7440</v>
      </c>
      <c r="G51" s="22"/>
      <c r="H51" s="22"/>
      <c r="I51" s="24">
        <f>SUM(I3:I50)</f>
        <v>7070</v>
      </c>
      <c r="M51" s="1"/>
      <c r="Q51" s="20" t="s">
        <v>13</v>
      </c>
      <c r="R51" s="21">
        <f>SUM(R3:R50)</f>
        <v>0</v>
      </c>
      <c r="S51" s="22"/>
      <c r="T51" s="22"/>
      <c r="U51" s="24">
        <f>SUM(U3:U50)</f>
        <v>0</v>
      </c>
      <c r="V51" s="62"/>
    </row>
    <row r="52" spans="1:25" x14ac:dyDescent="0.25">
      <c r="A52" s="1"/>
      <c r="E52" s="20" t="s">
        <v>16</v>
      </c>
      <c r="F52" s="21">
        <f>F51*0.99</f>
        <v>7365.6</v>
      </c>
      <c r="M52" s="1"/>
      <c r="Q52" s="20" t="s">
        <v>16</v>
      </c>
      <c r="R52" s="21">
        <f>R51*0.99</f>
        <v>0</v>
      </c>
    </row>
    <row r="53" spans="1:25" x14ac:dyDescent="0.25">
      <c r="E53" s="304" t="s">
        <v>17</v>
      </c>
      <c r="F53" s="304"/>
      <c r="G53" s="304"/>
      <c r="H53" s="304"/>
      <c r="I53" s="25">
        <f>F52-I51</f>
        <v>295.60000000000036</v>
      </c>
      <c r="Q53" s="304" t="s">
        <v>17</v>
      </c>
      <c r="R53" s="304"/>
      <c r="S53" s="304"/>
      <c r="T53" s="304"/>
      <c r="U53" s="25">
        <f>R52-U51</f>
        <v>0</v>
      </c>
      <c r="V53" s="63"/>
    </row>
    <row r="59" spans="1:25" ht="31.5" x14ac:dyDescent="0.5">
      <c r="A59" s="15"/>
      <c r="B59" s="306" t="s">
        <v>18</v>
      </c>
      <c r="C59" s="306"/>
      <c r="D59" s="306"/>
      <c r="E59" s="306"/>
      <c r="F59" s="306"/>
      <c r="G59" s="16"/>
      <c r="H59" s="16"/>
      <c r="I59" s="16"/>
      <c r="J59" s="53"/>
      <c r="M59" s="15"/>
      <c r="N59" s="306" t="s">
        <v>19</v>
      </c>
      <c r="O59" s="306"/>
      <c r="P59" s="306"/>
      <c r="Q59" s="306"/>
      <c r="R59" s="306"/>
      <c r="S59" s="16"/>
      <c r="T59" s="16"/>
      <c r="U59" s="16"/>
      <c r="V59" s="16"/>
      <c r="W59" s="53"/>
    </row>
    <row r="60" spans="1:25" x14ac:dyDescent="0.25">
      <c r="A60" s="54" t="s">
        <v>2</v>
      </c>
      <c r="B60" s="55" t="s">
        <v>106</v>
      </c>
      <c r="C60" s="55" t="s">
        <v>107</v>
      </c>
      <c r="D60" s="55" t="s">
        <v>6</v>
      </c>
      <c r="E60" s="55" t="s">
        <v>7</v>
      </c>
      <c r="F60" s="55" t="s">
        <v>8</v>
      </c>
      <c r="G60" s="55" t="s">
        <v>4</v>
      </c>
      <c r="H60" s="55"/>
      <c r="I60" s="55" t="s">
        <v>108</v>
      </c>
      <c r="J60" s="56" t="s">
        <v>11</v>
      </c>
      <c r="K60" s="57"/>
      <c r="M60" s="54" t="s">
        <v>2</v>
      </c>
      <c r="N60" s="55" t="s">
        <v>106</v>
      </c>
      <c r="O60" s="55" t="s">
        <v>107</v>
      </c>
      <c r="P60" s="55" t="s">
        <v>6</v>
      </c>
      <c r="Q60" s="55" t="s">
        <v>7</v>
      </c>
      <c r="R60" s="55" t="s">
        <v>8</v>
      </c>
      <c r="S60" s="55" t="s">
        <v>4</v>
      </c>
      <c r="T60" s="55"/>
      <c r="U60" s="55" t="s">
        <v>108</v>
      </c>
      <c r="V60" s="55"/>
      <c r="W60" s="56" t="s">
        <v>11</v>
      </c>
    </row>
    <row r="61" spans="1:25" x14ac:dyDescent="0.25">
      <c r="A61" s="7"/>
      <c r="B61" s="8"/>
      <c r="C61" s="8"/>
      <c r="D61" s="8"/>
      <c r="E61" s="8"/>
      <c r="F61" s="27"/>
      <c r="G61" s="27"/>
      <c r="H61" s="27"/>
      <c r="I61" s="27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5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12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60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8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8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11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58"/>
      <c r="X87" s="12"/>
      <c r="Y87" s="12"/>
    </row>
    <row r="88" spans="1:25" x14ac:dyDescent="0.25">
      <c r="A88" s="7"/>
      <c r="B88" s="8"/>
      <c r="C88" s="8"/>
      <c r="D88" s="8"/>
      <c r="E88" s="8"/>
      <c r="F88" s="34"/>
      <c r="G88" s="8"/>
      <c r="H88" s="8"/>
      <c r="I88" s="34"/>
      <c r="J88" s="61"/>
      <c r="K88" s="12"/>
      <c r="L88" s="12"/>
      <c r="M88" s="7"/>
      <c r="N88" s="8"/>
      <c r="O88" s="8"/>
      <c r="P88" s="8"/>
      <c r="Q88" s="8"/>
      <c r="R88" s="34"/>
      <c r="S88" s="8"/>
      <c r="T88" s="8"/>
      <c r="U88" s="34"/>
      <c r="V88" s="34"/>
      <c r="W88" s="8"/>
      <c r="X88" s="12"/>
      <c r="Y88" s="12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22"/>
      <c r="V106" s="22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22"/>
      <c r="J107" s="16"/>
      <c r="M107" s="15"/>
      <c r="N107" s="16"/>
      <c r="O107" s="16"/>
      <c r="P107" s="16"/>
      <c r="Q107" s="16"/>
      <c r="R107" s="22"/>
      <c r="S107" s="16"/>
      <c r="T107" s="16"/>
      <c r="U107" s="16"/>
      <c r="V107" s="16"/>
      <c r="W107" s="16"/>
    </row>
    <row r="108" spans="1:23" x14ac:dyDescent="0.25">
      <c r="A108" s="15"/>
      <c r="B108" s="16"/>
      <c r="C108" s="16"/>
      <c r="D108" s="16"/>
      <c r="E108" s="16"/>
      <c r="F108" s="22"/>
      <c r="G108" s="16"/>
      <c r="H108" s="16"/>
      <c r="I108" s="16"/>
      <c r="J108" s="16"/>
      <c r="M108" s="1"/>
      <c r="Q108" s="20" t="s">
        <v>13</v>
      </c>
      <c r="R108" s="21">
        <f>SUM(R61:R107)</f>
        <v>0</v>
      </c>
      <c r="S108" s="22"/>
      <c r="T108" s="22"/>
      <c r="U108" s="24">
        <f>SUM(U61:U107)</f>
        <v>0</v>
      </c>
      <c r="V108" s="62"/>
    </row>
    <row r="109" spans="1:23" x14ac:dyDescent="0.25">
      <c r="A109" s="1"/>
      <c r="E109" s="20" t="s">
        <v>13</v>
      </c>
      <c r="F109" s="21">
        <f>SUM(F61:F108)</f>
        <v>0</v>
      </c>
      <c r="G109" s="22"/>
      <c r="H109" s="22"/>
      <c r="I109" s="24">
        <f>SUM(I61:I108)</f>
        <v>0</v>
      </c>
      <c r="M109" s="1"/>
      <c r="Q109" s="20" t="s">
        <v>16</v>
      </c>
      <c r="R109" s="21">
        <f>R108*0.99</f>
        <v>0</v>
      </c>
    </row>
    <row r="110" spans="1:23" x14ac:dyDescent="0.25">
      <c r="A110" s="1"/>
      <c r="E110" s="20" t="s">
        <v>16</v>
      </c>
      <c r="F110" s="21">
        <f>F109*0.99</f>
        <v>0</v>
      </c>
      <c r="Q110" s="304" t="s">
        <v>17</v>
      </c>
      <c r="R110" s="304"/>
      <c r="S110" s="304"/>
      <c r="T110" s="304"/>
      <c r="U110" s="25">
        <f>R109-U108</f>
        <v>0</v>
      </c>
      <c r="V110" s="63"/>
    </row>
    <row r="111" spans="1:23" x14ac:dyDescent="0.25">
      <c r="E111" s="304" t="s">
        <v>17</v>
      </c>
      <c r="F111" s="304"/>
      <c r="G111" s="304"/>
      <c r="H111" s="304"/>
      <c r="I111" s="25">
        <f>F110-I109</f>
        <v>0</v>
      </c>
      <c r="M111" s="1"/>
      <c r="Q111" s="28"/>
      <c r="R111" s="29"/>
      <c r="S111" s="64"/>
      <c r="T111" s="64"/>
      <c r="U111" s="62"/>
      <c r="V111" s="62"/>
    </row>
    <row r="112" spans="1:23" x14ac:dyDescent="0.25">
      <c r="M112" s="1"/>
      <c r="Q112" s="28"/>
      <c r="R112" s="29"/>
    </row>
    <row r="113" spans="1:24" x14ac:dyDescent="0.25">
      <c r="Q113" s="307"/>
      <c r="R113" s="307"/>
      <c r="S113" s="307"/>
      <c r="T113" s="307"/>
      <c r="U113" s="65"/>
      <c r="V113" s="65"/>
    </row>
    <row r="117" spans="1:24" ht="31.5" x14ac:dyDescent="0.5">
      <c r="A117" s="15"/>
      <c r="B117" s="306" t="s">
        <v>130</v>
      </c>
      <c r="C117" s="306"/>
      <c r="D117" s="306"/>
      <c r="E117" s="306"/>
      <c r="F117" s="306"/>
      <c r="G117" s="16"/>
      <c r="H117" s="16"/>
      <c r="I117" s="16"/>
      <c r="J117" s="53"/>
      <c r="M117" s="15"/>
      <c r="N117" s="306" t="s">
        <v>21</v>
      </c>
      <c r="O117" s="306"/>
      <c r="P117" s="306"/>
      <c r="Q117" s="306"/>
      <c r="R117" s="306"/>
      <c r="S117" s="16"/>
      <c r="T117" s="16"/>
      <c r="U117" s="16"/>
      <c r="V117" s="16"/>
      <c r="W117" s="53"/>
    </row>
    <row r="118" spans="1:24" x14ac:dyDescent="0.25">
      <c r="A118" s="54" t="s">
        <v>2</v>
      </c>
      <c r="B118" s="55" t="s">
        <v>106</v>
      </c>
      <c r="C118" s="55" t="s">
        <v>107</v>
      </c>
      <c r="D118" s="55" t="s">
        <v>6</v>
      </c>
      <c r="E118" s="55" t="s">
        <v>7</v>
      </c>
      <c r="F118" s="55" t="s">
        <v>8</v>
      </c>
      <c r="G118" s="55" t="s">
        <v>4</v>
      </c>
      <c r="H118" s="55"/>
      <c r="I118" s="55" t="s">
        <v>108</v>
      </c>
      <c r="J118" s="56" t="s">
        <v>11</v>
      </c>
      <c r="K118" s="57"/>
      <c r="M118" s="54" t="s">
        <v>2</v>
      </c>
      <c r="N118" s="55" t="s">
        <v>106</v>
      </c>
      <c r="O118" s="55" t="s">
        <v>107</v>
      </c>
      <c r="P118" s="55" t="s">
        <v>6</v>
      </c>
      <c r="Q118" s="55" t="s">
        <v>7</v>
      </c>
      <c r="R118" s="55" t="s">
        <v>8</v>
      </c>
      <c r="S118" s="55" t="s">
        <v>4</v>
      </c>
      <c r="T118" s="55"/>
      <c r="U118" s="55" t="s">
        <v>108</v>
      </c>
      <c r="V118" s="55"/>
      <c r="W118" s="56" t="s">
        <v>11</v>
      </c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34"/>
      <c r="V123" s="34"/>
      <c r="W123" s="5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5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66"/>
      <c r="V124" s="66"/>
      <c r="W124" s="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12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8"/>
      <c r="K130" s="60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67"/>
      <c r="Z131" s="28"/>
      <c r="AA131" s="28"/>
      <c r="AB131" s="28"/>
      <c r="AC131" s="28"/>
      <c r="AD131" s="28"/>
      <c r="AE131" s="28"/>
      <c r="AF131" s="28"/>
      <c r="AG131" s="28"/>
      <c r="AH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  <c r="AI132" s="69"/>
      <c r="AK132" s="67"/>
      <c r="AL132" s="28"/>
      <c r="AM132" s="28"/>
      <c r="AN132" s="28"/>
      <c r="AO132" s="28"/>
      <c r="AP132" s="28"/>
      <c r="AQ132" s="28"/>
      <c r="AR132" s="28"/>
      <c r="AS132" s="28"/>
      <c r="AT132" s="68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34"/>
      <c r="W135" s="58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Y136" s="1"/>
      <c r="AD136" s="64"/>
      <c r="AG136" s="64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  <c r="AD137" s="7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70"/>
      <c r="W143" s="71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8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11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11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7"/>
      <c r="B151" s="8"/>
      <c r="C151" s="8"/>
      <c r="D151" s="8"/>
      <c r="E151" s="8"/>
      <c r="F151" s="34"/>
      <c r="G151" s="8"/>
      <c r="H151" s="8"/>
      <c r="I151" s="34"/>
      <c r="J151" s="8"/>
      <c r="K151" s="12"/>
      <c r="L151" s="12"/>
      <c r="M151" s="7"/>
      <c r="N151" s="8"/>
      <c r="O151" s="8"/>
      <c r="P151" s="8"/>
      <c r="Q151" s="8"/>
      <c r="R151" s="34"/>
      <c r="S151" s="8"/>
      <c r="T151" s="8"/>
      <c r="U151" s="34"/>
      <c r="V151" s="34"/>
      <c r="W151" s="8"/>
      <c r="X151" s="12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22"/>
      <c r="J164" s="16"/>
      <c r="M164" s="15"/>
      <c r="N164" s="16"/>
      <c r="O164" s="16"/>
      <c r="P164" s="16"/>
      <c r="Q164" s="16"/>
      <c r="R164" s="22"/>
      <c r="S164" s="16"/>
      <c r="T164" s="16"/>
      <c r="U164" s="22"/>
      <c r="V164" s="22"/>
      <c r="W164" s="16"/>
    </row>
    <row r="165" spans="1:23" x14ac:dyDescent="0.25">
      <c r="A165" s="15"/>
      <c r="B165" s="16"/>
      <c r="C165" s="16"/>
      <c r="D165" s="16"/>
      <c r="E165" s="16"/>
      <c r="F165" s="22"/>
      <c r="G165" s="16"/>
      <c r="H165" s="16"/>
      <c r="I165" s="16"/>
      <c r="J165" s="16"/>
      <c r="M165" s="15"/>
      <c r="N165" s="16"/>
      <c r="O165" s="16"/>
      <c r="P165" s="16"/>
      <c r="Q165" s="16"/>
      <c r="R165" s="22"/>
      <c r="S165" s="16"/>
      <c r="T165" s="16"/>
      <c r="U165" s="16"/>
      <c r="V165" s="16"/>
      <c r="W165" s="16"/>
    </row>
    <row r="166" spans="1:23" x14ac:dyDescent="0.25">
      <c r="A166" s="1"/>
      <c r="E166" s="20" t="s">
        <v>13</v>
      </c>
      <c r="F166" s="21">
        <f>SUM(F119:F165)</f>
        <v>0</v>
      </c>
      <c r="G166" s="22"/>
      <c r="H166" s="22"/>
      <c r="I166" s="24">
        <f>SUM(I119:I165)</f>
        <v>0</v>
      </c>
      <c r="M166" s="1"/>
      <c r="Q166" s="20" t="s">
        <v>13</v>
      </c>
      <c r="R166" s="21">
        <f>SUM(R119:R165)</f>
        <v>0</v>
      </c>
      <c r="S166" s="22"/>
      <c r="T166" s="22"/>
      <c r="U166" s="24">
        <f>SUM(U119:U165)</f>
        <v>0</v>
      </c>
      <c r="V166" s="62"/>
    </row>
    <row r="167" spans="1:23" x14ac:dyDescent="0.25">
      <c r="A167" s="1"/>
      <c r="E167" s="20" t="s">
        <v>16</v>
      </c>
      <c r="F167" s="21">
        <f>F166*0.99</f>
        <v>0</v>
      </c>
      <c r="M167" s="1"/>
      <c r="Q167" s="20" t="s">
        <v>16</v>
      </c>
      <c r="R167" s="21">
        <f>R166*0.99</f>
        <v>0</v>
      </c>
    </row>
    <row r="168" spans="1:23" x14ac:dyDescent="0.25">
      <c r="E168" s="304" t="s">
        <v>17</v>
      </c>
      <c r="F168" s="304"/>
      <c r="G168" s="304"/>
      <c r="H168" s="304"/>
      <c r="I168" s="25">
        <f>F167-I166</f>
        <v>0</v>
      </c>
      <c r="Q168" s="304" t="s">
        <v>17</v>
      </c>
      <c r="R168" s="304"/>
      <c r="S168" s="304"/>
      <c r="T168" s="304"/>
      <c r="U168" s="25">
        <f>R167-U166</f>
        <v>0</v>
      </c>
      <c r="V168" s="63"/>
    </row>
    <row r="175" spans="1:23" ht="31.5" x14ac:dyDescent="0.5">
      <c r="A175" s="15"/>
      <c r="B175" s="306" t="s">
        <v>131</v>
      </c>
      <c r="C175" s="306"/>
      <c r="D175" s="306"/>
      <c r="E175" s="306"/>
      <c r="F175" s="306"/>
      <c r="G175" s="16"/>
      <c r="H175" s="16"/>
      <c r="I175" s="16"/>
      <c r="J175" s="53"/>
      <c r="M175" s="15"/>
      <c r="N175" s="306" t="s">
        <v>75</v>
      </c>
      <c r="O175" s="306"/>
      <c r="P175" s="306"/>
      <c r="Q175" s="306"/>
      <c r="R175" s="306"/>
      <c r="S175" s="16"/>
      <c r="T175" s="16"/>
      <c r="U175" s="16"/>
      <c r="V175" s="16"/>
      <c r="W175" s="53"/>
    </row>
    <row r="176" spans="1:23" x14ac:dyDescent="0.25">
      <c r="A176" s="54" t="s">
        <v>2</v>
      </c>
      <c r="B176" s="55" t="s">
        <v>106</v>
      </c>
      <c r="C176" s="55" t="s">
        <v>107</v>
      </c>
      <c r="D176" s="55" t="s">
        <v>6</v>
      </c>
      <c r="E176" s="55" t="s">
        <v>7</v>
      </c>
      <c r="F176" s="55" t="s">
        <v>8</v>
      </c>
      <c r="G176" s="55" t="s">
        <v>4</v>
      </c>
      <c r="H176" s="55" t="s">
        <v>118</v>
      </c>
      <c r="I176" s="55" t="s">
        <v>108</v>
      </c>
      <c r="J176" s="56" t="s">
        <v>11</v>
      </c>
      <c r="K176" s="57"/>
      <c r="M176" s="54" t="s">
        <v>2</v>
      </c>
      <c r="N176" s="55" t="s">
        <v>106</v>
      </c>
      <c r="O176" s="55" t="s">
        <v>107</v>
      </c>
      <c r="P176" s="55" t="s">
        <v>6</v>
      </c>
      <c r="Q176" s="55" t="s">
        <v>7</v>
      </c>
      <c r="R176" s="55" t="s">
        <v>8</v>
      </c>
      <c r="S176" s="55" t="s">
        <v>4</v>
      </c>
      <c r="T176" s="55"/>
      <c r="U176" s="55" t="s">
        <v>108</v>
      </c>
      <c r="V176" s="55"/>
      <c r="W176" s="56" t="s">
        <v>11</v>
      </c>
    </row>
    <row r="177" spans="1:23" x14ac:dyDescent="0.25">
      <c r="A177" s="15">
        <v>45111</v>
      </c>
      <c r="B177" s="16" t="s">
        <v>132</v>
      </c>
      <c r="C177" s="16" t="s">
        <v>109</v>
      </c>
      <c r="D177" s="16" t="s">
        <v>133</v>
      </c>
      <c r="E177" s="11">
        <v>921</v>
      </c>
      <c r="F177" s="22">
        <v>600</v>
      </c>
      <c r="G177" s="16" t="s">
        <v>134</v>
      </c>
      <c r="H177" s="16"/>
      <c r="I177" s="22">
        <v>550</v>
      </c>
      <c r="J177" s="73">
        <v>622</v>
      </c>
      <c r="M177" s="15">
        <v>45140</v>
      </c>
      <c r="N177" s="16" t="s">
        <v>135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137</v>
      </c>
      <c r="T177" s="16"/>
      <c r="U177" s="22">
        <v>580</v>
      </c>
      <c r="V177" s="22"/>
      <c r="W177" s="53">
        <v>647</v>
      </c>
    </row>
    <row r="178" spans="1:23" x14ac:dyDescent="0.25">
      <c r="A178" s="1">
        <v>45113</v>
      </c>
      <c r="B178" s="16" t="s">
        <v>138</v>
      </c>
      <c r="C178" s="16" t="s">
        <v>109</v>
      </c>
      <c r="D178" s="16" t="s">
        <v>91</v>
      </c>
      <c r="E178" s="11">
        <v>925</v>
      </c>
      <c r="F178" s="22">
        <v>200</v>
      </c>
      <c r="G178" s="15" t="s">
        <v>60</v>
      </c>
      <c r="H178" s="16"/>
      <c r="I178" s="22">
        <v>180</v>
      </c>
      <c r="J178" s="73">
        <v>622</v>
      </c>
      <c r="M178" s="15">
        <v>45140</v>
      </c>
      <c r="N178" s="16" t="s">
        <v>139</v>
      </c>
      <c r="O178" s="16" t="s">
        <v>109</v>
      </c>
      <c r="P178" s="16" t="s">
        <v>136</v>
      </c>
      <c r="Q178" s="16">
        <v>969</v>
      </c>
      <c r="R178" s="22">
        <v>600</v>
      </c>
      <c r="S178" s="16" t="s">
        <v>140</v>
      </c>
      <c r="T178" s="16" t="s">
        <v>141</v>
      </c>
      <c r="U178" s="22">
        <v>570</v>
      </c>
      <c r="V178" s="22">
        <v>490</v>
      </c>
      <c r="W178" s="53">
        <v>647</v>
      </c>
    </row>
    <row r="179" spans="1:23" x14ac:dyDescent="0.25">
      <c r="A179" s="15">
        <v>45113</v>
      </c>
      <c r="B179" s="16" t="s">
        <v>104</v>
      </c>
      <c r="C179" s="16" t="s">
        <v>109</v>
      </c>
      <c r="D179" s="16" t="s">
        <v>96</v>
      </c>
      <c r="E179" s="11">
        <v>926</v>
      </c>
      <c r="F179" s="22">
        <v>350</v>
      </c>
      <c r="G179" s="16" t="s">
        <v>142</v>
      </c>
      <c r="H179" s="16"/>
      <c r="I179" s="22">
        <v>330</v>
      </c>
      <c r="J179" s="73">
        <v>622</v>
      </c>
      <c r="M179" s="15">
        <v>45141</v>
      </c>
      <c r="N179" s="16" t="s">
        <v>44</v>
      </c>
      <c r="O179" s="16" t="s">
        <v>109</v>
      </c>
      <c r="P179" s="16" t="s">
        <v>42</v>
      </c>
      <c r="Q179" s="16">
        <v>971</v>
      </c>
      <c r="R179" s="22">
        <v>200</v>
      </c>
      <c r="S179" s="16" t="s">
        <v>45</v>
      </c>
      <c r="T179" s="16"/>
      <c r="U179" s="22">
        <v>180</v>
      </c>
      <c r="V179" s="22"/>
      <c r="W179" s="53">
        <v>647</v>
      </c>
    </row>
    <row r="180" spans="1:23" x14ac:dyDescent="0.25">
      <c r="A180" s="15">
        <v>45114</v>
      </c>
      <c r="B180" s="16" t="s">
        <v>79</v>
      </c>
      <c r="C180" s="16" t="s">
        <v>109</v>
      </c>
      <c r="D180" s="16" t="s">
        <v>56</v>
      </c>
      <c r="E180" s="11">
        <v>927</v>
      </c>
      <c r="F180" s="22">
        <v>220</v>
      </c>
      <c r="G180" s="16" t="s">
        <v>47</v>
      </c>
      <c r="H180" s="16"/>
      <c r="I180" s="22">
        <v>200</v>
      </c>
      <c r="J180" s="73">
        <v>622</v>
      </c>
      <c r="M180" s="15">
        <v>45141</v>
      </c>
      <c r="N180" s="16" t="s">
        <v>143</v>
      </c>
      <c r="O180" s="16" t="s">
        <v>109</v>
      </c>
      <c r="P180" s="16" t="s">
        <v>36</v>
      </c>
      <c r="Q180" s="16">
        <v>970</v>
      </c>
      <c r="R180" s="22">
        <v>350</v>
      </c>
      <c r="S180" s="16" t="s">
        <v>33</v>
      </c>
      <c r="T180" s="16"/>
      <c r="U180" s="22">
        <v>330</v>
      </c>
      <c r="V180" s="22"/>
      <c r="W180" s="53">
        <v>647</v>
      </c>
    </row>
    <row r="181" spans="1:23" x14ac:dyDescent="0.25">
      <c r="A181" s="15">
        <v>45114</v>
      </c>
      <c r="B181" s="16" t="s">
        <v>138</v>
      </c>
      <c r="C181" s="16" t="s">
        <v>109</v>
      </c>
      <c r="D181" s="16" t="s">
        <v>56</v>
      </c>
      <c r="E181" s="11">
        <v>928</v>
      </c>
      <c r="F181" s="22">
        <v>220</v>
      </c>
      <c r="G181" s="16" t="s">
        <v>60</v>
      </c>
      <c r="H181" s="16"/>
      <c r="I181" s="22">
        <v>200</v>
      </c>
      <c r="J181" s="73">
        <v>622</v>
      </c>
      <c r="M181" s="15">
        <v>45142</v>
      </c>
      <c r="N181" s="16" t="s">
        <v>143</v>
      </c>
      <c r="O181" s="16" t="s">
        <v>109</v>
      </c>
      <c r="P181" s="16" t="s">
        <v>56</v>
      </c>
      <c r="Q181" s="16">
        <v>972</v>
      </c>
      <c r="R181" s="22">
        <v>220</v>
      </c>
      <c r="S181" s="16" t="s">
        <v>55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144</v>
      </c>
      <c r="C182" s="16" t="s">
        <v>109</v>
      </c>
      <c r="D182" s="16" t="s">
        <v>88</v>
      </c>
      <c r="E182" s="11">
        <v>930</v>
      </c>
      <c r="F182" s="22">
        <v>180</v>
      </c>
      <c r="G182" s="16" t="s">
        <v>24</v>
      </c>
      <c r="H182" s="16"/>
      <c r="I182" s="22">
        <v>170</v>
      </c>
      <c r="J182" s="73">
        <v>622</v>
      </c>
      <c r="M182" s="15">
        <v>45142</v>
      </c>
      <c r="N182" s="16" t="s">
        <v>37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38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45114</v>
      </c>
      <c r="B183" s="16" t="s">
        <v>79</v>
      </c>
      <c r="C183" s="16" t="s">
        <v>109</v>
      </c>
      <c r="D183" s="16" t="s">
        <v>88</v>
      </c>
      <c r="E183" s="11">
        <v>929</v>
      </c>
      <c r="F183" s="22">
        <v>180</v>
      </c>
      <c r="G183" s="16" t="s">
        <v>47</v>
      </c>
      <c r="H183" s="16"/>
      <c r="I183" s="22">
        <v>170</v>
      </c>
      <c r="J183" s="73">
        <v>622</v>
      </c>
      <c r="M183" s="15">
        <v>45142</v>
      </c>
      <c r="N183" s="16" t="s">
        <v>30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31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45115</v>
      </c>
      <c r="B184" s="16" t="s">
        <v>49</v>
      </c>
      <c r="C184" s="16" t="s">
        <v>109</v>
      </c>
      <c r="D184" s="16" t="s">
        <v>145</v>
      </c>
      <c r="E184" s="11">
        <v>931</v>
      </c>
      <c r="F184" s="22">
        <v>130</v>
      </c>
      <c r="G184" s="16" t="s">
        <v>146</v>
      </c>
      <c r="H184" s="16" t="s">
        <v>147</v>
      </c>
      <c r="I184" s="22">
        <v>110</v>
      </c>
      <c r="J184" s="73">
        <v>622</v>
      </c>
      <c r="M184" s="15">
        <v>45142</v>
      </c>
      <c r="N184" s="16" t="s">
        <v>94</v>
      </c>
      <c r="O184" s="16" t="s">
        <v>109</v>
      </c>
      <c r="P184" s="16" t="s">
        <v>56</v>
      </c>
      <c r="Q184" s="16">
        <v>23955</v>
      </c>
      <c r="R184" s="22">
        <v>220</v>
      </c>
      <c r="S184" s="16" t="s">
        <v>58</v>
      </c>
      <c r="T184" s="16"/>
      <c r="U184" s="22">
        <v>200</v>
      </c>
      <c r="V184" s="22"/>
      <c r="W184" s="53">
        <v>647</v>
      </c>
    </row>
    <row r="185" spans="1:23" x14ac:dyDescent="0.25">
      <c r="A185" s="15">
        <v>45119</v>
      </c>
      <c r="B185" s="16" t="s">
        <v>148</v>
      </c>
      <c r="C185" s="16" t="s">
        <v>109</v>
      </c>
      <c r="D185" s="16" t="s">
        <v>133</v>
      </c>
      <c r="E185" s="11">
        <v>936</v>
      </c>
      <c r="F185" s="22">
        <v>600</v>
      </c>
      <c r="G185" s="16" t="s">
        <v>149</v>
      </c>
      <c r="H185" s="16">
        <v>80</v>
      </c>
      <c r="I185" s="22">
        <v>490</v>
      </c>
      <c r="J185" s="74">
        <v>630</v>
      </c>
      <c r="M185" s="15">
        <v>45142</v>
      </c>
      <c r="N185" s="16" t="s">
        <v>150</v>
      </c>
      <c r="O185" s="16" t="s">
        <v>109</v>
      </c>
      <c r="P185" s="16" t="s">
        <v>42</v>
      </c>
      <c r="Q185" s="16">
        <v>973</v>
      </c>
      <c r="R185" s="22">
        <v>200</v>
      </c>
      <c r="S185" s="16" t="s">
        <v>24</v>
      </c>
      <c r="T185" s="16"/>
      <c r="U185" s="22">
        <v>180</v>
      </c>
      <c r="V185" s="22"/>
      <c r="W185" s="53">
        <v>647</v>
      </c>
    </row>
    <row r="186" spans="1:23" x14ac:dyDescent="0.25">
      <c r="A186" s="15">
        <v>45120</v>
      </c>
      <c r="B186" s="16" t="s">
        <v>104</v>
      </c>
      <c r="C186" s="16" t="s">
        <v>109</v>
      </c>
      <c r="D186" s="16" t="s">
        <v>96</v>
      </c>
      <c r="E186" s="11">
        <v>938</v>
      </c>
      <c r="F186" s="22">
        <v>350</v>
      </c>
      <c r="G186" s="16" t="s">
        <v>142</v>
      </c>
      <c r="H186" s="16"/>
      <c r="I186" s="22">
        <v>330</v>
      </c>
      <c r="J186" s="74">
        <v>630</v>
      </c>
      <c r="M186" s="15">
        <v>45143</v>
      </c>
      <c r="N186" s="16" t="s">
        <v>151</v>
      </c>
      <c r="O186" s="16" t="s">
        <v>109</v>
      </c>
      <c r="P186" s="16" t="s">
        <v>152</v>
      </c>
      <c r="Q186" s="16">
        <v>21978</v>
      </c>
      <c r="R186" s="22">
        <v>600</v>
      </c>
      <c r="S186" s="16" t="s">
        <v>153</v>
      </c>
      <c r="T186" s="16"/>
      <c r="U186" s="22">
        <v>550</v>
      </c>
      <c r="V186" s="22"/>
      <c r="W186" s="16">
        <v>653</v>
      </c>
    </row>
    <row r="187" spans="1:23" x14ac:dyDescent="0.25">
      <c r="A187" s="15">
        <v>45120</v>
      </c>
      <c r="B187" s="16" t="s">
        <v>90</v>
      </c>
      <c r="C187" s="16" t="s">
        <v>109</v>
      </c>
      <c r="D187" s="16" t="s">
        <v>91</v>
      </c>
      <c r="E187" s="11">
        <v>939</v>
      </c>
      <c r="F187" s="22">
        <v>200</v>
      </c>
      <c r="G187" s="16" t="s">
        <v>55</v>
      </c>
      <c r="H187" s="16"/>
      <c r="I187" s="22">
        <v>180</v>
      </c>
      <c r="J187" s="74">
        <v>630</v>
      </c>
      <c r="M187" s="15">
        <v>45147</v>
      </c>
      <c r="N187" s="16" t="s">
        <v>94</v>
      </c>
      <c r="O187" s="16" t="s">
        <v>109</v>
      </c>
      <c r="P187" s="16" t="s">
        <v>136</v>
      </c>
      <c r="Q187" s="16">
        <v>977</v>
      </c>
      <c r="R187" s="22">
        <v>600</v>
      </c>
      <c r="S187" s="16" t="s">
        <v>58</v>
      </c>
      <c r="T187" s="16"/>
      <c r="U187" s="22">
        <v>580</v>
      </c>
      <c r="V187" s="22"/>
      <c r="W187" s="16">
        <v>653</v>
      </c>
    </row>
    <row r="188" spans="1:23" x14ac:dyDescent="0.25">
      <c r="A188" s="15">
        <v>45120</v>
      </c>
      <c r="B188" s="16" t="s">
        <v>85</v>
      </c>
      <c r="C188" s="16" t="s">
        <v>109</v>
      </c>
      <c r="D188" s="16" t="s">
        <v>56</v>
      </c>
      <c r="E188" s="11">
        <v>940</v>
      </c>
      <c r="F188" s="22">
        <v>220</v>
      </c>
      <c r="G188" s="16" t="s">
        <v>45</v>
      </c>
      <c r="H188" s="16"/>
      <c r="I188" s="22">
        <v>200</v>
      </c>
      <c r="J188" s="74">
        <v>630</v>
      </c>
      <c r="M188" s="15">
        <v>45147</v>
      </c>
      <c r="N188" s="16" t="s">
        <v>151</v>
      </c>
      <c r="O188" s="16" t="s">
        <v>109</v>
      </c>
      <c r="P188" s="16" t="s">
        <v>136</v>
      </c>
      <c r="Q188" s="16">
        <v>2475</v>
      </c>
      <c r="R188" s="22">
        <v>600</v>
      </c>
      <c r="S188" s="16" t="s">
        <v>153</v>
      </c>
      <c r="T188" s="16"/>
      <c r="U188" s="22">
        <v>550</v>
      </c>
      <c r="V188" s="22"/>
      <c r="W188" s="16">
        <v>653</v>
      </c>
    </row>
    <row r="189" spans="1:23" x14ac:dyDescent="0.25">
      <c r="A189" s="15">
        <v>45121</v>
      </c>
      <c r="B189" s="16" t="s">
        <v>85</v>
      </c>
      <c r="C189" s="16" t="s">
        <v>109</v>
      </c>
      <c r="D189" s="16" t="s">
        <v>91</v>
      </c>
      <c r="E189" s="11">
        <v>941</v>
      </c>
      <c r="F189" s="22">
        <v>200</v>
      </c>
      <c r="G189" s="16" t="s">
        <v>45</v>
      </c>
      <c r="H189" s="16" t="s">
        <v>147</v>
      </c>
      <c r="I189" s="22">
        <v>170</v>
      </c>
      <c r="J189" s="74">
        <v>630</v>
      </c>
      <c r="K189" s="60"/>
      <c r="M189" s="15">
        <v>45148</v>
      </c>
      <c r="N189" s="16" t="s">
        <v>44</v>
      </c>
      <c r="O189" s="16" t="s">
        <v>109</v>
      </c>
      <c r="P189" s="16" t="s">
        <v>36</v>
      </c>
      <c r="Q189" s="16">
        <v>980</v>
      </c>
      <c r="R189" s="22">
        <v>350</v>
      </c>
      <c r="S189" s="16" t="s">
        <v>45</v>
      </c>
      <c r="T189" s="16"/>
      <c r="U189" s="22">
        <v>330</v>
      </c>
      <c r="V189" s="22"/>
      <c r="W189" s="16">
        <v>653</v>
      </c>
    </row>
    <row r="190" spans="1:23" x14ac:dyDescent="0.25">
      <c r="A190" s="15">
        <v>45124</v>
      </c>
      <c r="B190" s="16" t="s">
        <v>138</v>
      </c>
      <c r="C190" s="16" t="s">
        <v>109</v>
      </c>
      <c r="D190" s="16" t="s">
        <v>96</v>
      </c>
      <c r="E190" s="11">
        <v>946</v>
      </c>
      <c r="F190" s="22">
        <v>350</v>
      </c>
      <c r="G190" s="16" t="s">
        <v>60</v>
      </c>
      <c r="H190" s="16" t="s">
        <v>147</v>
      </c>
      <c r="I190" s="22">
        <v>310</v>
      </c>
      <c r="J190" s="74">
        <v>630</v>
      </c>
      <c r="M190" s="15">
        <v>45154</v>
      </c>
      <c r="N190" s="16" t="s">
        <v>148</v>
      </c>
      <c r="O190" s="16" t="s">
        <v>109</v>
      </c>
      <c r="P190" s="16" t="s">
        <v>136</v>
      </c>
      <c r="Q190" s="16">
        <v>987</v>
      </c>
      <c r="R190" s="34">
        <v>600</v>
      </c>
      <c r="S190" s="16" t="s">
        <v>154</v>
      </c>
      <c r="T190" s="16" t="s">
        <v>141</v>
      </c>
      <c r="U190" s="22">
        <v>570</v>
      </c>
      <c r="V190" s="22">
        <v>490</v>
      </c>
      <c r="W190" s="75">
        <v>663</v>
      </c>
    </row>
    <row r="191" spans="1:23" x14ac:dyDescent="0.25">
      <c r="A191" s="15">
        <v>45126</v>
      </c>
      <c r="B191" s="16" t="s">
        <v>138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60</v>
      </c>
      <c r="H191" s="16"/>
      <c r="I191" s="22">
        <v>580</v>
      </c>
      <c r="J191" s="74">
        <v>630</v>
      </c>
      <c r="M191" s="15">
        <v>45154</v>
      </c>
      <c r="N191" s="16" t="s">
        <v>155</v>
      </c>
      <c r="O191" s="16" t="s">
        <v>109</v>
      </c>
      <c r="P191" s="16" t="s">
        <v>136</v>
      </c>
      <c r="Q191" s="16">
        <v>987</v>
      </c>
      <c r="R191" s="34">
        <v>600</v>
      </c>
      <c r="S191" s="16"/>
      <c r="T191" s="16"/>
      <c r="U191" s="22">
        <v>560</v>
      </c>
      <c r="V191" s="22">
        <v>470</v>
      </c>
      <c r="W191" s="75">
        <v>663</v>
      </c>
    </row>
    <row r="192" spans="1:23" x14ac:dyDescent="0.25">
      <c r="A192" s="15">
        <v>45126</v>
      </c>
      <c r="B192" s="16" t="s">
        <v>156</v>
      </c>
      <c r="C192" s="16" t="s">
        <v>109</v>
      </c>
      <c r="D192" s="16" t="s">
        <v>133</v>
      </c>
      <c r="E192" s="11">
        <v>950</v>
      </c>
      <c r="F192" s="22">
        <v>600</v>
      </c>
      <c r="G192" s="16" t="s">
        <v>157</v>
      </c>
      <c r="H192" s="16"/>
      <c r="I192" s="22">
        <v>550</v>
      </c>
      <c r="J192" s="74">
        <v>630</v>
      </c>
      <c r="M192" s="15">
        <v>45155</v>
      </c>
      <c r="N192" s="16" t="s">
        <v>32</v>
      </c>
      <c r="O192" s="16" t="s">
        <v>109</v>
      </c>
      <c r="P192" s="16" t="s">
        <v>56</v>
      </c>
      <c r="Q192" s="16">
        <v>990</v>
      </c>
      <c r="R192" s="34">
        <v>220</v>
      </c>
      <c r="S192" s="16" t="s">
        <v>33</v>
      </c>
      <c r="T192" s="16"/>
      <c r="U192" s="22">
        <v>220</v>
      </c>
      <c r="V192" s="22"/>
      <c r="W192" s="75">
        <v>663</v>
      </c>
    </row>
    <row r="193" spans="1:23" x14ac:dyDescent="0.25">
      <c r="A193" s="15">
        <v>45127</v>
      </c>
      <c r="B193" s="16" t="s">
        <v>126</v>
      </c>
      <c r="C193" s="16" t="s">
        <v>109</v>
      </c>
      <c r="D193" s="16" t="s">
        <v>91</v>
      </c>
      <c r="E193" s="11">
        <v>951</v>
      </c>
      <c r="F193" s="22">
        <v>200</v>
      </c>
      <c r="G193" s="16" t="s">
        <v>38</v>
      </c>
      <c r="H193" s="16"/>
      <c r="I193" s="22">
        <v>180</v>
      </c>
      <c r="J193" s="74">
        <v>630</v>
      </c>
      <c r="M193" s="15">
        <v>45155</v>
      </c>
      <c r="N193" s="16" t="s">
        <v>71</v>
      </c>
      <c r="O193" s="16" t="s">
        <v>109</v>
      </c>
      <c r="P193" s="16" t="s">
        <v>36</v>
      </c>
      <c r="Q193" s="16">
        <v>991</v>
      </c>
      <c r="R193" s="34">
        <v>350</v>
      </c>
      <c r="S193" s="16" t="s">
        <v>55</v>
      </c>
      <c r="T193" s="16"/>
      <c r="U193" s="22">
        <v>330</v>
      </c>
      <c r="V193" s="22"/>
      <c r="W193" s="75">
        <v>663</v>
      </c>
    </row>
    <row r="194" spans="1:23" x14ac:dyDescent="0.25">
      <c r="A194" s="7">
        <v>45128</v>
      </c>
      <c r="B194" s="11" t="s">
        <v>49</v>
      </c>
      <c r="C194" s="11" t="s">
        <v>109</v>
      </c>
      <c r="D194" s="11" t="s">
        <v>56</v>
      </c>
      <c r="E194" s="11">
        <v>952</v>
      </c>
      <c r="F194" s="34">
        <v>220</v>
      </c>
      <c r="G194" s="11" t="s">
        <v>50</v>
      </c>
      <c r="H194" s="11"/>
      <c r="I194" s="34">
        <v>200</v>
      </c>
      <c r="J194" s="76">
        <v>678</v>
      </c>
      <c r="M194" s="15">
        <v>45156</v>
      </c>
      <c r="N194" s="16" t="s">
        <v>135</v>
      </c>
      <c r="O194" s="16" t="s">
        <v>109</v>
      </c>
      <c r="P194" s="16" t="s">
        <v>56</v>
      </c>
      <c r="Q194" s="16">
        <v>993</v>
      </c>
      <c r="R194" s="34">
        <v>220</v>
      </c>
      <c r="S194" s="16" t="s">
        <v>137</v>
      </c>
      <c r="T194" s="16"/>
      <c r="U194" s="22">
        <v>200</v>
      </c>
      <c r="V194" s="22"/>
      <c r="W194" s="75">
        <v>663</v>
      </c>
    </row>
    <row r="195" spans="1:23" x14ac:dyDescent="0.25">
      <c r="A195" s="7">
        <v>45128</v>
      </c>
      <c r="B195" s="11" t="s">
        <v>90</v>
      </c>
      <c r="C195" s="11" t="s">
        <v>109</v>
      </c>
      <c r="D195" s="11" t="s">
        <v>56</v>
      </c>
      <c r="E195" s="11">
        <v>953</v>
      </c>
      <c r="F195" s="34">
        <v>220</v>
      </c>
      <c r="G195" s="11" t="s">
        <v>47</v>
      </c>
      <c r="H195" s="11"/>
      <c r="I195" s="34">
        <v>200</v>
      </c>
      <c r="J195" s="76">
        <v>678</v>
      </c>
      <c r="M195" s="15">
        <v>45161</v>
      </c>
      <c r="N195" s="16" t="s">
        <v>122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45</v>
      </c>
      <c r="T195" s="16"/>
      <c r="U195" s="22">
        <v>170</v>
      </c>
      <c r="V195" s="22"/>
      <c r="W195" s="77">
        <v>696</v>
      </c>
    </row>
    <row r="196" spans="1:23" x14ac:dyDescent="0.25">
      <c r="A196" s="7">
        <v>45128</v>
      </c>
      <c r="B196" s="11" t="s">
        <v>85</v>
      </c>
      <c r="C196" s="11" t="s">
        <v>109</v>
      </c>
      <c r="D196" s="11" t="s">
        <v>91</v>
      </c>
      <c r="E196" s="11">
        <v>954</v>
      </c>
      <c r="F196" s="34">
        <v>200</v>
      </c>
      <c r="G196" s="11" t="s">
        <v>45</v>
      </c>
      <c r="H196" s="11" t="s">
        <v>147</v>
      </c>
      <c r="I196" s="34">
        <v>170</v>
      </c>
      <c r="J196" s="76">
        <v>678</v>
      </c>
      <c r="M196" s="15">
        <v>45161</v>
      </c>
      <c r="N196" s="16" t="s">
        <v>158</v>
      </c>
      <c r="O196" s="16" t="s">
        <v>109</v>
      </c>
      <c r="P196" s="16" t="s">
        <v>88</v>
      </c>
      <c r="Q196" s="16">
        <v>997</v>
      </c>
      <c r="R196" s="22">
        <v>180</v>
      </c>
      <c r="S196" s="16" t="s">
        <v>60</v>
      </c>
      <c r="T196" s="16"/>
      <c r="U196" s="22">
        <v>170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2456</v>
      </c>
      <c r="F197" s="22">
        <v>600</v>
      </c>
      <c r="G197" s="16" t="s">
        <v>161</v>
      </c>
      <c r="H197" s="16"/>
      <c r="I197" s="22">
        <v>550</v>
      </c>
      <c r="J197" s="76">
        <v>678</v>
      </c>
      <c r="M197" s="15">
        <v>45161</v>
      </c>
      <c r="N197" s="16" t="s">
        <v>135</v>
      </c>
      <c r="O197" s="16" t="s">
        <v>109</v>
      </c>
      <c r="P197" s="16" t="s">
        <v>91</v>
      </c>
      <c r="Q197" s="16">
        <v>1000</v>
      </c>
      <c r="R197" s="22">
        <v>200</v>
      </c>
      <c r="S197" s="16" t="s">
        <v>137</v>
      </c>
      <c r="T197" s="16"/>
      <c r="U197" s="22">
        <v>180</v>
      </c>
      <c r="V197" s="22"/>
      <c r="W197" s="77">
        <v>696</v>
      </c>
    </row>
    <row r="198" spans="1:23" x14ac:dyDescent="0.25">
      <c r="A198" s="15">
        <v>45133</v>
      </c>
      <c r="B198" s="16" t="s">
        <v>159</v>
      </c>
      <c r="C198" s="16" t="s">
        <v>109</v>
      </c>
      <c r="D198" s="16" t="s">
        <v>160</v>
      </c>
      <c r="E198" s="11">
        <v>962</v>
      </c>
      <c r="F198" s="22">
        <v>600</v>
      </c>
      <c r="G198" s="16" t="s">
        <v>162</v>
      </c>
      <c r="H198" s="16"/>
      <c r="I198" s="22">
        <v>550</v>
      </c>
      <c r="J198" s="76">
        <v>678</v>
      </c>
      <c r="M198" s="15">
        <v>45162</v>
      </c>
      <c r="N198" s="16" t="s">
        <v>143</v>
      </c>
      <c r="O198" s="16" t="s">
        <v>109</v>
      </c>
      <c r="P198" s="16" t="s">
        <v>36</v>
      </c>
      <c r="Q198" s="16">
        <v>1001</v>
      </c>
      <c r="R198" s="22">
        <v>350</v>
      </c>
      <c r="S198" s="16" t="s">
        <v>55</v>
      </c>
      <c r="T198" s="16"/>
      <c r="U198" s="22">
        <v>330</v>
      </c>
      <c r="V198" s="22"/>
      <c r="W198" s="77">
        <v>696</v>
      </c>
    </row>
    <row r="199" spans="1:23" x14ac:dyDescent="0.25">
      <c r="A199" s="15">
        <v>45104</v>
      </c>
      <c r="B199" s="16" t="s">
        <v>49</v>
      </c>
      <c r="C199" s="16" t="s">
        <v>109</v>
      </c>
      <c r="D199" s="16" t="s">
        <v>96</v>
      </c>
      <c r="E199" s="11">
        <v>23896</v>
      </c>
      <c r="F199" s="22">
        <v>350</v>
      </c>
      <c r="G199" s="16" t="s">
        <v>50</v>
      </c>
      <c r="H199" s="16"/>
      <c r="I199" s="22">
        <v>330</v>
      </c>
      <c r="J199" s="76">
        <v>678</v>
      </c>
      <c r="M199" s="15">
        <v>45163</v>
      </c>
      <c r="N199" s="16" t="s">
        <v>135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137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45104</v>
      </c>
      <c r="B200" s="16" t="s">
        <v>85</v>
      </c>
      <c r="C200" s="16" t="s">
        <v>109</v>
      </c>
      <c r="D200" s="16" t="s">
        <v>91</v>
      </c>
      <c r="E200" s="11">
        <v>963</v>
      </c>
      <c r="F200" s="22">
        <v>200</v>
      </c>
      <c r="G200" s="16" t="s">
        <v>45</v>
      </c>
      <c r="H200" s="16"/>
      <c r="I200" s="22">
        <v>180</v>
      </c>
      <c r="J200" s="76">
        <v>678</v>
      </c>
      <c r="M200" s="15">
        <v>45163</v>
      </c>
      <c r="N200" s="16" t="s">
        <v>37</v>
      </c>
      <c r="O200" s="16" t="s">
        <v>109</v>
      </c>
      <c r="P200" s="16" t="s">
        <v>56</v>
      </c>
      <c r="Q200" s="16">
        <v>1003</v>
      </c>
      <c r="R200" s="22">
        <v>220</v>
      </c>
      <c r="S200" s="16" t="s">
        <v>38</v>
      </c>
      <c r="T200" s="16"/>
      <c r="U200" s="22">
        <v>180</v>
      </c>
      <c r="V200" s="22"/>
      <c r="W200" s="77">
        <v>696</v>
      </c>
    </row>
    <row r="201" spans="1:23" x14ac:dyDescent="0.25">
      <c r="A201" s="15">
        <v>45135</v>
      </c>
      <c r="B201" s="16" t="s">
        <v>90</v>
      </c>
      <c r="C201" s="16" t="s">
        <v>109</v>
      </c>
      <c r="D201" s="16" t="s">
        <v>163</v>
      </c>
      <c r="E201" s="11">
        <v>964</v>
      </c>
      <c r="F201" s="22">
        <v>220</v>
      </c>
      <c r="G201" s="16" t="s">
        <v>55</v>
      </c>
      <c r="H201" s="16"/>
      <c r="I201" s="22">
        <v>200</v>
      </c>
      <c r="J201" s="76">
        <v>678</v>
      </c>
      <c r="M201" s="15">
        <v>45168</v>
      </c>
      <c r="N201" s="16" t="s">
        <v>164</v>
      </c>
      <c r="O201" s="16" t="s">
        <v>109</v>
      </c>
      <c r="P201" s="16" t="s">
        <v>152</v>
      </c>
      <c r="Q201" s="16">
        <v>14530</v>
      </c>
      <c r="R201" s="22">
        <v>600</v>
      </c>
      <c r="S201" s="16" t="s">
        <v>58</v>
      </c>
      <c r="T201" s="16"/>
      <c r="U201" s="22">
        <v>580</v>
      </c>
      <c r="V201" s="22"/>
      <c r="W201" s="77">
        <v>696</v>
      </c>
    </row>
    <row r="202" spans="1:23" x14ac:dyDescent="0.25">
      <c r="A202" s="15">
        <v>45135</v>
      </c>
      <c r="B202" s="16" t="s">
        <v>79</v>
      </c>
      <c r="C202" s="16" t="s">
        <v>109</v>
      </c>
      <c r="D202" s="16" t="s">
        <v>56</v>
      </c>
      <c r="E202" s="16">
        <v>965</v>
      </c>
      <c r="F202" s="22">
        <v>220</v>
      </c>
      <c r="G202" s="16" t="s">
        <v>47</v>
      </c>
      <c r="H202" s="16"/>
      <c r="I202" s="22">
        <v>200</v>
      </c>
      <c r="J202" s="76">
        <v>678</v>
      </c>
      <c r="M202" s="15">
        <v>45168</v>
      </c>
      <c r="N202" s="16" t="s">
        <v>165</v>
      </c>
      <c r="O202" s="16" t="s">
        <v>109</v>
      </c>
      <c r="P202" s="16" t="s">
        <v>152</v>
      </c>
      <c r="Q202" s="16">
        <v>1009</v>
      </c>
      <c r="R202" s="22">
        <v>600</v>
      </c>
      <c r="S202" s="16" t="s">
        <v>161</v>
      </c>
      <c r="T202" s="16"/>
      <c r="U202" s="22">
        <v>550</v>
      </c>
      <c r="V202" s="22"/>
      <c r="W202" s="77">
        <v>696</v>
      </c>
    </row>
    <row r="203" spans="1:23" x14ac:dyDescent="0.25">
      <c r="A203" s="15">
        <v>45136</v>
      </c>
      <c r="B203" s="16" t="s">
        <v>166</v>
      </c>
      <c r="C203" s="16" t="s">
        <v>109</v>
      </c>
      <c r="D203" s="16" t="s">
        <v>105</v>
      </c>
      <c r="E203" s="16">
        <v>967</v>
      </c>
      <c r="F203" s="22">
        <v>130</v>
      </c>
      <c r="G203" s="16" t="s">
        <v>146</v>
      </c>
      <c r="H203" s="16" t="s">
        <v>147</v>
      </c>
      <c r="I203" s="22">
        <v>110</v>
      </c>
      <c r="J203" s="76">
        <v>678</v>
      </c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22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5"/>
      <c r="B224" s="16"/>
      <c r="C224" s="16"/>
      <c r="D224" s="16"/>
      <c r="E224" s="16"/>
      <c r="F224" s="22"/>
      <c r="G224" s="16"/>
      <c r="H224" s="16"/>
      <c r="I224" s="16"/>
      <c r="J224" s="16"/>
      <c r="M224" s="15"/>
      <c r="N224" s="16"/>
      <c r="O224" s="16"/>
      <c r="P224" s="16"/>
      <c r="Q224" s="16"/>
      <c r="R224" s="22"/>
      <c r="S224" s="16"/>
      <c r="T224" s="16"/>
      <c r="U224" s="22"/>
      <c r="V224" s="22"/>
      <c r="W224" s="16"/>
    </row>
    <row r="225" spans="1:23" x14ac:dyDescent="0.25">
      <c r="A225" s="1"/>
      <c r="E225" s="20" t="s">
        <v>13</v>
      </c>
      <c r="F225" s="21">
        <f>SUM(F177:F224)</f>
        <v>8360</v>
      </c>
      <c r="G225" s="22"/>
      <c r="H225" s="22"/>
      <c r="I225" s="24">
        <f>SUM(I177:I224)</f>
        <v>7590</v>
      </c>
      <c r="M225" s="15"/>
      <c r="N225" s="16"/>
      <c r="O225" s="16"/>
      <c r="P225" s="16"/>
      <c r="Q225" s="16"/>
      <c r="R225" s="22"/>
      <c r="S225" s="16"/>
      <c r="T225" s="16"/>
      <c r="U225" s="16"/>
      <c r="V225" s="16"/>
      <c r="W225" s="16"/>
    </row>
    <row r="226" spans="1:23" x14ac:dyDescent="0.25">
      <c r="A226" s="1"/>
      <c r="E226" s="20" t="s">
        <v>16</v>
      </c>
      <c r="F226" s="21">
        <f>F225*0.99</f>
        <v>8276.4</v>
      </c>
      <c r="M226" s="1"/>
      <c r="Q226" s="20" t="s">
        <v>13</v>
      </c>
      <c r="R226" s="21">
        <f>SUM(R177:R225)</f>
        <v>9520</v>
      </c>
      <c r="S226" s="22"/>
      <c r="T226" s="22"/>
      <c r="U226" s="24">
        <f>SUM(U177:U225)</f>
        <v>8870</v>
      </c>
      <c r="V226" s="62"/>
    </row>
    <row r="227" spans="1:23" x14ac:dyDescent="0.25">
      <c r="E227" s="304" t="s">
        <v>17</v>
      </c>
      <c r="F227" s="304"/>
      <c r="G227" s="304"/>
      <c r="H227" s="304"/>
      <c r="I227" s="25">
        <f>F226-I225</f>
        <v>686.39999999999964</v>
      </c>
      <c r="M227" s="1"/>
      <c r="Q227" s="20" t="s">
        <v>16</v>
      </c>
      <c r="R227" s="21">
        <f>R226*0.99</f>
        <v>9424.7999999999993</v>
      </c>
    </row>
    <row r="228" spans="1:23" x14ac:dyDescent="0.25">
      <c r="Q228" s="304" t="s">
        <v>17</v>
      </c>
      <c r="R228" s="304"/>
      <c r="S228" s="304"/>
      <c r="T228" s="304"/>
      <c r="U228" s="25">
        <f>R227-U226</f>
        <v>554.79999999999927</v>
      </c>
      <c r="V228" s="63"/>
    </row>
    <row r="234" spans="1:23" ht="31.5" x14ac:dyDescent="0.5">
      <c r="A234" s="15"/>
      <c r="B234" s="306" t="s">
        <v>97</v>
      </c>
      <c r="C234" s="306"/>
      <c r="D234" s="306"/>
      <c r="E234" s="306"/>
      <c r="F234" s="306"/>
      <c r="G234" s="16"/>
      <c r="H234" s="16"/>
      <c r="I234" s="16"/>
      <c r="J234" s="53"/>
    </row>
    <row r="235" spans="1:23" ht="31.5" x14ac:dyDescent="0.5">
      <c r="A235" s="54" t="s">
        <v>2</v>
      </c>
      <c r="B235" s="55" t="s">
        <v>106</v>
      </c>
      <c r="C235" s="55" t="s">
        <v>107</v>
      </c>
      <c r="D235" s="55" t="s">
        <v>6</v>
      </c>
      <c r="E235" s="55" t="s">
        <v>7</v>
      </c>
      <c r="F235" s="55" t="s">
        <v>8</v>
      </c>
      <c r="G235" s="55" t="s">
        <v>4</v>
      </c>
      <c r="H235" s="55"/>
      <c r="I235" s="55" t="s">
        <v>108</v>
      </c>
      <c r="J235" s="56" t="s">
        <v>11</v>
      </c>
      <c r="M235" s="15"/>
      <c r="N235" s="306" t="s">
        <v>167</v>
      </c>
      <c r="O235" s="306"/>
      <c r="P235" s="306"/>
      <c r="Q235" s="306"/>
      <c r="R235" s="306"/>
      <c r="S235" s="16"/>
      <c r="T235" s="16"/>
      <c r="U235" s="16"/>
      <c r="V235" s="16"/>
      <c r="W235" s="53"/>
    </row>
    <row r="236" spans="1:23" x14ac:dyDescent="0.25">
      <c r="A236" s="15">
        <v>45174</v>
      </c>
      <c r="B236" s="16" t="s">
        <v>144</v>
      </c>
      <c r="C236" s="16" t="s">
        <v>168</v>
      </c>
      <c r="D236" s="16" t="s">
        <v>169</v>
      </c>
      <c r="E236" s="16">
        <v>1018</v>
      </c>
      <c r="F236" s="22">
        <v>200</v>
      </c>
      <c r="G236" s="16" t="s">
        <v>45</v>
      </c>
      <c r="H236" s="16"/>
      <c r="I236" s="22">
        <v>180</v>
      </c>
      <c r="J236" s="53">
        <v>692</v>
      </c>
      <c r="K236" s="57"/>
      <c r="M236" s="54" t="s">
        <v>2</v>
      </c>
      <c r="N236" s="55" t="s">
        <v>106</v>
      </c>
      <c r="O236" s="55" t="s">
        <v>107</v>
      </c>
      <c r="P236" s="55" t="s">
        <v>6</v>
      </c>
      <c r="Q236" s="55" t="s">
        <v>7</v>
      </c>
      <c r="R236" s="55" t="s">
        <v>8</v>
      </c>
      <c r="S236" s="55" t="s">
        <v>4</v>
      </c>
      <c r="T236" s="55"/>
      <c r="U236" s="55" t="s">
        <v>108</v>
      </c>
      <c r="V236" s="55"/>
      <c r="W236" s="56" t="s">
        <v>11</v>
      </c>
    </row>
    <row r="237" spans="1:23" x14ac:dyDescent="0.25">
      <c r="A237" s="15">
        <v>45174</v>
      </c>
      <c r="B237" s="16" t="s">
        <v>30</v>
      </c>
      <c r="C237" s="16" t="s">
        <v>168</v>
      </c>
      <c r="D237" s="16" t="s">
        <v>36</v>
      </c>
      <c r="E237" s="16">
        <v>1017</v>
      </c>
      <c r="F237" s="22">
        <v>350</v>
      </c>
      <c r="G237" s="16" t="s">
        <v>31</v>
      </c>
      <c r="H237" s="16"/>
      <c r="I237" s="22">
        <v>330</v>
      </c>
      <c r="J237" s="53">
        <v>692</v>
      </c>
      <c r="M237" s="15">
        <v>45203</v>
      </c>
      <c r="N237" s="16" t="s">
        <v>170</v>
      </c>
      <c r="O237" s="16" t="s">
        <v>109</v>
      </c>
      <c r="P237" s="16" t="s">
        <v>88</v>
      </c>
      <c r="Q237" s="16">
        <v>1057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171</v>
      </c>
      <c r="C238" s="16" t="s">
        <v>168</v>
      </c>
      <c r="D238" s="16" t="s">
        <v>172</v>
      </c>
      <c r="E238" s="16">
        <v>1020</v>
      </c>
      <c r="F238" s="22">
        <v>600</v>
      </c>
      <c r="G238" s="16" t="s">
        <v>123</v>
      </c>
      <c r="H238" s="16"/>
      <c r="I238" s="22">
        <v>570</v>
      </c>
      <c r="J238" s="53">
        <v>692</v>
      </c>
      <c r="M238" s="15">
        <v>45203</v>
      </c>
      <c r="N238" s="16" t="s">
        <v>173</v>
      </c>
      <c r="O238" s="16" t="s">
        <v>109</v>
      </c>
      <c r="P238" s="16" t="s">
        <v>88</v>
      </c>
      <c r="Q238" s="16">
        <v>1059</v>
      </c>
      <c r="R238" s="22">
        <v>180</v>
      </c>
      <c r="S238" s="16" t="s">
        <v>50</v>
      </c>
      <c r="T238" s="16"/>
      <c r="U238" s="22">
        <v>170</v>
      </c>
      <c r="V238" s="22"/>
      <c r="W238" s="53">
        <v>729</v>
      </c>
    </row>
    <row r="239" spans="1:23" x14ac:dyDescent="0.25">
      <c r="A239" s="15">
        <v>45175</v>
      </c>
      <c r="B239" s="16" t="s">
        <v>174</v>
      </c>
      <c r="C239" s="16" t="s">
        <v>168</v>
      </c>
      <c r="D239" s="16" t="s">
        <v>172</v>
      </c>
      <c r="E239" s="16">
        <v>14538</v>
      </c>
      <c r="F239" s="22">
        <v>600</v>
      </c>
      <c r="G239" s="16" t="s">
        <v>134</v>
      </c>
      <c r="H239" s="16"/>
      <c r="I239" s="22">
        <v>550</v>
      </c>
      <c r="J239" s="53">
        <v>692</v>
      </c>
      <c r="M239" s="15">
        <v>45203</v>
      </c>
      <c r="N239" s="16" t="s">
        <v>175</v>
      </c>
      <c r="O239" s="16" t="s">
        <v>109</v>
      </c>
      <c r="P239" s="16" t="s">
        <v>88</v>
      </c>
      <c r="Q239" s="16">
        <v>1060</v>
      </c>
      <c r="R239" s="22">
        <v>100</v>
      </c>
      <c r="S239" s="16" t="s">
        <v>146</v>
      </c>
      <c r="T239" s="16"/>
      <c r="U239" s="22">
        <v>80</v>
      </c>
      <c r="V239" s="22"/>
      <c r="W239" s="53">
        <v>729</v>
      </c>
    </row>
    <row r="240" spans="1:23" x14ac:dyDescent="0.25">
      <c r="A240" s="15">
        <v>45182</v>
      </c>
      <c r="B240" s="16" t="s">
        <v>176</v>
      </c>
      <c r="C240" s="16" t="s">
        <v>168</v>
      </c>
      <c r="D240" s="16" t="s">
        <v>172</v>
      </c>
      <c r="E240" s="16">
        <v>1026</v>
      </c>
      <c r="F240" s="22">
        <v>600</v>
      </c>
      <c r="G240" s="16" t="s">
        <v>177</v>
      </c>
      <c r="H240" s="16"/>
      <c r="I240" s="22">
        <v>550</v>
      </c>
      <c r="J240" s="53">
        <v>692</v>
      </c>
      <c r="M240" s="15">
        <v>45205</v>
      </c>
      <c r="N240" s="16" t="s">
        <v>173</v>
      </c>
      <c r="O240" s="16" t="s">
        <v>109</v>
      </c>
      <c r="P240" s="16" t="s">
        <v>88</v>
      </c>
      <c r="Q240" s="11">
        <v>1066</v>
      </c>
      <c r="R240" s="22">
        <v>180</v>
      </c>
      <c r="S240" s="16" t="s">
        <v>45</v>
      </c>
      <c r="T240" s="16"/>
      <c r="U240" s="22">
        <v>170</v>
      </c>
      <c r="V240" s="22"/>
      <c r="W240" s="53">
        <v>729</v>
      </c>
    </row>
    <row r="241" spans="1:23" x14ac:dyDescent="0.25">
      <c r="A241" s="6">
        <v>45183</v>
      </c>
      <c r="B241" s="51" t="s">
        <v>178</v>
      </c>
      <c r="C241" s="51" t="s">
        <v>168</v>
      </c>
      <c r="D241" s="51" t="s">
        <v>36</v>
      </c>
      <c r="E241" s="51">
        <v>1029</v>
      </c>
      <c r="F241" s="78">
        <v>220</v>
      </c>
      <c r="G241" s="51"/>
      <c r="H241" s="51" t="s">
        <v>179</v>
      </c>
      <c r="I241" s="78">
        <v>190</v>
      </c>
      <c r="J241" s="53">
        <v>692</v>
      </c>
      <c r="M241" s="15">
        <v>45205</v>
      </c>
      <c r="N241" s="16" t="s">
        <v>144</v>
      </c>
      <c r="O241" s="16" t="s">
        <v>109</v>
      </c>
      <c r="P241" s="16" t="s">
        <v>88</v>
      </c>
      <c r="Q241" s="11">
        <v>1064</v>
      </c>
      <c r="R241" s="22">
        <v>180</v>
      </c>
      <c r="S241" s="16" t="s">
        <v>24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171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45</v>
      </c>
      <c r="H242" s="16"/>
      <c r="I242" s="22">
        <v>170</v>
      </c>
      <c r="J242" s="53">
        <v>692</v>
      </c>
      <c r="M242" s="15">
        <v>45206</v>
      </c>
      <c r="N242" s="16" t="s">
        <v>90</v>
      </c>
      <c r="O242" s="16" t="s">
        <v>109</v>
      </c>
      <c r="P242" s="16" t="s">
        <v>88</v>
      </c>
      <c r="Q242" s="11">
        <v>1067</v>
      </c>
      <c r="R242" s="22">
        <v>180</v>
      </c>
      <c r="S242" s="16" t="s">
        <v>55</v>
      </c>
      <c r="T242" s="16"/>
      <c r="U242" s="22">
        <v>170</v>
      </c>
      <c r="V242" s="22"/>
      <c r="W242" s="53">
        <v>729</v>
      </c>
    </row>
    <row r="243" spans="1:23" x14ac:dyDescent="0.25">
      <c r="A243" s="15">
        <v>45184</v>
      </c>
      <c r="B243" s="16" t="s">
        <v>30</v>
      </c>
      <c r="C243" s="16" t="s">
        <v>168</v>
      </c>
      <c r="D243" s="16" t="s">
        <v>26</v>
      </c>
      <c r="E243" s="16">
        <v>1031</v>
      </c>
      <c r="F243" s="22">
        <v>180</v>
      </c>
      <c r="G243" s="16" t="s">
        <v>31</v>
      </c>
      <c r="H243" s="16"/>
      <c r="I243" s="22">
        <v>170</v>
      </c>
      <c r="J243" s="53">
        <v>692</v>
      </c>
      <c r="M243" s="15">
        <v>45206</v>
      </c>
      <c r="N243" s="16" t="s">
        <v>170</v>
      </c>
      <c r="O243" s="16" t="s">
        <v>109</v>
      </c>
      <c r="P243" s="16" t="s">
        <v>180</v>
      </c>
      <c r="Q243" s="11">
        <v>22406</v>
      </c>
      <c r="R243" s="22">
        <v>600</v>
      </c>
      <c r="S243" s="16" t="s">
        <v>50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171</v>
      </c>
      <c r="C244" s="16" t="s">
        <v>168</v>
      </c>
      <c r="D244" s="16" t="s">
        <v>160</v>
      </c>
      <c r="E244" s="16">
        <v>14554</v>
      </c>
      <c r="F244" s="22">
        <v>600</v>
      </c>
      <c r="G244" s="16" t="s">
        <v>123</v>
      </c>
      <c r="H244" s="16"/>
      <c r="I244" s="22">
        <v>580</v>
      </c>
      <c r="J244" s="16">
        <v>713</v>
      </c>
      <c r="M244" s="15">
        <v>45210</v>
      </c>
      <c r="N244" s="16" t="s">
        <v>164</v>
      </c>
      <c r="O244" s="16" t="s">
        <v>109</v>
      </c>
      <c r="P244" s="16" t="s">
        <v>180</v>
      </c>
      <c r="Q244" s="11">
        <v>22438</v>
      </c>
      <c r="R244" s="22">
        <v>600</v>
      </c>
      <c r="S244" s="16" t="s">
        <v>58</v>
      </c>
      <c r="T244" s="16"/>
      <c r="U244" s="22">
        <v>580</v>
      </c>
      <c r="V244" s="22"/>
      <c r="W244" s="53">
        <v>729</v>
      </c>
    </row>
    <row r="245" spans="1:23" x14ac:dyDescent="0.25">
      <c r="A245" s="15">
        <v>45189</v>
      </c>
      <c r="B245" s="16" t="s">
        <v>181</v>
      </c>
      <c r="C245" s="16" t="s">
        <v>168</v>
      </c>
      <c r="D245" s="16" t="s">
        <v>160</v>
      </c>
      <c r="E245" s="16">
        <v>22279</v>
      </c>
      <c r="F245" s="22">
        <v>275</v>
      </c>
      <c r="G245" s="16" t="s">
        <v>182</v>
      </c>
      <c r="H245" s="16"/>
      <c r="I245" s="22">
        <v>270</v>
      </c>
      <c r="J245" s="16">
        <v>713</v>
      </c>
      <c r="M245" s="15">
        <v>45211</v>
      </c>
      <c r="N245" s="16" t="s">
        <v>90</v>
      </c>
      <c r="O245" s="16" t="s">
        <v>109</v>
      </c>
      <c r="P245" s="16" t="s">
        <v>96</v>
      </c>
      <c r="Q245" s="11">
        <v>1076</v>
      </c>
      <c r="R245" s="22">
        <v>350</v>
      </c>
      <c r="S245" s="16" t="s">
        <v>33</v>
      </c>
      <c r="T245" s="16"/>
      <c r="U245" s="22">
        <v>330</v>
      </c>
      <c r="V245" s="22"/>
      <c r="W245" s="53">
        <v>729</v>
      </c>
    </row>
    <row r="246" spans="1:23" x14ac:dyDescent="0.25">
      <c r="A246" s="15">
        <v>45189</v>
      </c>
      <c r="B246" s="16" t="s">
        <v>144</v>
      </c>
      <c r="C246" s="16" t="s">
        <v>168</v>
      </c>
      <c r="D246" s="16" t="s">
        <v>88</v>
      </c>
      <c r="E246" s="16">
        <v>1035</v>
      </c>
      <c r="F246" s="22">
        <v>180</v>
      </c>
      <c r="G246" s="16" t="s">
        <v>45</v>
      </c>
      <c r="H246" s="16"/>
      <c r="I246" s="22">
        <v>170</v>
      </c>
      <c r="J246" s="16">
        <v>713</v>
      </c>
      <c r="M246" s="15">
        <v>45211</v>
      </c>
      <c r="N246" s="16" t="s">
        <v>170</v>
      </c>
      <c r="O246" s="16" t="s">
        <v>109</v>
      </c>
      <c r="P246" s="16" t="s">
        <v>180</v>
      </c>
      <c r="Q246" s="11">
        <v>22455</v>
      </c>
      <c r="R246" s="22">
        <v>600</v>
      </c>
      <c r="S246" s="16" t="s">
        <v>50</v>
      </c>
      <c r="T246" s="16"/>
      <c r="U246" s="22">
        <v>580</v>
      </c>
      <c r="V246" s="22"/>
      <c r="W246" s="53">
        <v>729</v>
      </c>
    </row>
    <row r="247" spans="1:23" x14ac:dyDescent="0.25">
      <c r="A247" s="15">
        <v>45189</v>
      </c>
      <c r="B247" s="16" t="s">
        <v>183</v>
      </c>
      <c r="C247" s="16" t="s">
        <v>168</v>
      </c>
      <c r="D247" s="16" t="s">
        <v>26</v>
      </c>
      <c r="E247" s="16">
        <v>1034</v>
      </c>
      <c r="F247" s="22">
        <v>180</v>
      </c>
      <c r="G247" s="16" t="s">
        <v>47</v>
      </c>
      <c r="H247" s="16"/>
      <c r="I247" s="22">
        <v>170</v>
      </c>
      <c r="J247" s="16">
        <v>713</v>
      </c>
      <c r="M247" s="15">
        <v>45211</v>
      </c>
      <c r="N247" s="16" t="s">
        <v>184</v>
      </c>
      <c r="O247" s="16" t="s">
        <v>109</v>
      </c>
      <c r="P247" s="16" t="s">
        <v>91</v>
      </c>
      <c r="Q247" s="11">
        <v>1077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45189</v>
      </c>
      <c r="B248" s="16" t="s">
        <v>185</v>
      </c>
      <c r="C248" s="16" t="s">
        <v>168</v>
      </c>
      <c r="D248" s="16" t="s">
        <v>26</v>
      </c>
      <c r="E248" s="16">
        <v>1033</v>
      </c>
      <c r="F248" s="22">
        <v>180</v>
      </c>
      <c r="G248" s="16" t="s">
        <v>60</v>
      </c>
      <c r="H248" s="16"/>
      <c r="I248" s="22">
        <v>170</v>
      </c>
      <c r="J248" s="16">
        <v>713</v>
      </c>
      <c r="M248" s="15">
        <v>45212</v>
      </c>
      <c r="N248" s="16" t="s">
        <v>184</v>
      </c>
      <c r="O248" s="16" t="s">
        <v>109</v>
      </c>
      <c r="P248" s="16" t="s">
        <v>91</v>
      </c>
      <c r="Q248" s="11">
        <v>1075</v>
      </c>
      <c r="R248" s="22">
        <v>200</v>
      </c>
      <c r="S248" s="16" t="s">
        <v>45</v>
      </c>
      <c r="T248" s="16"/>
      <c r="U248" s="22">
        <v>180</v>
      </c>
      <c r="V248" s="22"/>
      <c r="W248" s="53">
        <v>729</v>
      </c>
    </row>
    <row r="249" spans="1:23" x14ac:dyDescent="0.25">
      <c r="A249" s="15">
        <v>45191</v>
      </c>
      <c r="B249" s="16" t="s">
        <v>171</v>
      </c>
      <c r="C249" s="16" t="s">
        <v>168</v>
      </c>
      <c r="D249" s="16" t="s">
        <v>26</v>
      </c>
      <c r="E249" s="16">
        <v>1039</v>
      </c>
      <c r="F249" s="22">
        <v>180</v>
      </c>
      <c r="G249" s="16" t="s">
        <v>45</v>
      </c>
      <c r="H249" s="16"/>
      <c r="I249" s="22">
        <v>170</v>
      </c>
      <c r="J249" s="16">
        <v>713</v>
      </c>
      <c r="K249" s="60"/>
      <c r="M249" s="15">
        <v>45212</v>
      </c>
      <c r="N249" s="16" t="s">
        <v>173</v>
      </c>
      <c r="O249" s="16" t="s">
        <v>109</v>
      </c>
      <c r="P249" s="16" t="s">
        <v>88</v>
      </c>
      <c r="Q249" s="11">
        <v>1078</v>
      </c>
      <c r="R249" s="22">
        <v>180</v>
      </c>
      <c r="S249" s="16" t="s">
        <v>123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144</v>
      </c>
      <c r="C250" s="16" t="s">
        <v>168</v>
      </c>
      <c r="D250" s="16" t="s">
        <v>26</v>
      </c>
      <c r="E250" s="16">
        <v>1040</v>
      </c>
      <c r="F250" s="22">
        <v>180</v>
      </c>
      <c r="G250" s="16" t="s">
        <v>24</v>
      </c>
      <c r="H250" s="16"/>
      <c r="I250" s="22">
        <v>170</v>
      </c>
      <c r="J250" s="16">
        <v>713</v>
      </c>
      <c r="M250" s="15">
        <v>45212</v>
      </c>
      <c r="N250" s="16" t="s">
        <v>186</v>
      </c>
      <c r="O250" s="16" t="s">
        <v>109</v>
      </c>
      <c r="P250" s="16" t="s">
        <v>88</v>
      </c>
      <c r="Q250" s="11">
        <v>1079</v>
      </c>
      <c r="R250" s="22">
        <v>180</v>
      </c>
      <c r="S250" s="16" t="s">
        <v>60</v>
      </c>
      <c r="T250" s="16"/>
      <c r="U250" s="22">
        <v>170</v>
      </c>
      <c r="V250" s="22"/>
      <c r="W250" s="53">
        <v>729</v>
      </c>
    </row>
    <row r="251" spans="1:23" x14ac:dyDescent="0.25">
      <c r="A251" s="15">
        <v>45191</v>
      </c>
      <c r="B251" s="16" t="s">
        <v>187</v>
      </c>
      <c r="C251" s="16" t="s">
        <v>168</v>
      </c>
      <c r="D251" s="16" t="s">
        <v>160</v>
      </c>
      <c r="E251" s="16">
        <v>22300</v>
      </c>
      <c r="F251" s="22">
        <v>600</v>
      </c>
      <c r="G251" s="16" t="s">
        <v>188</v>
      </c>
      <c r="H251" s="16"/>
      <c r="I251" s="22">
        <v>550</v>
      </c>
      <c r="J251" s="16">
        <v>713</v>
      </c>
      <c r="M251" s="15">
        <v>45215</v>
      </c>
      <c r="N251" s="16" t="s">
        <v>184</v>
      </c>
      <c r="O251" s="16" t="s">
        <v>109</v>
      </c>
      <c r="P251" s="16" t="s">
        <v>91</v>
      </c>
      <c r="Q251" s="16">
        <v>1081</v>
      </c>
      <c r="R251" s="22">
        <v>200</v>
      </c>
      <c r="S251" s="16" t="s">
        <v>45</v>
      </c>
      <c r="T251" s="16"/>
      <c r="U251" s="22">
        <v>180</v>
      </c>
      <c r="V251" s="22"/>
      <c r="W251" s="53">
        <v>729</v>
      </c>
    </row>
    <row r="252" spans="1:23" x14ac:dyDescent="0.25">
      <c r="A252" s="15">
        <v>45191</v>
      </c>
      <c r="B252" s="16" t="s">
        <v>176</v>
      </c>
      <c r="C252" s="16" t="s">
        <v>168</v>
      </c>
      <c r="D252" s="16" t="s">
        <v>160</v>
      </c>
      <c r="E252" s="16">
        <v>22302</v>
      </c>
      <c r="F252" s="22">
        <v>600</v>
      </c>
      <c r="G252" s="16" t="s">
        <v>189</v>
      </c>
      <c r="H252" s="16"/>
      <c r="I252" s="22">
        <v>550</v>
      </c>
      <c r="J252" s="16">
        <v>713</v>
      </c>
      <c r="M252" s="15">
        <v>45217</v>
      </c>
      <c r="N252" s="16" t="s">
        <v>184</v>
      </c>
      <c r="O252" s="16" t="s">
        <v>109</v>
      </c>
      <c r="P252" s="16" t="s">
        <v>88</v>
      </c>
      <c r="Q252" s="16">
        <v>1082</v>
      </c>
      <c r="R252" s="22">
        <v>180</v>
      </c>
      <c r="S252" s="16" t="s">
        <v>45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185</v>
      </c>
      <c r="C253" s="16" t="s">
        <v>168</v>
      </c>
      <c r="D253" s="16" t="s">
        <v>36</v>
      </c>
      <c r="E253" s="16">
        <v>1043</v>
      </c>
      <c r="F253" s="22">
        <v>350</v>
      </c>
      <c r="G253" s="16" t="s">
        <v>60</v>
      </c>
      <c r="H253" s="16"/>
      <c r="I253" s="22">
        <v>330</v>
      </c>
      <c r="J253" s="16">
        <v>713</v>
      </c>
      <c r="M253" s="15">
        <v>45217</v>
      </c>
      <c r="N253" s="16" t="s">
        <v>90</v>
      </c>
      <c r="O253" s="16" t="s">
        <v>109</v>
      </c>
      <c r="P253" s="16" t="s">
        <v>88</v>
      </c>
      <c r="Q253" s="16">
        <v>1083</v>
      </c>
      <c r="R253" s="22">
        <v>180</v>
      </c>
      <c r="S253" s="16" t="s">
        <v>55</v>
      </c>
      <c r="T253" s="16"/>
      <c r="U253" s="22">
        <v>170</v>
      </c>
      <c r="V253" s="22"/>
      <c r="W253" s="16">
        <v>748</v>
      </c>
    </row>
    <row r="254" spans="1:23" x14ac:dyDescent="0.25">
      <c r="A254" s="15">
        <v>45192</v>
      </c>
      <c r="B254" s="16" t="s">
        <v>99</v>
      </c>
      <c r="C254" s="16" t="s">
        <v>168</v>
      </c>
      <c r="D254" s="16" t="s">
        <v>190</v>
      </c>
      <c r="E254" s="16">
        <v>1042</v>
      </c>
      <c r="F254" s="22">
        <v>200</v>
      </c>
      <c r="G254" s="16" t="s">
        <v>38</v>
      </c>
      <c r="H254" s="16"/>
      <c r="I254" s="22">
        <v>180</v>
      </c>
      <c r="J254" s="16">
        <v>713</v>
      </c>
      <c r="M254" s="15">
        <v>45217</v>
      </c>
      <c r="N254" s="16" t="s">
        <v>173</v>
      </c>
      <c r="O254" s="16" t="s">
        <v>109</v>
      </c>
      <c r="P254" s="16" t="s">
        <v>112</v>
      </c>
      <c r="Q254" s="16">
        <v>1084</v>
      </c>
      <c r="R254" s="22">
        <v>600</v>
      </c>
      <c r="S254" s="16" t="s">
        <v>24</v>
      </c>
      <c r="T254" s="16"/>
      <c r="U254" s="22">
        <v>580</v>
      </c>
      <c r="V254" s="22"/>
      <c r="W254" s="16">
        <v>748</v>
      </c>
    </row>
    <row r="255" spans="1:23" x14ac:dyDescent="0.25">
      <c r="A255" s="15">
        <v>45194</v>
      </c>
      <c r="B255" s="16" t="s">
        <v>144</v>
      </c>
      <c r="C255" s="16" t="s">
        <v>168</v>
      </c>
      <c r="D255" s="16" t="s">
        <v>191</v>
      </c>
      <c r="E255" s="16">
        <v>1044</v>
      </c>
      <c r="F255" s="22">
        <v>125</v>
      </c>
      <c r="G255" s="16" t="s">
        <v>45</v>
      </c>
      <c r="H255" s="16"/>
      <c r="I255" s="22">
        <v>110</v>
      </c>
      <c r="J255" s="16">
        <v>713</v>
      </c>
      <c r="M255" s="15">
        <v>45219</v>
      </c>
      <c r="N255" s="16" t="s">
        <v>184</v>
      </c>
      <c r="O255" s="16" t="s">
        <v>109</v>
      </c>
      <c r="P255" s="16" t="s">
        <v>88</v>
      </c>
      <c r="Q255" s="16">
        <v>1088</v>
      </c>
      <c r="R255" s="22">
        <v>180</v>
      </c>
      <c r="S255" s="16" t="s">
        <v>45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171</v>
      </c>
      <c r="C256" s="16" t="s">
        <v>168</v>
      </c>
      <c r="D256" s="16" t="s">
        <v>26</v>
      </c>
      <c r="E256" s="16">
        <v>1045</v>
      </c>
      <c r="F256" s="22">
        <v>180</v>
      </c>
      <c r="G256" s="16" t="s">
        <v>45</v>
      </c>
      <c r="H256" s="16"/>
      <c r="I256" s="22">
        <v>170</v>
      </c>
      <c r="J256" s="16">
        <v>713</v>
      </c>
      <c r="M256" s="15">
        <v>45219</v>
      </c>
      <c r="N256" s="16" t="s">
        <v>144</v>
      </c>
      <c r="O256" s="16" t="s">
        <v>109</v>
      </c>
      <c r="P256" s="16" t="s">
        <v>88</v>
      </c>
      <c r="Q256" s="16">
        <v>1089</v>
      </c>
      <c r="R256" s="22">
        <v>180</v>
      </c>
      <c r="S256" s="16" t="s">
        <v>24</v>
      </c>
      <c r="T256" s="16"/>
      <c r="U256" s="22">
        <v>170</v>
      </c>
      <c r="V256" s="22"/>
      <c r="W256" s="16">
        <v>748</v>
      </c>
    </row>
    <row r="257" spans="1:26" x14ac:dyDescent="0.25">
      <c r="A257" s="15">
        <v>45195</v>
      </c>
      <c r="B257" s="16" t="s">
        <v>49</v>
      </c>
      <c r="C257" s="16" t="s">
        <v>168</v>
      </c>
      <c r="D257" s="16" t="s">
        <v>26</v>
      </c>
      <c r="E257" s="16">
        <v>1046</v>
      </c>
      <c r="F257" s="22">
        <v>180</v>
      </c>
      <c r="G257" s="16" t="s">
        <v>50</v>
      </c>
      <c r="H257" s="16"/>
      <c r="I257" s="22">
        <v>170</v>
      </c>
      <c r="J257" s="16">
        <v>713</v>
      </c>
      <c r="M257" s="15">
        <v>45224</v>
      </c>
      <c r="N257" s="16" t="s">
        <v>170</v>
      </c>
      <c r="O257" s="16" t="s">
        <v>109</v>
      </c>
      <c r="P257" s="16" t="s">
        <v>133</v>
      </c>
      <c r="Q257" s="16">
        <v>1096</v>
      </c>
      <c r="R257" s="22">
        <v>600</v>
      </c>
      <c r="S257" s="16" t="s">
        <v>50</v>
      </c>
      <c r="T257" s="16"/>
      <c r="U257" s="22">
        <v>580</v>
      </c>
      <c r="V257" s="22"/>
      <c r="W257" s="16">
        <v>748</v>
      </c>
    </row>
    <row r="258" spans="1:26" x14ac:dyDescent="0.25">
      <c r="A258" s="15">
        <v>45196</v>
      </c>
      <c r="B258" s="16" t="s">
        <v>192</v>
      </c>
      <c r="C258" s="16" t="s">
        <v>168</v>
      </c>
      <c r="D258" s="16" t="s">
        <v>26</v>
      </c>
      <c r="E258" s="16">
        <v>1049</v>
      </c>
      <c r="F258" s="22">
        <v>180</v>
      </c>
      <c r="G258" s="16"/>
      <c r="H258" s="16"/>
      <c r="I258" s="22">
        <v>100</v>
      </c>
      <c r="J258" s="16">
        <v>713</v>
      </c>
      <c r="M258" s="15">
        <v>45224</v>
      </c>
      <c r="N258" s="16" t="s">
        <v>193</v>
      </c>
      <c r="O258" s="16" t="s">
        <v>109</v>
      </c>
      <c r="P258" s="16" t="s">
        <v>180</v>
      </c>
      <c r="Q258" s="16">
        <v>22544</v>
      </c>
      <c r="R258" s="22">
        <v>600</v>
      </c>
      <c r="S258" s="16" t="s">
        <v>194</v>
      </c>
      <c r="T258" s="16"/>
      <c r="U258" s="22">
        <v>550</v>
      </c>
      <c r="V258" s="22"/>
      <c r="W258" s="16">
        <v>748</v>
      </c>
      <c r="Z258">
        <f>802.89+2134.44</f>
        <v>2937.33</v>
      </c>
    </row>
    <row r="259" spans="1:26" x14ac:dyDescent="0.25">
      <c r="A259" s="15">
        <v>45196</v>
      </c>
      <c r="B259" s="16" t="s">
        <v>175</v>
      </c>
      <c r="C259" s="16" t="s">
        <v>168</v>
      </c>
      <c r="D259" s="16" t="s">
        <v>195</v>
      </c>
      <c r="E259" s="16">
        <v>1048</v>
      </c>
      <c r="F259" s="22">
        <v>125</v>
      </c>
      <c r="G259" s="16" t="s">
        <v>146</v>
      </c>
      <c r="H259" s="16"/>
      <c r="I259" s="22">
        <v>100</v>
      </c>
      <c r="J259" s="16">
        <v>713</v>
      </c>
      <c r="M259" s="15">
        <v>45226</v>
      </c>
      <c r="N259" s="16" t="s">
        <v>170</v>
      </c>
      <c r="O259" s="16" t="s">
        <v>109</v>
      </c>
      <c r="P259" s="16" t="s">
        <v>56</v>
      </c>
      <c r="Q259" s="16">
        <v>1101</v>
      </c>
      <c r="R259" s="22">
        <v>220</v>
      </c>
      <c r="S259" s="16" t="s">
        <v>50</v>
      </c>
      <c r="T259" s="16"/>
      <c r="U259" s="22">
        <v>200</v>
      </c>
      <c r="V259" s="22"/>
      <c r="W259" s="16">
        <v>748</v>
      </c>
    </row>
    <row r="260" spans="1:26" x14ac:dyDescent="0.25">
      <c r="A260" s="15">
        <v>45197</v>
      </c>
      <c r="B260" s="16" t="s">
        <v>175</v>
      </c>
      <c r="C260" s="16" t="s">
        <v>168</v>
      </c>
      <c r="D260" s="16" t="s">
        <v>124</v>
      </c>
      <c r="E260" s="16">
        <v>1050</v>
      </c>
      <c r="F260" s="22">
        <v>220</v>
      </c>
      <c r="G260" s="16" t="s">
        <v>146</v>
      </c>
      <c r="H260" s="16"/>
      <c r="I260" s="22">
        <v>180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45197</v>
      </c>
      <c r="B261" s="16" t="s">
        <v>196</v>
      </c>
      <c r="C261" s="16" t="s">
        <v>168</v>
      </c>
      <c r="D261" s="16" t="s">
        <v>160</v>
      </c>
      <c r="E261" s="16">
        <v>22335</v>
      </c>
      <c r="F261" s="22">
        <v>600</v>
      </c>
      <c r="G261" s="16" t="s">
        <v>194</v>
      </c>
      <c r="H261" s="16"/>
      <c r="I261" s="22">
        <v>550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197</v>
      </c>
      <c r="C262" s="16" t="s">
        <v>168</v>
      </c>
      <c r="D262" s="16" t="s">
        <v>160</v>
      </c>
      <c r="E262" s="16">
        <v>22343</v>
      </c>
      <c r="F262" s="22">
        <v>600</v>
      </c>
      <c r="G262" s="16" t="s">
        <v>198</v>
      </c>
      <c r="H262" s="16"/>
      <c r="I262" s="22">
        <v>470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199</v>
      </c>
      <c r="C263" s="16" t="s">
        <v>168</v>
      </c>
      <c r="D263" s="16" t="s">
        <v>160</v>
      </c>
      <c r="E263" s="16">
        <v>22346</v>
      </c>
      <c r="F263" s="22">
        <v>600</v>
      </c>
      <c r="G263" s="16" t="s">
        <v>200</v>
      </c>
      <c r="H263" s="16"/>
      <c r="I263" s="22">
        <v>490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174</v>
      </c>
      <c r="C264" s="16" t="s">
        <v>168</v>
      </c>
      <c r="D264" s="16" t="s">
        <v>160</v>
      </c>
      <c r="E264" s="16">
        <v>22347</v>
      </c>
      <c r="F264" s="22">
        <v>600</v>
      </c>
      <c r="G264" s="16" t="s">
        <v>201</v>
      </c>
      <c r="H264" s="16"/>
      <c r="I264" s="22">
        <v>550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183</v>
      </c>
      <c r="C265" s="16" t="s">
        <v>168</v>
      </c>
      <c r="D265" s="16" t="s">
        <v>26</v>
      </c>
      <c r="E265" s="16">
        <v>1051</v>
      </c>
      <c r="F265" s="22">
        <v>180</v>
      </c>
      <c r="G265" s="16" t="s">
        <v>47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173</v>
      </c>
      <c r="C266" s="16" t="s">
        <v>168</v>
      </c>
      <c r="D266" s="16" t="s">
        <v>26</v>
      </c>
      <c r="E266" s="16">
        <v>1053</v>
      </c>
      <c r="F266" s="22">
        <v>180</v>
      </c>
      <c r="G266" s="16" t="s">
        <v>45</v>
      </c>
      <c r="H266" s="16"/>
      <c r="I266" s="22">
        <v>170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175</v>
      </c>
      <c r="C267" s="16" t="s">
        <v>168</v>
      </c>
      <c r="D267" s="16" t="s">
        <v>190</v>
      </c>
      <c r="E267" s="16">
        <v>1052</v>
      </c>
      <c r="F267" s="22">
        <v>125</v>
      </c>
      <c r="G267" s="16" t="s">
        <v>146</v>
      </c>
      <c r="H267" s="16" t="s">
        <v>147</v>
      </c>
      <c r="I267" s="22">
        <v>90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>
        <v>45198</v>
      </c>
      <c r="B268" s="16" t="s">
        <v>202</v>
      </c>
      <c r="C268" s="16" t="s">
        <v>168</v>
      </c>
      <c r="D268" s="16" t="s">
        <v>56</v>
      </c>
      <c r="E268" s="16">
        <v>1054</v>
      </c>
      <c r="F268" s="22">
        <v>220</v>
      </c>
      <c r="G268" s="16" t="s">
        <v>41</v>
      </c>
      <c r="H268" s="16"/>
      <c r="I268" s="22">
        <v>200</v>
      </c>
      <c r="J268" s="16">
        <v>713</v>
      </c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22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5"/>
      <c r="B284" s="16"/>
      <c r="C284" s="16"/>
      <c r="D284" s="16"/>
      <c r="E284" s="16"/>
      <c r="F284" s="22"/>
      <c r="G284" s="16"/>
      <c r="H284" s="16"/>
      <c r="I284" s="16"/>
      <c r="J284" s="16"/>
      <c r="M284" s="15"/>
      <c r="N284" s="16"/>
      <c r="O284" s="16"/>
      <c r="P284" s="16"/>
      <c r="Q284" s="16"/>
      <c r="R284" s="22"/>
      <c r="S284" s="16"/>
      <c r="T284" s="16"/>
      <c r="U284" s="22"/>
      <c r="V284" s="22"/>
      <c r="W284" s="16"/>
    </row>
    <row r="285" spans="1:23" x14ac:dyDescent="0.25">
      <c r="A285" s="1"/>
      <c r="E285" s="20" t="s">
        <v>13</v>
      </c>
      <c r="F285" s="21">
        <f>SUM(F236:F284)</f>
        <v>10570</v>
      </c>
      <c r="G285" s="22"/>
      <c r="H285" s="22"/>
      <c r="I285" s="24">
        <f>SUM(I236:I284)</f>
        <v>9540</v>
      </c>
      <c r="M285" s="15"/>
      <c r="N285" s="16"/>
      <c r="O285" s="16"/>
      <c r="P285" s="16"/>
      <c r="Q285" s="16"/>
      <c r="R285" s="22"/>
      <c r="S285" s="16"/>
      <c r="T285" s="16"/>
      <c r="U285" s="16"/>
      <c r="V285" s="16"/>
      <c r="W285" s="16"/>
    </row>
    <row r="286" spans="1:23" x14ac:dyDescent="0.25">
      <c r="A286" s="1"/>
      <c r="E286" s="20" t="s">
        <v>16</v>
      </c>
      <c r="F286" s="21">
        <f>F285*0.99</f>
        <v>10464.299999999999</v>
      </c>
      <c r="M286" s="1"/>
      <c r="Q286" s="20" t="s">
        <v>13</v>
      </c>
      <c r="R286" s="21">
        <f>SUM(R237:R285)</f>
        <v>6850</v>
      </c>
      <c r="S286" s="22"/>
      <c r="T286" s="22"/>
      <c r="U286" s="24">
        <f>SUM(U237:U285)</f>
        <v>6470</v>
      </c>
      <c r="V286" s="62"/>
    </row>
    <row r="287" spans="1:23" x14ac:dyDescent="0.25">
      <c r="E287" s="304" t="s">
        <v>17</v>
      </c>
      <c r="F287" s="304"/>
      <c r="G287" s="304"/>
      <c r="H287" s="304"/>
      <c r="I287" s="25">
        <f>F286-I285</f>
        <v>924.29999999999927</v>
      </c>
      <c r="M287" s="1"/>
      <c r="Q287" s="20" t="s">
        <v>16</v>
      </c>
      <c r="R287" s="21">
        <f>R286*0.99</f>
        <v>6781.5</v>
      </c>
    </row>
    <row r="288" spans="1:23" x14ac:dyDescent="0.25">
      <c r="Q288" s="304" t="s">
        <v>17</v>
      </c>
      <c r="R288" s="304"/>
      <c r="S288" s="304"/>
      <c r="T288" s="304"/>
      <c r="U288" s="25">
        <f>R287-U286</f>
        <v>311.5</v>
      </c>
      <c r="V288" s="63"/>
    </row>
    <row r="294" spans="1:23" ht="31.5" x14ac:dyDescent="0.5">
      <c r="A294" s="15"/>
      <c r="B294" s="306" t="s">
        <v>102</v>
      </c>
      <c r="C294" s="306"/>
      <c r="D294" s="306"/>
      <c r="E294" s="306"/>
      <c r="F294" s="306"/>
      <c r="G294" s="16"/>
      <c r="H294" s="16"/>
      <c r="I294" s="16"/>
      <c r="J294" s="53"/>
    </row>
    <row r="295" spans="1:23" ht="31.5" x14ac:dyDescent="0.5">
      <c r="A295" s="54" t="s">
        <v>2</v>
      </c>
      <c r="B295" s="55" t="s">
        <v>106</v>
      </c>
      <c r="C295" s="55" t="s">
        <v>107</v>
      </c>
      <c r="D295" s="55" t="s">
        <v>6</v>
      </c>
      <c r="E295" s="55" t="s">
        <v>7</v>
      </c>
      <c r="F295" s="55" t="s">
        <v>8</v>
      </c>
      <c r="G295" s="55" t="s">
        <v>4</v>
      </c>
      <c r="H295" s="55"/>
      <c r="I295" s="55" t="s">
        <v>108</v>
      </c>
      <c r="J295" s="56" t="s">
        <v>11</v>
      </c>
      <c r="M295" s="15"/>
      <c r="N295" s="306" t="s">
        <v>203</v>
      </c>
      <c r="O295" s="306"/>
      <c r="P295" s="306"/>
      <c r="Q295" s="306"/>
      <c r="R295" s="306"/>
      <c r="S295" s="16"/>
      <c r="T295" s="16"/>
      <c r="U295" s="16"/>
      <c r="V295" s="16"/>
      <c r="W295" s="53"/>
    </row>
    <row r="296" spans="1:23" x14ac:dyDescent="0.25">
      <c r="A296" s="15">
        <v>45231</v>
      </c>
      <c r="B296" s="16" t="s">
        <v>122</v>
      </c>
      <c r="C296" s="16" t="s">
        <v>109</v>
      </c>
      <c r="D296" s="16" t="s">
        <v>88</v>
      </c>
      <c r="E296" s="16">
        <v>1106</v>
      </c>
      <c r="F296" s="22">
        <v>180</v>
      </c>
      <c r="G296" s="16" t="s">
        <v>45</v>
      </c>
      <c r="H296" s="16"/>
      <c r="I296" s="22">
        <v>170</v>
      </c>
      <c r="J296" s="53">
        <v>748</v>
      </c>
      <c r="K296" s="57"/>
      <c r="M296" s="54" t="s">
        <v>2</v>
      </c>
      <c r="N296" s="55" t="s">
        <v>106</v>
      </c>
      <c r="O296" s="55" t="s">
        <v>107</v>
      </c>
      <c r="P296" s="55" t="s">
        <v>6</v>
      </c>
      <c r="Q296" s="55" t="s">
        <v>7</v>
      </c>
      <c r="R296" s="55" t="s">
        <v>8</v>
      </c>
      <c r="S296" s="55" t="s">
        <v>4</v>
      </c>
      <c r="T296" s="55"/>
      <c r="U296" s="55" t="s">
        <v>108</v>
      </c>
      <c r="V296" s="55"/>
      <c r="W296" s="56" t="s">
        <v>11</v>
      </c>
    </row>
    <row r="297" spans="1:23" x14ac:dyDescent="0.25">
      <c r="A297" s="15">
        <v>45231</v>
      </c>
      <c r="B297" s="16" t="s">
        <v>170</v>
      </c>
      <c r="C297" s="16" t="s">
        <v>109</v>
      </c>
      <c r="D297" s="16" t="s">
        <v>88</v>
      </c>
      <c r="E297" s="16">
        <v>1109</v>
      </c>
      <c r="F297" s="22">
        <v>180</v>
      </c>
      <c r="G297" s="16" t="s">
        <v>50</v>
      </c>
      <c r="H297" s="16"/>
      <c r="I297" s="22">
        <v>170</v>
      </c>
      <c r="J297" s="53">
        <v>748</v>
      </c>
      <c r="M297" s="15">
        <v>45261</v>
      </c>
      <c r="N297" s="16" t="s">
        <v>170</v>
      </c>
      <c r="O297" s="16" t="s">
        <v>109</v>
      </c>
      <c r="P297" s="16" t="s">
        <v>88</v>
      </c>
      <c r="Q297" s="11">
        <v>24795</v>
      </c>
      <c r="R297" s="22">
        <v>180</v>
      </c>
      <c r="S297" s="16" t="s">
        <v>50</v>
      </c>
      <c r="T297" s="16"/>
      <c r="U297" s="22">
        <v>170</v>
      </c>
      <c r="V297" s="22"/>
      <c r="W297" s="76">
        <v>806</v>
      </c>
    </row>
    <row r="298" spans="1:23" x14ac:dyDescent="0.25">
      <c r="A298" s="7">
        <v>45234</v>
      </c>
      <c r="B298" s="11" t="s">
        <v>204</v>
      </c>
      <c r="C298" s="11" t="s">
        <v>109</v>
      </c>
      <c r="D298" s="11" t="s">
        <v>88</v>
      </c>
      <c r="E298" s="11">
        <v>1110</v>
      </c>
      <c r="F298" s="22">
        <v>180</v>
      </c>
      <c r="G298" s="16" t="s">
        <v>205</v>
      </c>
      <c r="H298" s="16"/>
      <c r="I298" s="22">
        <v>170</v>
      </c>
      <c r="J298" s="79">
        <v>764</v>
      </c>
      <c r="M298" s="15">
        <v>45262</v>
      </c>
      <c r="N298" s="16" t="s">
        <v>170</v>
      </c>
      <c r="O298" s="16" t="s">
        <v>109</v>
      </c>
      <c r="P298" s="16" t="s">
        <v>91</v>
      </c>
      <c r="Q298" s="11">
        <v>1161</v>
      </c>
      <c r="R298" s="22">
        <v>200</v>
      </c>
      <c r="S298" s="16" t="s">
        <v>45</v>
      </c>
      <c r="T298" s="16" t="s">
        <v>206</v>
      </c>
      <c r="U298" s="22">
        <v>170</v>
      </c>
      <c r="V298" s="22"/>
      <c r="W298" s="76">
        <v>806</v>
      </c>
    </row>
    <row r="299" spans="1:23" x14ac:dyDescent="0.25">
      <c r="A299" s="7">
        <v>45237</v>
      </c>
      <c r="B299" s="11" t="s">
        <v>173</v>
      </c>
      <c r="C299" s="11" t="s">
        <v>109</v>
      </c>
      <c r="D299" s="11" t="s">
        <v>88</v>
      </c>
      <c r="E299" s="11">
        <v>14916</v>
      </c>
      <c r="F299" s="22">
        <v>180</v>
      </c>
      <c r="G299" s="16" t="s">
        <v>45</v>
      </c>
      <c r="H299" s="16"/>
      <c r="I299" s="22">
        <v>170</v>
      </c>
      <c r="J299" s="79">
        <v>764</v>
      </c>
      <c r="M299" s="15">
        <v>45264</v>
      </c>
      <c r="N299" s="16" t="s">
        <v>170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50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144</v>
      </c>
      <c r="C300" s="11" t="s">
        <v>109</v>
      </c>
      <c r="D300" s="11" t="s">
        <v>160</v>
      </c>
      <c r="E300" s="11">
        <v>14918</v>
      </c>
      <c r="F300" s="22">
        <v>600</v>
      </c>
      <c r="G300" s="16" t="s">
        <v>24</v>
      </c>
      <c r="H300" s="16"/>
      <c r="I300" s="22">
        <v>580</v>
      </c>
      <c r="J300" s="79">
        <v>764</v>
      </c>
      <c r="M300" s="15">
        <v>45264</v>
      </c>
      <c r="N300" s="16" t="s">
        <v>115</v>
      </c>
      <c r="O300" s="16" t="s">
        <v>109</v>
      </c>
      <c r="P300" s="16" t="s">
        <v>56</v>
      </c>
      <c r="Q300" s="11">
        <v>1164</v>
      </c>
      <c r="R300" s="22">
        <v>220</v>
      </c>
      <c r="S300" s="16" t="s">
        <v>45</v>
      </c>
      <c r="T300" s="16"/>
      <c r="U300" s="22">
        <v>200</v>
      </c>
      <c r="V300" s="22"/>
      <c r="W300" s="76">
        <v>806</v>
      </c>
    </row>
    <row r="301" spans="1:23" x14ac:dyDescent="0.25">
      <c r="A301" s="7">
        <v>45238</v>
      </c>
      <c r="B301" s="11" t="s">
        <v>186</v>
      </c>
      <c r="C301" s="11" t="s">
        <v>109</v>
      </c>
      <c r="D301" s="11" t="s">
        <v>160</v>
      </c>
      <c r="E301" s="11">
        <v>24621</v>
      </c>
      <c r="F301" s="22">
        <v>600</v>
      </c>
      <c r="G301" s="16" t="s">
        <v>60</v>
      </c>
      <c r="H301" s="16"/>
      <c r="I301" s="22">
        <v>580</v>
      </c>
      <c r="J301" s="79">
        <v>764</v>
      </c>
      <c r="M301" s="15">
        <v>45265</v>
      </c>
      <c r="N301" s="16" t="s">
        <v>104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207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122</v>
      </c>
      <c r="C302" s="11" t="s">
        <v>109</v>
      </c>
      <c r="D302" s="11" t="s">
        <v>91</v>
      </c>
      <c r="E302" s="11">
        <v>1120</v>
      </c>
      <c r="F302" s="22">
        <v>200</v>
      </c>
      <c r="G302" s="16" t="s">
        <v>24</v>
      </c>
      <c r="H302" s="16"/>
      <c r="I302" s="22">
        <v>180</v>
      </c>
      <c r="J302" s="79">
        <v>764</v>
      </c>
      <c r="M302" s="15">
        <v>45265</v>
      </c>
      <c r="N302" s="16" t="s">
        <v>90</v>
      </c>
      <c r="O302" s="16" t="s">
        <v>109</v>
      </c>
      <c r="P302" s="16" t="s">
        <v>88</v>
      </c>
      <c r="Q302" s="11">
        <v>14934</v>
      </c>
      <c r="R302" s="22">
        <v>180</v>
      </c>
      <c r="S302" s="16" t="s">
        <v>33</v>
      </c>
      <c r="T302" s="16"/>
      <c r="U302" s="22">
        <v>170</v>
      </c>
      <c r="V302" s="22"/>
      <c r="W302" s="76">
        <v>806</v>
      </c>
    </row>
    <row r="303" spans="1:23" x14ac:dyDescent="0.25">
      <c r="A303" s="7">
        <v>45240</v>
      </c>
      <c r="B303" s="11" t="s">
        <v>186</v>
      </c>
      <c r="C303" s="11" t="s">
        <v>109</v>
      </c>
      <c r="D303" s="11" t="s">
        <v>56</v>
      </c>
      <c r="E303" s="11">
        <v>1121</v>
      </c>
      <c r="F303" s="22">
        <v>220</v>
      </c>
      <c r="G303" s="16" t="s">
        <v>60</v>
      </c>
      <c r="H303" s="16"/>
      <c r="I303" s="22">
        <v>200</v>
      </c>
      <c r="J303" s="79">
        <v>764</v>
      </c>
      <c r="M303" s="15">
        <v>45266</v>
      </c>
      <c r="N303" s="16" t="s">
        <v>170</v>
      </c>
      <c r="O303" s="16" t="s">
        <v>109</v>
      </c>
      <c r="P303" s="16" t="s">
        <v>208</v>
      </c>
      <c r="Q303" s="11">
        <v>14935</v>
      </c>
      <c r="R303" s="22">
        <v>600</v>
      </c>
      <c r="S303" s="16" t="s">
        <v>50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164</v>
      </c>
      <c r="C304" s="11" t="s">
        <v>109</v>
      </c>
      <c r="D304" s="11" t="s">
        <v>88</v>
      </c>
      <c r="E304" s="11">
        <v>1127</v>
      </c>
      <c r="F304" s="22">
        <v>180</v>
      </c>
      <c r="G304" s="16" t="s">
        <v>58</v>
      </c>
      <c r="H304" s="16"/>
      <c r="I304" s="22">
        <v>170</v>
      </c>
      <c r="J304" s="79">
        <v>764</v>
      </c>
      <c r="M304" s="15">
        <v>45266</v>
      </c>
      <c r="N304" s="16" t="s">
        <v>164</v>
      </c>
      <c r="O304" s="16" t="s">
        <v>109</v>
      </c>
      <c r="P304" s="16" t="s">
        <v>208</v>
      </c>
      <c r="Q304" s="11">
        <v>1169</v>
      </c>
      <c r="R304" s="22">
        <v>600</v>
      </c>
      <c r="S304" s="16" t="s">
        <v>58</v>
      </c>
      <c r="T304" s="16"/>
      <c r="U304" s="22">
        <v>580</v>
      </c>
      <c r="V304" s="22"/>
      <c r="W304" s="76">
        <v>806</v>
      </c>
    </row>
    <row r="305" spans="1:23" x14ac:dyDescent="0.25">
      <c r="A305" s="7">
        <v>45241</v>
      </c>
      <c r="B305" s="11" t="s">
        <v>170</v>
      </c>
      <c r="C305" s="11" t="s">
        <v>109</v>
      </c>
      <c r="D305" s="11" t="s">
        <v>88</v>
      </c>
      <c r="E305" s="11">
        <v>1123</v>
      </c>
      <c r="F305" s="22">
        <v>180</v>
      </c>
      <c r="G305" s="16" t="s">
        <v>50</v>
      </c>
      <c r="H305" s="16"/>
      <c r="I305" s="22">
        <v>170</v>
      </c>
      <c r="J305" s="79">
        <v>764</v>
      </c>
      <c r="M305" s="15">
        <v>45266</v>
      </c>
      <c r="N305" s="16" t="s">
        <v>115</v>
      </c>
      <c r="O305" s="16" t="s">
        <v>109</v>
      </c>
      <c r="P305" s="16" t="s">
        <v>91</v>
      </c>
      <c r="Q305" s="11">
        <v>1168</v>
      </c>
      <c r="R305" s="22">
        <v>200</v>
      </c>
      <c r="S305" s="16" t="s">
        <v>45</v>
      </c>
      <c r="T305" s="16" t="s">
        <v>206</v>
      </c>
      <c r="U305" s="22">
        <v>170</v>
      </c>
      <c r="V305" s="22" t="s">
        <v>209</v>
      </c>
      <c r="W305" s="76">
        <v>806</v>
      </c>
    </row>
    <row r="306" spans="1:23" x14ac:dyDescent="0.25">
      <c r="A306" s="7">
        <v>45241</v>
      </c>
      <c r="B306" s="11" t="s">
        <v>79</v>
      </c>
      <c r="C306" s="11" t="s">
        <v>109</v>
      </c>
      <c r="D306" s="11" t="s">
        <v>88</v>
      </c>
      <c r="E306" s="11">
        <v>1125</v>
      </c>
      <c r="F306" s="22">
        <v>180</v>
      </c>
      <c r="G306" s="16" t="s">
        <v>55</v>
      </c>
      <c r="H306" s="16"/>
      <c r="I306" s="22">
        <v>170</v>
      </c>
      <c r="J306" s="79">
        <v>764</v>
      </c>
      <c r="M306" s="15">
        <v>45267</v>
      </c>
      <c r="N306" s="16" t="s">
        <v>115</v>
      </c>
      <c r="O306" s="16" t="s">
        <v>109</v>
      </c>
      <c r="P306" s="16" t="s">
        <v>88</v>
      </c>
      <c r="Q306" s="80">
        <v>1171</v>
      </c>
      <c r="R306" s="22">
        <v>180</v>
      </c>
      <c r="S306" s="16" t="s">
        <v>45</v>
      </c>
      <c r="T306" s="16"/>
      <c r="U306" s="22">
        <v>180</v>
      </c>
      <c r="V306" s="22"/>
      <c r="W306" s="76">
        <v>806</v>
      </c>
    </row>
    <row r="307" spans="1:23" x14ac:dyDescent="0.25">
      <c r="A307" s="7">
        <v>45241</v>
      </c>
      <c r="B307" s="11" t="s">
        <v>116</v>
      </c>
      <c r="C307" s="11" t="s">
        <v>109</v>
      </c>
      <c r="D307" s="11" t="s">
        <v>88</v>
      </c>
      <c r="E307" s="11">
        <v>1128</v>
      </c>
      <c r="F307" s="22">
        <v>180</v>
      </c>
      <c r="G307" s="16" t="s">
        <v>31</v>
      </c>
      <c r="H307" s="16"/>
      <c r="I307" s="22">
        <v>170</v>
      </c>
      <c r="J307" s="79">
        <v>764</v>
      </c>
      <c r="M307" s="15">
        <v>45268</v>
      </c>
      <c r="N307" s="16" t="s">
        <v>79</v>
      </c>
      <c r="O307" s="16" t="s">
        <v>109</v>
      </c>
      <c r="P307" s="16" t="s">
        <v>56</v>
      </c>
      <c r="Q307" s="11">
        <v>24837</v>
      </c>
      <c r="R307" s="22">
        <v>220</v>
      </c>
      <c r="S307" s="16" t="s">
        <v>47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45241</v>
      </c>
      <c r="B308" s="11" t="s">
        <v>122</v>
      </c>
      <c r="C308" s="11" t="s">
        <v>109</v>
      </c>
      <c r="D308" s="11" t="s">
        <v>88</v>
      </c>
      <c r="E308" s="11">
        <v>14922</v>
      </c>
      <c r="F308" s="22">
        <v>180</v>
      </c>
      <c r="G308" s="16" t="s">
        <v>45</v>
      </c>
      <c r="H308" s="16"/>
      <c r="I308" s="22">
        <v>170</v>
      </c>
      <c r="J308" s="79">
        <v>764</v>
      </c>
      <c r="M308" s="15">
        <v>45268</v>
      </c>
      <c r="N308" s="16" t="s">
        <v>170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50</v>
      </c>
      <c r="T308" s="16"/>
      <c r="U308" s="22">
        <v>200</v>
      </c>
      <c r="V308" s="22"/>
      <c r="W308" s="76">
        <v>806</v>
      </c>
    </row>
    <row r="309" spans="1:23" x14ac:dyDescent="0.25">
      <c r="A309" s="7">
        <v>45242</v>
      </c>
      <c r="B309" s="11" t="s">
        <v>99</v>
      </c>
      <c r="C309" s="11" t="s">
        <v>109</v>
      </c>
      <c r="D309" s="11" t="s">
        <v>88</v>
      </c>
      <c r="E309" s="11">
        <v>1129</v>
      </c>
      <c r="F309" s="22">
        <v>180</v>
      </c>
      <c r="G309" s="16" t="s">
        <v>38</v>
      </c>
      <c r="H309" s="16"/>
      <c r="I309" s="22">
        <v>170</v>
      </c>
      <c r="J309" s="79">
        <v>764</v>
      </c>
      <c r="K309" s="60"/>
      <c r="M309" s="15">
        <v>45268</v>
      </c>
      <c r="N309" s="16" t="s">
        <v>104</v>
      </c>
      <c r="O309" s="16" t="s">
        <v>109</v>
      </c>
      <c r="P309" s="16" t="s">
        <v>56</v>
      </c>
      <c r="Q309" s="11">
        <v>1174</v>
      </c>
      <c r="R309" s="22">
        <v>220</v>
      </c>
      <c r="S309" s="16" t="s">
        <v>41</v>
      </c>
      <c r="T309" s="16"/>
      <c r="U309" s="22">
        <v>200</v>
      </c>
      <c r="V309" s="22"/>
      <c r="W309" s="76">
        <v>806</v>
      </c>
    </row>
    <row r="310" spans="1:23" x14ac:dyDescent="0.25">
      <c r="A310" s="15">
        <v>45245</v>
      </c>
      <c r="B310" s="81" t="s">
        <v>122</v>
      </c>
      <c r="C310" s="82" t="s">
        <v>109</v>
      </c>
      <c r="D310" s="16" t="s">
        <v>160</v>
      </c>
      <c r="E310" s="11">
        <v>1132</v>
      </c>
      <c r="F310" s="22">
        <v>600</v>
      </c>
      <c r="G310" s="16" t="s">
        <v>38</v>
      </c>
      <c r="H310" s="16"/>
      <c r="I310" s="22">
        <v>580</v>
      </c>
      <c r="J310" s="83">
        <v>770</v>
      </c>
      <c r="M310" s="15">
        <v>45268</v>
      </c>
      <c r="N310" s="16" t="s">
        <v>99</v>
      </c>
      <c r="O310" s="16" t="s">
        <v>109</v>
      </c>
      <c r="P310" s="16" t="s">
        <v>88</v>
      </c>
      <c r="Q310" s="11">
        <v>1173</v>
      </c>
      <c r="R310" s="22">
        <v>180</v>
      </c>
      <c r="S310" s="16" t="s">
        <v>38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144</v>
      </c>
      <c r="C311" s="16" t="s">
        <v>109</v>
      </c>
      <c r="D311" s="16" t="s">
        <v>88</v>
      </c>
      <c r="E311" s="11">
        <v>1134</v>
      </c>
      <c r="F311" s="22">
        <v>180</v>
      </c>
      <c r="G311" s="16" t="s">
        <v>45</v>
      </c>
      <c r="H311" s="16"/>
      <c r="I311" s="22">
        <v>180</v>
      </c>
      <c r="J311" s="83">
        <v>770</v>
      </c>
      <c r="M311" s="15">
        <v>45268</v>
      </c>
      <c r="N311" s="16" t="s">
        <v>186</v>
      </c>
      <c r="O311" s="16" t="s">
        <v>109</v>
      </c>
      <c r="P311" s="16" t="s">
        <v>88</v>
      </c>
      <c r="Q311" s="11">
        <v>1175</v>
      </c>
      <c r="R311" s="22">
        <v>180</v>
      </c>
      <c r="S311" s="16" t="s">
        <v>60</v>
      </c>
      <c r="T311" s="16"/>
      <c r="U311" s="22">
        <v>170</v>
      </c>
      <c r="V311" s="22"/>
      <c r="W311" s="76">
        <v>806</v>
      </c>
    </row>
    <row r="312" spans="1:23" x14ac:dyDescent="0.25">
      <c r="A312" s="15">
        <v>45245</v>
      </c>
      <c r="B312" s="11" t="s">
        <v>99</v>
      </c>
      <c r="C312" s="16" t="s">
        <v>109</v>
      </c>
      <c r="D312" s="16" t="s">
        <v>88</v>
      </c>
      <c r="E312" s="11">
        <v>1136</v>
      </c>
      <c r="F312" s="22">
        <v>180</v>
      </c>
      <c r="G312" s="16" t="s">
        <v>38</v>
      </c>
      <c r="H312" s="16"/>
      <c r="I312" s="22">
        <v>180</v>
      </c>
      <c r="J312" s="83">
        <v>770</v>
      </c>
      <c r="M312" s="15">
        <v>45271</v>
      </c>
      <c r="N312" s="16" t="s">
        <v>79</v>
      </c>
      <c r="O312" s="16" t="s">
        <v>109</v>
      </c>
      <c r="P312" s="16" t="s">
        <v>91</v>
      </c>
      <c r="Q312" s="11">
        <v>1178</v>
      </c>
      <c r="R312" s="22">
        <v>200</v>
      </c>
      <c r="S312" s="16" t="s">
        <v>207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45245</v>
      </c>
      <c r="B313" s="81" t="s">
        <v>210</v>
      </c>
      <c r="C313" s="16" t="s">
        <v>109</v>
      </c>
      <c r="D313" s="16" t="s">
        <v>88</v>
      </c>
      <c r="E313" s="11">
        <v>1133</v>
      </c>
      <c r="F313" s="22">
        <v>180</v>
      </c>
      <c r="G313" s="16" t="s">
        <v>50</v>
      </c>
      <c r="H313" s="16"/>
      <c r="I313" s="22">
        <v>180</v>
      </c>
      <c r="J313" s="83">
        <v>770</v>
      </c>
      <c r="M313" s="15">
        <v>45271</v>
      </c>
      <c r="N313" s="16" t="s">
        <v>111</v>
      </c>
      <c r="O313" s="16" t="s">
        <v>109</v>
      </c>
      <c r="P313" s="16" t="s">
        <v>91</v>
      </c>
      <c r="Q313" s="11">
        <v>1179</v>
      </c>
      <c r="R313" s="22">
        <v>200</v>
      </c>
      <c r="S313" s="16" t="s">
        <v>113</v>
      </c>
      <c r="T313" s="16" t="s">
        <v>206</v>
      </c>
      <c r="U313" s="22">
        <v>170</v>
      </c>
      <c r="V313" s="22" t="s">
        <v>209</v>
      </c>
      <c r="W313" s="76">
        <v>806</v>
      </c>
    </row>
    <row r="314" spans="1:23" x14ac:dyDescent="0.25">
      <c r="A314" s="15">
        <v>45247</v>
      </c>
      <c r="B314" s="16" t="s">
        <v>121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50</v>
      </c>
      <c r="H314" s="16"/>
      <c r="I314" s="22">
        <v>170</v>
      </c>
      <c r="J314" s="83">
        <v>770</v>
      </c>
      <c r="M314" s="15">
        <v>45272</v>
      </c>
      <c r="N314" s="16" t="s">
        <v>170</v>
      </c>
      <c r="O314" s="16" t="s">
        <v>109</v>
      </c>
      <c r="P314" s="16" t="s">
        <v>88</v>
      </c>
      <c r="Q314" s="11">
        <v>1180</v>
      </c>
      <c r="R314" s="22">
        <v>180</v>
      </c>
      <c r="S314" s="16" t="s">
        <v>50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82" t="s">
        <v>144</v>
      </c>
      <c r="C315" s="16" t="s">
        <v>109</v>
      </c>
      <c r="D315" s="16" t="s">
        <v>88</v>
      </c>
      <c r="E315" s="11">
        <v>1139</v>
      </c>
      <c r="F315" s="22">
        <v>180</v>
      </c>
      <c r="G315" s="16" t="s">
        <v>24</v>
      </c>
      <c r="H315" s="16"/>
      <c r="I315" s="22">
        <v>170</v>
      </c>
      <c r="J315" s="83">
        <v>770</v>
      </c>
      <c r="M315" s="15">
        <v>45272</v>
      </c>
      <c r="N315" s="16" t="s">
        <v>111</v>
      </c>
      <c r="O315" s="16" t="s">
        <v>109</v>
      </c>
      <c r="P315" s="16" t="s">
        <v>88</v>
      </c>
      <c r="Q315" s="11">
        <v>1181</v>
      </c>
      <c r="R315" s="22">
        <v>180</v>
      </c>
      <c r="S315" s="16" t="s">
        <v>113</v>
      </c>
      <c r="T315" s="16"/>
      <c r="U315" s="22">
        <v>170</v>
      </c>
      <c r="V315" s="22"/>
      <c r="W315" s="76">
        <v>806</v>
      </c>
    </row>
    <row r="316" spans="1:23" x14ac:dyDescent="0.25">
      <c r="A316" s="15">
        <v>45247</v>
      </c>
      <c r="B316" s="16" t="s">
        <v>183</v>
      </c>
      <c r="C316" s="16" t="s">
        <v>109</v>
      </c>
      <c r="D316" s="16" t="s">
        <v>88</v>
      </c>
      <c r="E316" s="11">
        <v>1141</v>
      </c>
      <c r="F316" s="22">
        <v>180</v>
      </c>
      <c r="G316" s="16" t="s">
        <v>45</v>
      </c>
      <c r="H316" s="16"/>
      <c r="I316" s="22">
        <v>170</v>
      </c>
      <c r="J316" s="83">
        <v>770</v>
      </c>
      <c r="M316" s="15">
        <v>45272</v>
      </c>
      <c r="N316" s="15" t="s">
        <v>170</v>
      </c>
      <c r="O316" s="15" t="s">
        <v>109</v>
      </c>
      <c r="P316" s="15" t="s">
        <v>208</v>
      </c>
      <c r="Q316" s="11">
        <v>14937</v>
      </c>
      <c r="R316" s="22">
        <v>600</v>
      </c>
      <c r="S316" s="15" t="s">
        <v>50</v>
      </c>
      <c r="T316" s="16"/>
      <c r="U316" s="22">
        <v>580</v>
      </c>
      <c r="V316" s="22"/>
      <c r="W316" s="76">
        <v>806</v>
      </c>
    </row>
    <row r="317" spans="1:23" x14ac:dyDescent="0.25">
      <c r="A317" s="15">
        <v>45247</v>
      </c>
      <c r="B317" s="16" t="s">
        <v>122</v>
      </c>
      <c r="C317" s="16" t="s">
        <v>109</v>
      </c>
      <c r="D317" s="16" t="s">
        <v>91</v>
      </c>
      <c r="E317" s="11">
        <v>1140</v>
      </c>
      <c r="F317" s="22">
        <v>200</v>
      </c>
      <c r="G317" s="16" t="s">
        <v>123</v>
      </c>
      <c r="H317" s="16"/>
      <c r="I317" s="22">
        <v>180</v>
      </c>
      <c r="J317" s="83">
        <v>770</v>
      </c>
      <c r="M317" s="15">
        <v>45273</v>
      </c>
      <c r="N317" s="15" t="s">
        <v>111</v>
      </c>
      <c r="O317" s="15" t="s">
        <v>109</v>
      </c>
      <c r="P317" s="15" t="s">
        <v>88</v>
      </c>
      <c r="Q317" s="11">
        <v>1182</v>
      </c>
      <c r="R317" s="22">
        <v>180</v>
      </c>
      <c r="S317" s="15" t="s">
        <v>113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116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31</v>
      </c>
      <c r="H318" s="16"/>
      <c r="I318" s="22">
        <v>200</v>
      </c>
      <c r="J318" s="83">
        <v>770</v>
      </c>
      <c r="M318" s="15">
        <v>45273</v>
      </c>
      <c r="N318" s="15" t="s">
        <v>115</v>
      </c>
      <c r="O318" s="15" t="s">
        <v>109</v>
      </c>
      <c r="P318" s="15" t="s">
        <v>88</v>
      </c>
      <c r="Q318" s="11">
        <v>1183</v>
      </c>
      <c r="R318" s="22">
        <v>180</v>
      </c>
      <c r="S318" s="15" t="s">
        <v>45</v>
      </c>
      <c r="T318" s="16"/>
      <c r="U318" s="22">
        <v>170</v>
      </c>
      <c r="V318" s="22"/>
      <c r="W318" s="76">
        <v>806</v>
      </c>
    </row>
    <row r="319" spans="1:23" x14ac:dyDescent="0.25">
      <c r="A319" s="15">
        <v>45248</v>
      </c>
      <c r="B319" s="16" t="s">
        <v>99</v>
      </c>
      <c r="C319" s="16" t="s">
        <v>109</v>
      </c>
      <c r="D319" s="16" t="s">
        <v>56</v>
      </c>
      <c r="E319" s="16">
        <v>24702</v>
      </c>
      <c r="F319" s="22">
        <v>220</v>
      </c>
      <c r="G319" s="16" t="s">
        <v>38</v>
      </c>
      <c r="H319" s="16"/>
      <c r="I319" s="22">
        <v>200</v>
      </c>
      <c r="J319" s="83">
        <v>770</v>
      </c>
      <c r="M319" s="15">
        <v>45273</v>
      </c>
      <c r="N319" s="15" t="s">
        <v>211</v>
      </c>
      <c r="O319" s="15" t="s">
        <v>109</v>
      </c>
      <c r="P319" s="15" t="s">
        <v>208</v>
      </c>
      <c r="Q319" s="11">
        <v>14938</v>
      </c>
      <c r="R319" s="22">
        <v>600</v>
      </c>
      <c r="S319" s="15" t="s">
        <v>177</v>
      </c>
      <c r="T319" s="16"/>
      <c r="U319" s="22">
        <v>550</v>
      </c>
      <c r="V319" s="22"/>
      <c r="W319" s="76">
        <v>806</v>
      </c>
    </row>
    <row r="320" spans="1:23" x14ac:dyDescent="0.25">
      <c r="A320" s="15">
        <v>45252</v>
      </c>
      <c r="B320" s="16" t="s">
        <v>121</v>
      </c>
      <c r="C320" s="16" t="s">
        <v>109</v>
      </c>
      <c r="D320" s="16" t="s">
        <v>88</v>
      </c>
      <c r="E320" s="51">
        <v>14926</v>
      </c>
      <c r="F320" s="22">
        <v>180</v>
      </c>
      <c r="G320" s="16" t="s">
        <v>45</v>
      </c>
      <c r="H320" s="16"/>
      <c r="I320" s="22">
        <v>170</v>
      </c>
      <c r="J320" s="84">
        <v>783</v>
      </c>
      <c r="M320" s="15">
        <v>45273</v>
      </c>
      <c r="N320" s="15" t="s">
        <v>116</v>
      </c>
      <c r="O320" s="15" t="s">
        <v>109</v>
      </c>
      <c r="P320" s="15" t="s">
        <v>208</v>
      </c>
      <c r="Q320" s="11">
        <v>14939</v>
      </c>
      <c r="R320" s="22">
        <v>600</v>
      </c>
      <c r="S320" s="15" t="s">
        <v>31</v>
      </c>
      <c r="T320" s="16"/>
      <c r="U320" s="22">
        <v>580</v>
      </c>
      <c r="V320" s="22"/>
      <c r="W320" s="76">
        <v>806</v>
      </c>
    </row>
    <row r="321" spans="1:23" x14ac:dyDescent="0.25">
      <c r="A321" s="15">
        <v>45252</v>
      </c>
      <c r="B321" s="16" t="s">
        <v>159</v>
      </c>
      <c r="C321" s="16" t="s">
        <v>109</v>
      </c>
      <c r="D321" s="16" t="s">
        <v>160</v>
      </c>
      <c r="E321" s="51">
        <v>1144</v>
      </c>
      <c r="F321" s="22">
        <v>600</v>
      </c>
      <c r="G321" s="16" t="s">
        <v>161</v>
      </c>
      <c r="H321" s="16"/>
      <c r="I321" s="22">
        <v>550</v>
      </c>
      <c r="J321" s="85">
        <v>783</v>
      </c>
      <c r="M321" s="15">
        <v>45274</v>
      </c>
      <c r="N321" s="15" t="s">
        <v>111</v>
      </c>
      <c r="O321" s="15" t="s">
        <v>109</v>
      </c>
      <c r="P321" s="15" t="s">
        <v>91</v>
      </c>
      <c r="Q321" s="11">
        <v>1185</v>
      </c>
      <c r="R321" s="22">
        <v>200</v>
      </c>
      <c r="S321" s="15" t="s">
        <v>113</v>
      </c>
      <c r="T321" s="16" t="s">
        <v>206</v>
      </c>
      <c r="U321" s="22">
        <v>170</v>
      </c>
      <c r="V321" s="22"/>
      <c r="W321" s="76">
        <v>806</v>
      </c>
    </row>
    <row r="322" spans="1:23" x14ac:dyDescent="0.25">
      <c r="A322" s="15">
        <v>45253</v>
      </c>
      <c r="B322" s="16" t="s">
        <v>144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24</v>
      </c>
      <c r="H322" s="16"/>
      <c r="I322" s="22">
        <v>170</v>
      </c>
      <c r="J322" s="85">
        <v>783</v>
      </c>
      <c r="M322" s="15">
        <v>45275</v>
      </c>
      <c r="N322" s="16" t="s">
        <v>115</v>
      </c>
      <c r="O322" s="16" t="s">
        <v>109</v>
      </c>
      <c r="P322" s="11" t="s">
        <v>88</v>
      </c>
      <c r="Q322" s="51">
        <v>1187</v>
      </c>
      <c r="R322" s="22">
        <v>180</v>
      </c>
      <c r="S322" s="16" t="s">
        <v>45</v>
      </c>
      <c r="T322" s="16"/>
      <c r="U322" s="22">
        <v>170</v>
      </c>
      <c r="V322" s="22"/>
      <c r="W322" s="16"/>
    </row>
    <row r="323" spans="1:23" x14ac:dyDescent="0.25">
      <c r="A323" s="15">
        <v>45253</v>
      </c>
      <c r="B323" s="16" t="s">
        <v>79</v>
      </c>
      <c r="C323" s="16" t="s">
        <v>109</v>
      </c>
      <c r="D323" s="16" t="s">
        <v>88</v>
      </c>
      <c r="E323" s="51">
        <v>1145</v>
      </c>
      <c r="F323" s="22">
        <v>180</v>
      </c>
      <c r="G323" s="16" t="s">
        <v>33</v>
      </c>
      <c r="H323" s="16"/>
      <c r="I323" s="22">
        <v>170</v>
      </c>
      <c r="J323" s="85">
        <v>783</v>
      </c>
      <c r="M323" s="15">
        <v>45275</v>
      </c>
      <c r="N323" s="16" t="s">
        <v>111</v>
      </c>
      <c r="O323" s="16" t="s">
        <v>109</v>
      </c>
      <c r="P323" s="11" t="s">
        <v>88</v>
      </c>
      <c r="Q323" s="51">
        <v>1188</v>
      </c>
      <c r="R323" s="22">
        <v>180</v>
      </c>
      <c r="S323" s="16" t="s">
        <v>113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79</v>
      </c>
      <c r="C324" s="16" t="s">
        <v>109</v>
      </c>
      <c r="D324" s="16" t="s">
        <v>56</v>
      </c>
      <c r="E324" s="51">
        <v>1148</v>
      </c>
      <c r="F324" s="22">
        <v>220</v>
      </c>
      <c r="G324" s="16" t="s">
        <v>33</v>
      </c>
      <c r="H324" s="16"/>
      <c r="I324" s="22">
        <v>200</v>
      </c>
      <c r="J324" s="85">
        <v>783</v>
      </c>
      <c r="M324" s="15">
        <v>45275</v>
      </c>
      <c r="N324" s="16" t="s">
        <v>99</v>
      </c>
      <c r="O324" s="16" t="s">
        <v>109</v>
      </c>
      <c r="P324" s="11" t="s">
        <v>88</v>
      </c>
      <c r="Q324" s="51">
        <v>1191</v>
      </c>
      <c r="R324" s="22">
        <v>180</v>
      </c>
      <c r="S324" s="16" t="s">
        <v>38</v>
      </c>
      <c r="T324" s="16"/>
      <c r="U324" s="22">
        <v>170</v>
      </c>
      <c r="V324" s="22"/>
      <c r="W324" s="16"/>
    </row>
    <row r="325" spans="1:23" x14ac:dyDescent="0.25">
      <c r="A325" s="15">
        <v>45254</v>
      </c>
      <c r="B325" s="16" t="s">
        <v>122</v>
      </c>
      <c r="C325" s="16" t="s">
        <v>109</v>
      </c>
      <c r="D325" s="16" t="s">
        <v>91</v>
      </c>
      <c r="E325" s="51">
        <v>1149</v>
      </c>
      <c r="F325" s="22">
        <v>200</v>
      </c>
      <c r="G325" s="16" t="s">
        <v>123</v>
      </c>
      <c r="H325" s="16"/>
      <c r="I325" s="22">
        <v>180</v>
      </c>
      <c r="J325" s="85">
        <v>783</v>
      </c>
      <c r="M325" s="15">
        <v>45275</v>
      </c>
      <c r="N325" s="16" t="s">
        <v>144</v>
      </c>
      <c r="O325" s="16" t="s">
        <v>109</v>
      </c>
      <c r="P325" s="16" t="s">
        <v>96</v>
      </c>
      <c r="Q325" s="51">
        <v>1189</v>
      </c>
      <c r="R325" s="22">
        <v>350</v>
      </c>
      <c r="S325" s="16" t="s">
        <v>24</v>
      </c>
      <c r="T325" s="16"/>
      <c r="U325" s="22">
        <v>330</v>
      </c>
      <c r="V325" s="22"/>
      <c r="W325" s="16"/>
    </row>
    <row r="326" spans="1:23" x14ac:dyDescent="0.25">
      <c r="A326" s="15">
        <v>45256</v>
      </c>
      <c r="B326" s="16" t="s">
        <v>79</v>
      </c>
      <c r="C326" s="16" t="s">
        <v>109</v>
      </c>
      <c r="D326" s="16" t="s">
        <v>180</v>
      </c>
      <c r="E326" s="51" t="s">
        <v>212</v>
      </c>
      <c r="F326" s="22">
        <v>600</v>
      </c>
      <c r="G326" s="16" t="s">
        <v>33</v>
      </c>
      <c r="H326" s="16"/>
      <c r="I326" s="22">
        <v>580</v>
      </c>
      <c r="J326" s="85">
        <v>783</v>
      </c>
      <c r="M326" s="15">
        <v>45275</v>
      </c>
      <c r="N326" s="16" t="s">
        <v>170</v>
      </c>
      <c r="O326" s="16" t="s">
        <v>109</v>
      </c>
      <c r="P326" s="16" t="s">
        <v>91</v>
      </c>
      <c r="Q326" s="51">
        <v>1190</v>
      </c>
      <c r="R326" s="22">
        <v>200</v>
      </c>
      <c r="S326" s="16" t="s">
        <v>50</v>
      </c>
      <c r="T326" s="16"/>
      <c r="U326" s="22">
        <v>180</v>
      </c>
      <c r="V326" s="22"/>
      <c r="W326" s="16"/>
    </row>
    <row r="327" spans="1:23" x14ac:dyDescent="0.25">
      <c r="A327" s="15">
        <v>45257</v>
      </c>
      <c r="B327" s="16" t="s">
        <v>170</v>
      </c>
      <c r="C327" s="16" t="s">
        <v>109</v>
      </c>
      <c r="D327" s="16" t="s">
        <v>91</v>
      </c>
      <c r="E327" s="51">
        <v>24753</v>
      </c>
      <c r="F327" s="34">
        <v>200</v>
      </c>
      <c r="G327" s="16" t="s">
        <v>45</v>
      </c>
      <c r="H327" s="16" t="s">
        <v>213</v>
      </c>
      <c r="I327" s="22">
        <v>170</v>
      </c>
      <c r="J327" s="85">
        <v>783</v>
      </c>
      <c r="M327" s="15">
        <v>45278</v>
      </c>
      <c r="N327" s="16" t="s">
        <v>111</v>
      </c>
      <c r="O327" s="16" t="s">
        <v>109</v>
      </c>
      <c r="P327" s="16" t="s">
        <v>91</v>
      </c>
      <c r="Q327" s="51">
        <v>1194</v>
      </c>
      <c r="R327" s="22">
        <v>200</v>
      </c>
      <c r="S327" s="16" t="s">
        <v>58</v>
      </c>
      <c r="T327" s="16" t="s">
        <v>206</v>
      </c>
      <c r="U327" s="22">
        <v>180</v>
      </c>
      <c r="V327" s="22"/>
      <c r="W327" s="16"/>
    </row>
    <row r="328" spans="1:23" x14ac:dyDescent="0.25">
      <c r="A328" s="15">
        <v>45258</v>
      </c>
      <c r="B328" s="16" t="s">
        <v>104</v>
      </c>
      <c r="C328" s="16" t="s">
        <v>109</v>
      </c>
      <c r="D328" s="16" t="s">
        <v>88</v>
      </c>
      <c r="E328" s="51">
        <v>1153</v>
      </c>
      <c r="F328" s="22">
        <v>180</v>
      </c>
      <c r="G328" s="16" t="s">
        <v>47</v>
      </c>
      <c r="H328" s="16"/>
      <c r="I328" s="22">
        <v>170</v>
      </c>
      <c r="J328" s="85">
        <v>783</v>
      </c>
      <c r="M328" s="15">
        <v>45279</v>
      </c>
      <c r="N328" s="16" t="s">
        <v>111</v>
      </c>
      <c r="O328" s="16" t="s">
        <v>109</v>
      </c>
      <c r="P328" s="16" t="s">
        <v>88</v>
      </c>
      <c r="Q328" s="51">
        <v>1197</v>
      </c>
      <c r="R328" s="22">
        <v>180</v>
      </c>
      <c r="S328" s="16" t="s">
        <v>113</v>
      </c>
      <c r="T328" s="16"/>
      <c r="U328" s="22">
        <v>170</v>
      </c>
      <c r="V328" s="22"/>
      <c r="W328" s="16"/>
    </row>
    <row r="329" spans="1:23" x14ac:dyDescent="0.25">
      <c r="A329" s="15">
        <v>45258</v>
      </c>
      <c r="B329" s="16" t="s">
        <v>121</v>
      </c>
      <c r="C329" s="16" t="s">
        <v>109</v>
      </c>
      <c r="D329" s="16" t="s">
        <v>88</v>
      </c>
      <c r="E329" s="51">
        <v>1154</v>
      </c>
      <c r="F329" s="22">
        <v>180</v>
      </c>
      <c r="G329" s="16" t="s">
        <v>50</v>
      </c>
      <c r="H329" s="16"/>
      <c r="I329" s="22">
        <v>170</v>
      </c>
      <c r="J329" s="85">
        <v>783</v>
      </c>
      <c r="M329" s="15">
        <v>45279</v>
      </c>
      <c r="N329" s="16" t="s">
        <v>115</v>
      </c>
      <c r="O329" s="16" t="s">
        <v>109</v>
      </c>
      <c r="P329" s="16" t="s">
        <v>88</v>
      </c>
      <c r="Q329" s="86">
        <v>1196</v>
      </c>
      <c r="R329" s="22">
        <v>180</v>
      </c>
      <c r="S329" s="16" t="s">
        <v>45</v>
      </c>
      <c r="T329" s="16"/>
      <c r="U329" s="22">
        <v>170</v>
      </c>
      <c r="V329" s="22"/>
      <c r="W329" s="16"/>
    </row>
    <row r="330" spans="1:23" x14ac:dyDescent="0.25">
      <c r="A330" s="15">
        <v>45259</v>
      </c>
      <c r="B330" s="16" t="s">
        <v>144</v>
      </c>
      <c r="C330" s="16" t="s">
        <v>109</v>
      </c>
      <c r="D330" s="16" t="s">
        <v>214</v>
      </c>
      <c r="E330" s="51">
        <v>14929</v>
      </c>
      <c r="F330" s="22">
        <v>600</v>
      </c>
      <c r="G330" s="16" t="s">
        <v>24</v>
      </c>
      <c r="H330" s="16"/>
      <c r="I330" s="22">
        <v>580</v>
      </c>
      <c r="J330" s="85">
        <v>783</v>
      </c>
      <c r="M330" s="15" t="s">
        <v>215</v>
      </c>
      <c r="N330" s="16" t="s">
        <v>116</v>
      </c>
      <c r="O330" s="16" t="s">
        <v>109</v>
      </c>
      <c r="P330" s="16" t="s">
        <v>216</v>
      </c>
      <c r="Q330" s="86">
        <v>22910</v>
      </c>
      <c r="R330" s="22">
        <v>600</v>
      </c>
      <c r="S330" s="16" t="s">
        <v>31</v>
      </c>
      <c r="T330" s="16"/>
      <c r="U330" s="22">
        <v>580</v>
      </c>
      <c r="V330" s="22"/>
      <c r="W330" s="16"/>
    </row>
    <row r="331" spans="1:23" x14ac:dyDescent="0.25">
      <c r="A331" s="15">
        <v>45259</v>
      </c>
      <c r="B331" s="16" t="s">
        <v>122</v>
      </c>
      <c r="C331" s="16" t="s">
        <v>109</v>
      </c>
      <c r="D331" s="16" t="s">
        <v>214</v>
      </c>
      <c r="E331" s="51">
        <v>14928</v>
      </c>
      <c r="F331" s="22">
        <v>600</v>
      </c>
      <c r="G331" s="16" t="s">
        <v>123</v>
      </c>
      <c r="H331" s="16"/>
      <c r="I331" s="22">
        <v>580</v>
      </c>
      <c r="J331" s="85">
        <v>783</v>
      </c>
      <c r="M331" s="15"/>
      <c r="N331" s="16"/>
      <c r="O331" s="16"/>
      <c r="P331" s="16"/>
      <c r="Q331" s="8"/>
      <c r="R331" s="22"/>
      <c r="S331" s="16"/>
      <c r="T331" s="16"/>
      <c r="U331" s="22"/>
      <c r="V331" s="22"/>
      <c r="W331" s="16"/>
    </row>
    <row r="332" spans="1:23" x14ac:dyDescent="0.25">
      <c r="A332" s="15">
        <v>45259</v>
      </c>
      <c r="B332" s="16" t="s">
        <v>121</v>
      </c>
      <c r="C332" s="16" t="s">
        <v>109</v>
      </c>
      <c r="D332" s="16" t="s">
        <v>214</v>
      </c>
      <c r="E332" s="51">
        <v>1155</v>
      </c>
      <c r="F332" s="22">
        <v>600</v>
      </c>
      <c r="G332" s="16" t="s">
        <v>50</v>
      </c>
      <c r="H332" s="16"/>
      <c r="I332" s="22">
        <v>580</v>
      </c>
      <c r="J332" s="85">
        <v>783</v>
      </c>
      <c r="M332" s="15" t="s">
        <v>217</v>
      </c>
      <c r="N332" s="16" t="s">
        <v>111</v>
      </c>
      <c r="O332" s="16" t="s">
        <v>109</v>
      </c>
      <c r="P332" s="16" t="s">
        <v>218</v>
      </c>
      <c r="Q332" s="86">
        <v>1199</v>
      </c>
      <c r="R332" s="22">
        <v>600</v>
      </c>
      <c r="S332" s="16" t="s">
        <v>113</v>
      </c>
      <c r="T332" s="16"/>
      <c r="U332" s="22">
        <v>580</v>
      </c>
      <c r="V332" s="22"/>
      <c r="W332" s="16"/>
    </row>
    <row r="333" spans="1:23" x14ac:dyDescent="0.25">
      <c r="A333" s="15">
        <v>45260</v>
      </c>
      <c r="B333" s="16" t="s">
        <v>219</v>
      </c>
      <c r="C333" s="16" t="s">
        <v>109</v>
      </c>
      <c r="D333" s="16" t="s">
        <v>88</v>
      </c>
      <c r="E333" s="51">
        <v>1158</v>
      </c>
      <c r="F333" s="22">
        <v>180</v>
      </c>
      <c r="G333" s="16" t="s">
        <v>45</v>
      </c>
      <c r="H333" s="16"/>
      <c r="I333" s="22">
        <v>170</v>
      </c>
      <c r="J333" s="85">
        <v>783</v>
      </c>
      <c r="M333" s="15" t="s">
        <v>220</v>
      </c>
      <c r="N333" s="16" t="s">
        <v>104</v>
      </c>
      <c r="O333" s="16" t="s">
        <v>109</v>
      </c>
      <c r="P333" s="16" t="s">
        <v>88</v>
      </c>
      <c r="Q333" s="86">
        <v>1203</v>
      </c>
      <c r="R333" s="22">
        <v>180</v>
      </c>
      <c r="S333" s="16" t="s">
        <v>41</v>
      </c>
      <c r="T333" s="16"/>
      <c r="U333" s="22">
        <v>170</v>
      </c>
      <c r="V333" s="22"/>
      <c r="W333" s="16"/>
    </row>
    <row r="334" spans="1:23" x14ac:dyDescent="0.25">
      <c r="A334" s="15">
        <v>45260</v>
      </c>
      <c r="B334" s="16" t="s">
        <v>221</v>
      </c>
      <c r="C334" s="16" t="s">
        <v>109</v>
      </c>
      <c r="D334" s="16" t="s">
        <v>160</v>
      </c>
      <c r="E334" s="51">
        <v>22781</v>
      </c>
      <c r="F334" s="22">
        <v>600</v>
      </c>
      <c r="G334" s="16" t="s">
        <v>222</v>
      </c>
      <c r="H334" s="16"/>
      <c r="I334" s="22">
        <v>550</v>
      </c>
      <c r="J334" s="85">
        <v>783</v>
      </c>
      <c r="M334" s="15" t="s">
        <v>220</v>
      </c>
      <c r="N334" s="16" t="s">
        <v>90</v>
      </c>
      <c r="O334" s="16" t="s">
        <v>109</v>
      </c>
      <c r="P334" s="16" t="s">
        <v>88</v>
      </c>
      <c r="Q334" s="86">
        <v>1205</v>
      </c>
      <c r="R334" s="22">
        <v>180</v>
      </c>
      <c r="S334" s="16" t="s">
        <v>55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220</v>
      </c>
      <c r="N335" s="16" t="s">
        <v>144</v>
      </c>
      <c r="O335" s="16" t="s">
        <v>109</v>
      </c>
      <c r="P335" s="16" t="s">
        <v>88</v>
      </c>
      <c r="Q335" s="86">
        <v>1206</v>
      </c>
      <c r="R335" s="22">
        <v>180</v>
      </c>
      <c r="S335" s="16" t="s">
        <v>24</v>
      </c>
      <c r="T335" s="16"/>
      <c r="U335" s="22">
        <v>170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116</v>
      </c>
      <c r="O336" s="16" t="s">
        <v>109</v>
      </c>
      <c r="P336" s="16" t="s">
        <v>91</v>
      </c>
      <c r="Q336" s="86">
        <v>1208</v>
      </c>
      <c r="R336" s="22">
        <v>200</v>
      </c>
      <c r="S336" s="16" t="s">
        <v>31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223</v>
      </c>
      <c r="N337" s="16" t="s">
        <v>135</v>
      </c>
      <c r="O337" s="16" t="s">
        <v>109</v>
      </c>
      <c r="P337" s="16" t="s">
        <v>91</v>
      </c>
      <c r="Q337" s="86">
        <v>1209</v>
      </c>
      <c r="R337" s="22">
        <v>200</v>
      </c>
      <c r="S337" s="16" t="s">
        <v>137</v>
      </c>
      <c r="T337" s="16"/>
      <c r="U337" s="22">
        <v>180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126</v>
      </c>
      <c r="O338" s="16" t="s">
        <v>109</v>
      </c>
      <c r="P338" s="16" t="s">
        <v>180</v>
      </c>
      <c r="Q338" s="16">
        <v>22943</v>
      </c>
      <c r="R338" s="22">
        <v>600</v>
      </c>
      <c r="S338" s="16" t="s">
        <v>38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79</v>
      </c>
      <c r="O339" s="16" t="s">
        <v>109</v>
      </c>
      <c r="P339" s="16" t="s">
        <v>180</v>
      </c>
      <c r="Q339" s="16">
        <v>22940</v>
      </c>
      <c r="R339" s="22">
        <v>600</v>
      </c>
      <c r="S339" s="16" t="s">
        <v>33</v>
      </c>
      <c r="T339" s="16"/>
      <c r="U339" s="22">
        <v>580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224</v>
      </c>
      <c r="N340" s="16" t="s">
        <v>111</v>
      </c>
      <c r="O340" s="16" t="s">
        <v>109</v>
      </c>
      <c r="P340" s="16" t="s">
        <v>88</v>
      </c>
      <c r="Q340" s="16">
        <v>1210</v>
      </c>
      <c r="R340" s="22">
        <v>180</v>
      </c>
      <c r="S340" s="16" t="s">
        <v>113</v>
      </c>
      <c r="T340" s="16"/>
      <c r="U340" s="22">
        <v>170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225</v>
      </c>
      <c r="N341" s="16" t="s">
        <v>116</v>
      </c>
      <c r="O341" s="16" t="s">
        <v>109</v>
      </c>
      <c r="P341" s="16" t="s">
        <v>133</v>
      </c>
      <c r="Q341" s="16"/>
      <c r="R341" s="22">
        <v>600</v>
      </c>
      <c r="S341" s="16" t="s">
        <v>31</v>
      </c>
      <c r="T341" s="16"/>
      <c r="U341" s="22">
        <v>580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22"/>
      <c r="J342" s="16"/>
      <c r="M342" s="15" t="s">
        <v>226</v>
      </c>
      <c r="N342" s="16" t="s">
        <v>144</v>
      </c>
      <c r="O342" s="16" t="s">
        <v>109</v>
      </c>
      <c r="P342" s="16" t="s">
        <v>88</v>
      </c>
      <c r="Q342" s="16"/>
      <c r="R342" s="22">
        <v>180</v>
      </c>
      <c r="S342" s="16" t="s">
        <v>24</v>
      </c>
      <c r="T342" s="16"/>
      <c r="U342" s="22">
        <v>170</v>
      </c>
      <c r="V342" s="22"/>
      <c r="W342" s="16"/>
    </row>
    <row r="343" spans="1:23" x14ac:dyDescent="0.25">
      <c r="A343" s="15"/>
      <c r="B343" s="16"/>
      <c r="C343" s="16"/>
      <c r="D343" s="16"/>
      <c r="E343" s="16"/>
      <c r="F343" s="22"/>
      <c r="G343" s="16"/>
      <c r="H343" s="16"/>
      <c r="I343" s="16"/>
      <c r="J343" s="16"/>
      <c r="M343" s="15" t="s">
        <v>226</v>
      </c>
      <c r="N343" s="16" t="s">
        <v>115</v>
      </c>
      <c r="O343" s="16" t="s">
        <v>109</v>
      </c>
      <c r="P343" s="16" t="s">
        <v>218</v>
      </c>
      <c r="Q343" s="16"/>
      <c r="R343" s="22">
        <v>600</v>
      </c>
      <c r="S343" s="16" t="s">
        <v>45</v>
      </c>
      <c r="T343" s="16"/>
      <c r="U343" s="22">
        <v>580</v>
      </c>
      <c r="V343" s="22"/>
      <c r="W343" s="16"/>
    </row>
    <row r="344" spans="1:23" x14ac:dyDescent="0.25">
      <c r="A344" s="1"/>
      <c r="E344" s="20" t="s">
        <v>13</v>
      </c>
      <c r="F344" s="21">
        <f>SUM(F296:F343)</f>
        <v>11040</v>
      </c>
      <c r="G344" s="22"/>
      <c r="H344" s="22"/>
      <c r="I344" s="24">
        <f>SUM(I296:I343)</f>
        <v>10440</v>
      </c>
      <c r="M344" s="15" t="s">
        <v>227</v>
      </c>
      <c r="N344" s="16" t="s">
        <v>111</v>
      </c>
      <c r="O344" s="16" t="s">
        <v>109</v>
      </c>
      <c r="P344" s="16" t="s">
        <v>88</v>
      </c>
      <c r="Q344" s="16"/>
      <c r="R344" s="22">
        <v>180</v>
      </c>
      <c r="S344" s="16" t="s">
        <v>113</v>
      </c>
      <c r="T344" s="16"/>
      <c r="U344" s="16">
        <v>170</v>
      </c>
      <c r="V344" s="16"/>
      <c r="W344" s="16"/>
    </row>
    <row r="345" spans="1:23" x14ac:dyDescent="0.25">
      <c r="A345" s="1"/>
      <c r="E345" s="20" t="s">
        <v>16</v>
      </c>
      <c r="F345" s="21">
        <f>F344*0.99</f>
        <v>10929.6</v>
      </c>
      <c r="M345" s="1"/>
      <c r="Q345" s="20" t="s">
        <v>13</v>
      </c>
      <c r="R345" s="21">
        <f>SUM(R297:R344)</f>
        <v>13630</v>
      </c>
      <c r="S345" s="22"/>
      <c r="T345" s="22"/>
      <c r="U345" s="24">
        <f>SUM(U297:U344)</f>
        <v>12830</v>
      </c>
      <c r="V345" s="62"/>
    </row>
    <row r="346" spans="1:23" x14ac:dyDescent="0.25">
      <c r="E346" s="304" t="s">
        <v>17</v>
      </c>
      <c r="F346" s="304"/>
      <c r="G346" s="304"/>
      <c r="H346" s="304"/>
      <c r="I346" s="25">
        <f>F345-I344</f>
        <v>489.60000000000036</v>
      </c>
      <c r="M346" s="1"/>
      <c r="Q346" s="20" t="s">
        <v>16</v>
      </c>
      <c r="R346" s="21">
        <f>R345*0.99</f>
        <v>13493.7</v>
      </c>
    </row>
    <row r="347" spans="1:23" x14ac:dyDescent="0.25">
      <c r="Q347" s="304" t="s">
        <v>17</v>
      </c>
      <c r="R347" s="304"/>
      <c r="S347" s="304"/>
      <c r="T347" s="304"/>
      <c r="U347" s="25">
        <f>R346-U345</f>
        <v>663.70000000000073</v>
      </c>
      <c r="V347" s="63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6" t="s">
        <v>203</v>
      </c>
      <c r="D1" s="316"/>
      <c r="E1" s="316"/>
      <c r="F1" s="316"/>
      <c r="N1" s="316" t="s">
        <v>1</v>
      </c>
      <c r="O1" s="316"/>
      <c r="P1" s="316"/>
      <c r="Q1" s="31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283</v>
      </c>
      <c r="J2" s="4" t="s">
        <v>496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477</v>
      </c>
      <c r="T2" s="247" t="s">
        <v>11</v>
      </c>
      <c r="U2" s="4" t="s">
        <v>496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04" t="s">
        <v>17</v>
      </c>
      <c r="G26" s="304"/>
      <c r="H26" s="304"/>
      <c r="I26" s="248"/>
      <c r="J26" s="202">
        <f>G25-J24</f>
        <v>0</v>
      </c>
      <c r="Q26" s="304" t="s">
        <v>17</v>
      </c>
      <c r="R26" s="304"/>
      <c r="S26" s="304"/>
      <c r="T26" s="248"/>
      <c r="U26" s="202">
        <f>T24-U24</f>
        <v>0</v>
      </c>
    </row>
    <row r="30" spans="1:21" ht="23.25" x14ac:dyDescent="0.35">
      <c r="C30" s="316" t="s">
        <v>498</v>
      </c>
      <c r="D30" s="316"/>
      <c r="E30" s="316"/>
      <c r="F30" s="316"/>
      <c r="N30" s="316" t="s">
        <v>19</v>
      </c>
      <c r="O30" s="316"/>
      <c r="P30" s="316"/>
      <c r="Q30" s="316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477</v>
      </c>
      <c r="I31" s="247" t="s">
        <v>283</v>
      </c>
      <c r="J31" s="4" t="s">
        <v>496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477</v>
      </c>
      <c r="T31" s="247" t="s">
        <v>283</v>
      </c>
      <c r="U31" s="4" t="s">
        <v>496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04" t="s">
        <v>17</v>
      </c>
      <c r="G55" s="304"/>
      <c r="H55" s="304"/>
      <c r="I55" s="248"/>
      <c r="J55" s="202">
        <f>G54-J53</f>
        <v>0</v>
      </c>
      <c r="Q55" s="304" t="s">
        <v>17</v>
      </c>
      <c r="R55" s="304"/>
      <c r="S55" s="304"/>
      <c r="T55" s="248"/>
      <c r="U55" s="202">
        <f>R54-U53</f>
        <v>0</v>
      </c>
    </row>
    <row r="59" spans="1:21" ht="23.25" x14ac:dyDescent="0.35">
      <c r="C59" s="316" t="s">
        <v>130</v>
      </c>
      <c r="D59" s="316"/>
      <c r="E59" s="316"/>
      <c r="F59" s="316"/>
      <c r="N59" s="316" t="s">
        <v>21</v>
      </c>
      <c r="O59" s="316"/>
      <c r="P59" s="316"/>
      <c r="Q59" s="31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477</v>
      </c>
      <c r="I60" s="247" t="s">
        <v>283</v>
      </c>
      <c r="J60" s="4" t="s">
        <v>496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477</v>
      </c>
      <c r="T60" s="247" t="s">
        <v>283</v>
      </c>
      <c r="U60" s="4" t="s">
        <v>496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04" t="s">
        <v>17</v>
      </c>
      <c r="G84" s="304"/>
      <c r="H84" s="304"/>
      <c r="I84" s="248"/>
      <c r="J84" s="202">
        <f>G83-J82</f>
        <v>0</v>
      </c>
      <c r="Q84" s="304" t="s">
        <v>17</v>
      </c>
      <c r="R84" s="304"/>
      <c r="S84" s="304"/>
      <c r="T84" s="248"/>
      <c r="U84" s="202">
        <f>R83-U82</f>
        <v>0</v>
      </c>
    </row>
    <row r="87" spans="1:21" ht="23.25" x14ac:dyDescent="0.35">
      <c r="C87" s="316" t="s">
        <v>74</v>
      </c>
      <c r="D87" s="316"/>
      <c r="E87" s="316"/>
      <c r="F87" s="316"/>
      <c r="N87" s="316" t="s">
        <v>75</v>
      </c>
      <c r="O87" s="316"/>
      <c r="P87" s="316"/>
      <c r="Q87" s="316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477</v>
      </c>
      <c r="I88" s="247" t="s">
        <v>283</v>
      </c>
      <c r="J88" s="4" t="s">
        <v>496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477</v>
      </c>
      <c r="T88" s="247" t="s">
        <v>283</v>
      </c>
      <c r="U88" s="4" t="s">
        <v>496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04" t="s">
        <v>17</v>
      </c>
      <c r="G112" s="304"/>
      <c r="H112" s="304"/>
      <c r="I112" s="248"/>
      <c r="J112" s="202">
        <f>G111-J110</f>
        <v>0</v>
      </c>
      <c r="Q112" s="304" t="s">
        <v>17</v>
      </c>
      <c r="R112" s="304"/>
      <c r="S112" s="304"/>
      <c r="T112" s="248"/>
      <c r="U112" s="202">
        <f>R111-U110</f>
        <v>0</v>
      </c>
    </row>
    <row r="115" spans="1:21" ht="23.25" x14ac:dyDescent="0.35">
      <c r="C115" s="316" t="s">
        <v>97</v>
      </c>
      <c r="D115" s="316"/>
      <c r="E115" s="316"/>
      <c r="F115" s="316"/>
      <c r="N115" s="316" t="s">
        <v>167</v>
      </c>
      <c r="O115" s="316"/>
      <c r="P115" s="316"/>
      <c r="Q115" s="316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477</v>
      </c>
      <c r="I116" s="247" t="s">
        <v>283</v>
      </c>
      <c r="J116" s="4" t="s">
        <v>496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477</v>
      </c>
      <c r="T116" s="247" t="s">
        <v>283</v>
      </c>
      <c r="U116" s="4" t="s">
        <v>496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04" t="s">
        <v>17</v>
      </c>
      <c r="G140" s="304"/>
      <c r="H140" s="304"/>
      <c r="I140" s="248"/>
      <c r="J140" s="202">
        <f>G139-J138</f>
        <v>0</v>
      </c>
      <c r="Q140" s="304" t="s">
        <v>17</v>
      </c>
      <c r="R140" s="304"/>
      <c r="S140" s="304"/>
      <c r="T140" s="248"/>
      <c r="U140" s="202">
        <f>R139-U138</f>
        <v>0</v>
      </c>
    </row>
    <row r="143" spans="1:21" ht="23.25" x14ac:dyDescent="0.35">
      <c r="C143" s="316" t="s">
        <v>102</v>
      </c>
      <c r="D143" s="316"/>
      <c r="E143" s="316"/>
      <c r="F143" s="316"/>
      <c r="N143" s="316" t="s">
        <v>203</v>
      </c>
      <c r="O143" s="316"/>
      <c r="P143" s="316"/>
      <c r="Q143" s="316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477</v>
      </c>
      <c r="I144" s="247" t="s">
        <v>283</v>
      </c>
      <c r="J144" s="4" t="s">
        <v>496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477</v>
      </c>
      <c r="T144" s="247" t="s">
        <v>283</v>
      </c>
      <c r="U144" s="4" t="s">
        <v>496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04" t="s">
        <v>17</v>
      </c>
      <c r="G168" s="304"/>
      <c r="H168" s="304"/>
      <c r="I168" s="248"/>
      <c r="J168" s="202">
        <f>G167-J166</f>
        <v>0</v>
      </c>
      <c r="Q168" s="304" t="s">
        <v>17</v>
      </c>
      <c r="R168" s="304"/>
      <c r="S168" s="304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7" t="s">
        <v>889</v>
      </c>
      <c r="D1" s="317"/>
      <c r="E1" s="317"/>
      <c r="F1" s="274"/>
      <c r="L1" s="317" t="s">
        <v>1</v>
      </c>
      <c r="M1" s="317"/>
      <c r="N1" s="317"/>
      <c r="O1" s="274"/>
    </row>
    <row r="2" spans="2:17" ht="27" x14ac:dyDescent="0.35">
      <c r="C2" s="317"/>
      <c r="D2" s="317"/>
      <c r="E2" s="317"/>
      <c r="F2" s="274"/>
      <c r="L2" s="317"/>
      <c r="M2" s="317"/>
      <c r="N2" s="317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ht="15.75" thickBot="1" x14ac:dyDescent="0.3">
      <c r="B4" s="4" t="s">
        <v>613</v>
      </c>
      <c r="C4" s="51" t="s">
        <v>614</v>
      </c>
      <c r="D4" s="51" t="s">
        <v>615</v>
      </c>
      <c r="E4" s="51" t="s">
        <v>619</v>
      </c>
      <c r="F4" s="51" t="s">
        <v>618</v>
      </c>
      <c r="G4" s="51" t="s">
        <v>616</v>
      </c>
      <c r="H4" s="51"/>
      <c r="K4" s="4" t="s">
        <v>613</v>
      </c>
      <c r="L4" s="51" t="s">
        <v>614</v>
      </c>
      <c r="M4" s="51" t="s">
        <v>615</v>
      </c>
      <c r="N4" s="51" t="s">
        <v>617</v>
      </c>
      <c r="O4" s="51" t="s">
        <v>618</v>
      </c>
      <c r="P4" s="51" t="s">
        <v>616</v>
      </c>
      <c r="Q4" s="51"/>
    </row>
    <row r="5" spans="2:17" ht="23.25" thickBot="1" x14ac:dyDescent="0.3">
      <c r="B5" s="279" t="s">
        <v>646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3.25" thickBot="1" x14ac:dyDescent="0.3">
      <c r="B6" s="280" t="s">
        <v>647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633</v>
      </c>
      <c r="L6" s="18"/>
      <c r="M6" s="16"/>
      <c r="N6" s="18"/>
      <c r="O6" s="18"/>
      <c r="P6" s="18">
        <f>N6+L6</f>
        <v>0</v>
      </c>
      <c r="Q6" s="16"/>
    </row>
    <row r="7" spans="2:17" ht="23.25" thickBot="1" x14ac:dyDescent="0.3">
      <c r="B7" s="279" t="s">
        <v>648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240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3.25" thickBot="1" x14ac:dyDescent="0.3">
      <c r="B8" s="280" t="s">
        <v>649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3.25" thickBot="1" x14ac:dyDescent="0.3">
      <c r="B9" s="279" t="s">
        <v>650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3.25" thickBot="1" x14ac:dyDescent="0.3">
      <c r="B10" s="280" t="s">
        <v>651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3.25" thickBot="1" x14ac:dyDescent="0.3">
      <c r="B11" s="279" t="s">
        <v>652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624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3.25" thickBot="1" x14ac:dyDescent="0.3">
      <c r="B12" s="280" t="s">
        <v>653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625</v>
      </c>
      <c r="L12" s="18"/>
      <c r="M12" s="16">
        <v>1</v>
      </c>
      <c r="N12" s="18"/>
      <c r="O12" s="18"/>
      <c r="P12" s="18"/>
      <c r="Q12" s="16"/>
    </row>
    <row r="13" spans="2:17" ht="23.25" thickBot="1" x14ac:dyDescent="0.3">
      <c r="B13" s="279" t="s">
        <v>654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626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3.25" thickBot="1" x14ac:dyDescent="0.3">
      <c r="B14" s="281" t="s">
        <v>655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635</v>
      </c>
      <c r="L14" s="18"/>
      <c r="M14" s="16"/>
      <c r="N14" s="18"/>
      <c r="O14" s="18"/>
      <c r="P14" s="18">
        <v>20</v>
      </c>
      <c r="Q14" s="16"/>
    </row>
    <row r="15" spans="2:17" ht="23.25" thickBot="1" x14ac:dyDescent="0.3">
      <c r="B15" s="279" t="s">
        <v>664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636</v>
      </c>
      <c r="L15" s="18"/>
      <c r="M15" s="16"/>
      <c r="N15" s="18"/>
      <c r="O15" s="18"/>
      <c r="P15" s="18">
        <v>20</v>
      </c>
      <c r="Q15" s="16"/>
    </row>
    <row r="16" spans="2:17" ht="23.25" thickBot="1" x14ac:dyDescent="0.3">
      <c r="B16" s="280" t="s">
        <v>656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3.25" thickBot="1" x14ac:dyDescent="0.3">
      <c r="B17" s="279" t="s">
        <v>657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3.25" thickBot="1" x14ac:dyDescent="0.3">
      <c r="B18" s="282" t="s">
        <v>665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4.5" thickBot="1" x14ac:dyDescent="0.3">
      <c r="B19" s="279" t="s">
        <v>658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4.5" thickBot="1" x14ac:dyDescent="0.3">
      <c r="B20" s="282" t="s">
        <v>666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thickBot="1" x14ac:dyDescent="0.3">
      <c r="B21" s="281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20" t="s">
        <v>303</v>
      </c>
      <c r="M21" s="320"/>
      <c r="N21" s="320"/>
      <c r="O21" s="320"/>
      <c r="P21" s="319" t="e">
        <f>SUM(P5:P20)</f>
        <v>#REF!</v>
      </c>
      <c r="Q21" s="16"/>
    </row>
    <row r="22" spans="2:17" ht="44.25" customHeight="1" thickBot="1" x14ac:dyDescent="0.3">
      <c r="B22" s="284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20"/>
      <c r="M22" s="320"/>
      <c r="N22" s="320"/>
      <c r="O22" s="320"/>
      <c r="P22" s="319"/>
      <c r="Q22" s="16"/>
    </row>
    <row r="23" spans="2:17" x14ac:dyDescent="0.25">
      <c r="B23" s="16"/>
      <c r="C23" s="320" t="s">
        <v>303</v>
      </c>
      <c r="D23" s="320"/>
      <c r="E23" s="320"/>
      <c r="F23" s="320"/>
      <c r="G23" s="319">
        <f>SUM(G5:G22)</f>
        <v>1290</v>
      </c>
      <c r="H23" s="16"/>
    </row>
    <row r="24" spans="2:17" x14ac:dyDescent="0.25">
      <c r="B24" s="16"/>
      <c r="C24" s="320"/>
      <c r="D24" s="320"/>
      <c r="E24" s="320"/>
      <c r="F24" s="320"/>
      <c r="G24" s="319"/>
      <c r="H24" s="16"/>
    </row>
    <row r="47" spans="3:15" ht="27" x14ac:dyDescent="0.35">
      <c r="C47" s="317" t="s">
        <v>18</v>
      </c>
      <c r="D47" s="317"/>
      <c r="E47" s="317"/>
      <c r="F47" s="274"/>
      <c r="L47" s="317" t="s">
        <v>19</v>
      </c>
      <c r="M47" s="317"/>
      <c r="N47" s="317"/>
      <c r="O47" s="274"/>
    </row>
    <row r="48" spans="3:15" ht="27" x14ac:dyDescent="0.35">
      <c r="C48" s="317"/>
      <c r="D48" s="317"/>
      <c r="E48" s="317"/>
      <c r="F48" s="274"/>
      <c r="L48" s="317"/>
      <c r="M48" s="317"/>
      <c r="N48" s="317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613</v>
      </c>
      <c r="C50" s="51" t="s">
        <v>614</v>
      </c>
      <c r="D50" s="51" t="s">
        <v>615</v>
      </c>
      <c r="E50" s="51" t="s">
        <v>619</v>
      </c>
      <c r="F50" s="51" t="s">
        <v>618</v>
      </c>
      <c r="G50" s="51" t="s">
        <v>616</v>
      </c>
      <c r="H50" s="51"/>
      <c r="K50" s="4" t="s">
        <v>613</v>
      </c>
      <c r="L50" s="51" t="s">
        <v>614</v>
      </c>
      <c r="M50" s="51" t="s">
        <v>615</v>
      </c>
      <c r="N50" s="51" t="s">
        <v>619</v>
      </c>
      <c r="O50" s="51" t="s">
        <v>618</v>
      </c>
      <c r="P50" s="51" t="s">
        <v>616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633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633</v>
      </c>
      <c r="L52" s="18" t="s">
        <v>637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240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240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624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624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625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625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626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626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638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639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640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639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240</v>
      </c>
      <c r="L62" s="18" t="s">
        <v>641</v>
      </c>
      <c r="M62" s="16" t="s">
        <v>642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20" t="s">
        <v>303</v>
      </c>
      <c r="D67" s="320"/>
      <c r="E67" s="320"/>
      <c r="F67" s="320"/>
      <c r="G67" s="319">
        <f>SUM(G51:G66)</f>
        <v>560</v>
      </c>
      <c r="H67" s="16"/>
      <c r="K67" s="16"/>
      <c r="L67" s="320" t="s">
        <v>303</v>
      </c>
      <c r="M67" s="320"/>
      <c r="N67" s="320"/>
      <c r="O67" s="320"/>
      <c r="P67" s="319">
        <f>SUM(P51:P66)</f>
        <v>590</v>
      </c>
      <c r="Q67" s="16"/>
    </row>
    <row r="68" spans="2:17" x14ac:dyDescent="0.25">
      <c r="B68" s="16"/>
      <c r="C68" s="320"/>
      <c r="D68" s="320"/>
      <c r="E68" s="320"/>
      <c r="F68" s="320"/>
      <c r="G68" s="319"/>
      <c r="H68" s="16"/>
      <c r="K68" s="16"/>
      <c r="L68" s="320"/>
      <c r="M68" s="320"/>
      <c r="N68" s="320"/>
      <c r="O68" s="320"/>
      <c r="P68" s="319"/>
      <c r="Q68" s="16"/>
    </row>
    <row r="74" spans="2:17" ht="27" x14ac:dyDescent="0.35">
      <c r="C74" s="317" t="s">
        <v>130</v>
      </c>
      <c r="D74" s="317"/>
      <c r="E74" s="317"/>
      <c r="F74" s="274"/>
      <c r="L74" s="317" t="s">
        <v>21</v>
      </c>
      <c r="M74" s="317"/>
      <c r="N74" s="317"/>
      <c r="O74" s="274"/>
    </row>
    <row r="75" spans="2:17" ht="27" x14ac:dyDescent="0.35">
      <c r="C75" s="317"/>
      <c r="D75" s="317"/>
      <c r="E75" s="317"/>
      <c r="F75" s="274"/>
      <c r="L75" s="317"/>
      <c r="M75" s="317"/>
      <c r="N75" s="317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613</v>
      </c>
      <c r="C77" s="51" t="s">
        <v>614</v>
      </c>
      <c r="D77" s="51" t="s">
        <v>615</v>
      </c>
      <c r="E77" s="51" t="s">
        <v>619</v>
      </c>
      <c r="F77" s="51" t="s">
        <v>618</v>
      </c>
      <c r="G77" s="51" t="s">
        <v>616</v>
      </c>
      <c r="H77" s="51"/>
      <c r="K77" s="4" t="s">
        <v>613</v>
      </c>
      <c r="L77" s="51" t="s">
        <v>614</v>
      </c>
      <c r="M77" s="51" t="s">
        <v>615</v>
      </c>
      <c r="N77" s="51" t="s">
        <v>619</v>
      </c>
      <c r="O77" s="51" t="s">
        <v>618</v>
      </c>
      <c r="P77" s="51" t="s">
        <v>616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633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633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240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240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624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624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625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625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626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626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643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644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20" t="s">
        <v>303</v>
      </c>
      <c r="D94" s="320"/>
      <c r="E94" s="320"/>
      <c r="F94" s="320"/>
      <c r="G94" s="319">
        <f>SUM(G78:G93)</f>
        <v>520</v>
      </c>
      <c r="H94" s="16"/>
      <c r="K94" s="16"/>
      <c r="L94" s="320" t="s">
        <v>303</v>
      </c>
      <c r="M94" s="320"/>
      <c r="N94" s="320"/>
      <c r="O94" s="320"/>
      <c r="P94" s="319">
        <f>SUM(P78:P93)</f>
        <v>540</v>
      </c>
      <c r="Q94" s="16"/>
    </row>
    <row r="95" spans="2:17" x14ac:dyDescent="0.25">
      <c r="B95" s="16"/>
      <c r="C95" s="320"/>
      <c r="D95" s="320"/>
      <c r="E95" s="320"/>
      <c r="F95" s="320"/>
      <c r="G95" s="319"/>
      <c r="H95" s="16"/>
      <c r="K95" s="16"/>
      <c r="L95" s="320"/>
      <c r="M95" s="320"/>
      <c r="N95" s="320"/>
      <c r="O95" s="320"/>
      <c r="P95" s="319"/>
      <c r="Q95" s="16"/>
    </row>
    <row r="101" spans="2:17" ht="27" x14ac:dyDescent="0.35">
      <c r="C101" s="317" t="s">
        <v>74</v>
      </c>
      <c r="D101" s="317"/>
      <c r="E101" s="317"/>
      <c r="F101" s="274"/>
      <c r="L101" s="317" t="s">
        <v>75</v>
      </c>
      <c r="M101" s="317"/>
      <c r="N101" s="317"/>
      <c r="O101" s="274"/>
    </row>
    <row r="102" spans="2:17" ht="27" x14ac:dyDescent="0.35">
      <c r="C102" s="317"/>
      <c r="D102" s="317"/>
      <c r="E102" s="317"/>
      <c r="F102" s="274"/>
      <c r="L102" s="317"/>
      <c r="M102" s="317"/>
      <c r="N102" s="317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613</v>
      </c>
      <c r="C104" s="51" t="s">
        <v>614</v>
      </c>
      <c r="D104" s="51" t="s">
        <v>615</v>
      </c>
      <c r="E104" s="51" t="s">
        <v>619</v>
      </c>
      <c r="F104" s="51" t="s">
        <v>618</v>
      </c>
      <c r="G104" s="51" t="s">
        <v>616</v>
      </c>
      <c r="H104" s="51"/>
      <c r="K104" s="4" t="s">
        <v>613</v>
      </c>
      <c r="L104" s="51" t="s">
        <v>614</v>
      </c>
      <c r="M104" s="51" t="s">
        <v>615</v>
      </c>
      <c r="N104" s="51" t="s">
        <v>619</v>
      </c>
      <c r="O104" s="51" t="s">
        <v>618</v>
      </c>
      <c r="P104" s="51" t="s">
        <v>616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633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633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240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240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624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624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625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626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645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625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20" t="s">
        <v>303</v>
      </c>
      <c r="D121" s="320"/>
      <c r="E121" s="320"/>
      <c r="F121" s="320"/>
      <c r="G121" s="319">
        <f>SUM(G105:G120)</f>
        <v>510</v>
      </c>
      <c r="H121" s="16"/>
      <c r="K121" s="16"/>
      <c r="L121" s="320" t="s">
        <v>303</v>
      </c>
      <c r="M121" s="320"/>
      <c r="N121" s="320"/>
      <c r="O121" s="320"/>
      <c r="P121" s="319">
        <f>SUM(P105:P120)</f>
        <v>480</v>
      </c>
      <c r="Q121" s="16"/>
    </row>
    <row r="122" spans="2:17" x14ac:dyDescent="0.25">
      <c r="B122" s="16"/>
      <c r="C122" s="320"/>
      <c r="D122" s="320"/>
      <c r="E122" s="320"/>
      <c r="F122" s="320"/>
      <c r="G122" s="319"/>
      <c r="H122" s="16"/>
      <c r="K122" s="16"/>
      <c r="L122" s="320"/>
      <c r="M122" s="320"/>
      <c r="N122" s="320"/>
      <c r="O122" s="320"/>
      <c r="P122" s="319"/>
      <c r="Q122" s="16"/>
    </row>
    <row r="129" spans="2:17" ht="27" x14ac:dyDescent="0.35">
      <c r="C129" s="317" t="s">
        <v>97</v>
      </c>
      <c r="D129" s="317"/>
      <c r="E129" s="317"/>
      <c r="F129" s="274"/>
      <c r="L129" s="317" t="s">
        <v>167</v>
      </c>
      <c r="M129" s="317"/>
      <c r="N129" s="317"/>
      <c r="O129" s="274"/>
    </row>
    <row r="130" spans="2:17" ht="27" x14ac:dyDescent="0.35">
      <c r="C130" s="317"/>
      <c r="D130" s="317"/>
      <c r="E130" s="317"/>
      <c r="F130" s="274"/>
      <c r="L130" s="317"/>
      <c r="M130" s="317"/>
      <c r="N130" s="317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613</v>
      </c>
      <c r="C132" s="51" t="s">
        <v>614</v>
      </c>
      <c r="D132" s="51" t="s">
        <v>615</v>
      </c>
      <c r="E132" s="51" t="s">
        <v>619</v>
      </c>
      <c r="F132" s="51" t="s">
        <v>618</v>
      </c>
      <c r="G132" s="51" t="s">
        <v>616</v>
      </c>
      <c r="H132" s="51"/>
      <c r="K132" s="4" t="s">
        <v>613</v>
      </c>
      <c r="L132" s="51" t="s">
        <v>614</v>
      </c>
      <c r="M132" s="51" t="s">
        <v>615</v>
      </c>
      <c r="N132" s="51" t="s">
        <v>619</v>
      </c>
      <c r="O132" s="51" t="s">
        <v>618</v>
      </c>
      <c r="P132" s="51" t="s">
        <v>616</v>
      </c>
      <c r="Q132" s="51"/>
    </row>
    <row r="133" spans="2:17" ht="22.5" x14ac:dyDescent="0.25">
      <c r="B133" s="276" t="s">
        <v>646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76" t="s">
        <v>646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77" t="s">
        <v>647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77" t="s">
        <v>647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76" t="s">
        <v>648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76" t="s">
        <v>648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77" t="s">
        <v>649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77" t="s">
        <v>649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76" t="s">
        <v>650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76" t="s">
        <v>650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77" t="s">
        <v>651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77" t="s">
        <v>651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76" t="s">
        <v>652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76" t="s">
        <v>652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77" t="s">
        <v>653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77" t="s">
        <v>653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76" t="s">
        <v>654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76" t="s">
        <v>654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78" t="s">
        <v>655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78" t="s">
        <v>655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76" t="s">
        <v>656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76" t="s">
        <v>656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77" t="s">
        <v>657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77" t="s">
        <v>657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78" t="s">
        <v>658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78" t="s">
        <v>658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77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77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77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77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77" t="s">
        <v>661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77" t="s">
        <v>661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77" t="s">
        <v>662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77" t="s">
        <v>662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77" t="s">
        <v>663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77" t="s">
        <v>663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77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77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20" t="s">
        <v>303</v>
      </c>
      <c r="D152" s="320"/>
      <c r="E152" s="320"/>
      <c r="F152" s="320"/>
      <c r="G152" s="319">
        <f>SUM(G133:G151)</f>
        <v>1290</v>
      </c>
      <c r="H152" s="16"/>
      <c r="K152" s="16"/>
      <c r="L152" s="320" t="s">
        <v>303</v>
      </c>
      <c r="M152" s="320"/>
      <c r="N152" s="320"/>
      <c r="O152" s="320"/>
      <c r="P152" s="319">
        <f>SUM(P133:P151)</f>
        <v>1310</v>
      </c>
      <c r="Q152" s="16"/>
    </row>
    <row r="153" spans="2:17" ht="15" customHeight="1" x14ac:dyDescent="0.25">
      <c r="B153" s="16"/>
      <c r="C153" s="320"/>
      <c r="D153" s="320"/>
      <c r="E153" s="320"/>
      <c r="F153" s="320"/>
      <c r="G153" s="319"/>
      <c r="H153" s="16"/>
      <c r="K153" s="16"/>
      <c r="L153" s="320"/>
      <c r="M153" s="320"/>
      <c r="N153" s="320"/>
      <c r="O153" s="320"/>
      <c r="P153" s="319"/>
      <c r="Q153" s="16"/>
    </row>
    <row r="160" spans="2:17" ht="27" x14ac:dyDescent="0.35">
      <c r="C160" s="317" t="s">
        <v>102</v>
      </c>
      <c r="D160" s="317"/>
      <c r="E160" s="317"/>
      <c r="F160" s="274"/>
      <c r="L160" s="317" t="s">
        <v>103</v>
      </c>
      <c r="M160" s="317"/>
      <c r="N160" s="317"/>
      <c r="O160" s="274"/>
    </row>
    <row r="161" spans="2:17" ht="27" x14ac:dyDescent="0.35">
      <c r="C161" s="317"/>
      <c r="D161" s="317"/>
      <c r="E161" s="317"/>
      <c r="F161" s="274"/>
      <c r="L161" s="317"/>
      <c r="M161" s="317"/>
      <c r="N161" s="317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613</v>
      </c>
      <c r="C163" s="51" t="s">
        <v>614</v>
      </c>
      <c r="D163" s="51" t="s">
        <v>615</v>
      </c>
      <c r="E163" s="51" t="s">
        <v>619</v>
      </c>
      <c r="F163" s="51" t="s">
        <v>618</v>
      </c>
      <c r="G163" s="51" t="s">
        <v>616</v>
      </c>
      <c r="H163" s="51"/>
      <c r="K163" s="4" t="s">
        <v>613</v>
      </c>
      <c r="L163" s="51" t="s">
        <v>614</v>
      </c>
      <c r="M163" s="51" t="s">
        <v>615</v>
      </c>
      <c r="N163" s="51" t="s">
        <v>619</v>
      </c>
      <c r="O163" s="51" t="s">
        <v>618</v>
      </c>
      <c r="P163" s="51" t="s">
        <v>616</v>
      </c>
      <c r="Q163" s="51"/>
    </row>
    <row r="164" spans="2:17" ht="22.5" x14ac:dyDescent="0.25">
      <c r="B164" s="276" t="s">
        <v>646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9" t="s">
        <v>646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77" t="s">
        <v>647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80" t="s">
        <v>647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76" t="s">
        <v>648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9" t="s">
        <v>648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77" t="s">
        <v>649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80" t="s">
        <v>649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76" t="s">
        <v>650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9" t="s">
        <v>650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77" t="s">
        <v>651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80" t="s">
        <v>651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76" t="s">
        <v>652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9" t="s">
        <v>652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77" t="s">
        <v>653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80" t="s">
        <v>653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76" t="s">
        <v>654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9" t="s">
        <v>654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78" t="s">
        <v>655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81" t="s">
        <v>655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76" t="s">
        <v>656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9" t="s">
        <v>664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77" t="s">
        <v>657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80" t="s">
        <v>656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78" t="s">
        <v>658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9" t="s">
        <v>657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77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82" t="s">
        <v>665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77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9" t="s">
        <v>658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3" t="s">
        <v>661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82" t="s">
        <v>666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77" t="s">
        <v>662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81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3" t="s">
        <v>663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4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77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20" t="s">
        <v>303</v>
      </c>
      <c r="M182" s="320"/>
      <c r="N182" s="320"/>
      <c r="O182" s="320"/>
      <c r="P182" s="319">
        <f>SUM(P164:P181)</f>
        <v>1300</v>
      </c>
      <c r="Q182" s="16"/>
    </row>
    <row r="183" spans="2:17" ht="15" customHeight="1" x14ac:dyDescent="0.25">
      <c r="B183" s="16"/>
      <c r="C183" s="320" t="s">
        <v>303</v>
      </c>
      <c r="D183" s="320"/>
      <c r="E183" s="320"/>
      <c r="F183" s="320"/>
      <c r="G183" s="319">
        <f>SUM(G164:G182)</f>
        <v>1310</v>
      </c>
      <c r="H183" s="16"/>
      <c r="K183" s="16"/>
      <c r="L183" s="320"/>
      <c r="M183" s="320"/>
      <c r="N183" s="320"/>
      <c r="O183" s="320"/>
      <c r="P183" s="319"/>
      <c r="Q183" s="16"/>
    </row>
    <row r="184" spans="2:17" ht="15" customHeight="1" x14ac:dyDescent="0.25">
      <c r="B184" s="16"/>
      <c r="C184" s="320"/>
      <c r="D184" s="320"/>
      <c r="E184" s="320"/>
      <c r="F184" s="320"/>
      <c r="G184" s="319"/>
      <c r="H184" s="16"/>
    </row>
  </sheetData>
  <mergeCells count="36">
    <mergeCell ref="P152:P153"/>
    <mergeCell ref="C160:E161"/>
    <mergeCell ref="L160:N161"/>
    <mergeCell ref="L182:O183"/>
    <mergeCell ref="P182:P183"/>
    <mergeCell ref="C183:F184"/>
    <mergeCell ref="G183:G184"/>
    <mergeCell ref="C129:E130"/>
    <mergeCell ref="L129:N130"/>
    <mergeCell ref="C152:F153"/>
    <mergeCell ref="G152:G153"/>
    <mergeCell ref="L152:O153"/>
    <mergeCell ref="P94:P95"/>
    <mergeCell ref="C101:E102"/>
    <mergeCell ref="L101:N102"/>
    <mergeCell ref="C121:F122"/>
    <mergeCell ref="G121:G122"/>
    <mergeCell ref="L121:O122"/>
    <mergeCell ref="P121:P122"/>
    <mergeCell ref="C74:E75"/>
    <mergeCell ref="L74:N75"/>
    <mergeCell ref="C94:F95"/>
    <mergeCell ref="G94:G95"/>
    <mergeCell ref="L94:O95"/>
    <mergeCell ref="P21:P22"/>
    <mergeCell ref="C47:E48"/>
    <mergeCell ref="L47:N48"/>
    <mergeCell ref="C67:F68"/>
    <mergeCell ref="G67:G68"/>
    <mergeCell ref="L67:O68"/>
    <mergeCell ref="P67:P68"/>
    <mergeCell ref="C23:F24"/>
    <mergeCell ref="G23:G24"/>
    <mergeCell ref="C1:E2"/>
    <mergeCell ref="L1:N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7" t="s">
        <v>0</v>
      </c>
      <c r="B1" s="317"/>
      <c r="C1" s="317"/>
      <c r="E1" s="317" t="s">
        <v>1</v>
      </c>
      <c r="F1" s="317"/>
      <c r="G1" s="317"/>
      <c r="I1" s="317" t="s">
        <v>18</v>
      </c>
      <c r="J1" s="317"/>
      <c r="K1" s="317"/>
      <c r="M1" s="317" t="s">
        <v>667</v>
      </c>
      <c r="N1" s="317"/>
      <c r="O1" s="317"/>
    </row>
    <row r="2" spans="1:15" ht="15" customHeight="1" x14ac:dyDescent="0.25">
      <c r="A2" s="317"/>
      <c r="B2" s="317"/>
      <c r="C2" s="317"/>
      <c r="E2" s="317"/>
      <c r="F2" s="317"/>
      <c r="G2" s="317"/>
      <c r="I2" s="317"/>
      <c r="J2" s="317"/>
      <c r="K2" s="317"/>
      <c r="M2" s="317"/>
      <c r="N2" s="317"/>
      <c r="O2" s="317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613</v>
      </c>
      <c r="B4" s="51" t="s">
        <v>8</v>
      </c>
      <c r="C4" s="51"/>
      <c r="E4" s="4" t="s">
        <v>613</v>
      </c>
      <c r="F4" s="51" t="s">
        <v>668</v>
      </c>
      <c r="G4" s="51"/>
      <c r="I4" s="4" t="s">
        <v>613</v>
      </c>
      <c r="J4" s="51" t="s">
        <v>668</v>
      </c>
      <c r="K4" s="51"/>
      <c r="M4" s="4" t="s">
        <v>613</v>
      </c>
      <c r="N4" s="51" t="s">
        <v>614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633</v>
      </c>
      <c r="B6" s="18"/>
      <c r="C6" s="16"/>
      <c r="E6" s="16" t="s">
        <v>204</v>
      </c>
      <c r="F6" s="18"/>
      <c r="G6" s="16"/>
      <c r="I6" s="16" t="s">
        <v>669</v>
      </c>
      <c r="J6" s="18"/>
      <c r="K6" s="16"/>
      <c r="M6" s="16" t="s">
        <v>633</v>
      </c>
      <c r="N6" s="18"/>
      <c r="O6" s="16"/>
    </row>
    <row r="7" spans="1:15" x14ac:dyDescent="0.25">
      <c r="A7" s="16" t="s">
        <v>240</v>
      </c>
      <c r="B7" s="285"/>
      <c r="C7" s="16"/>
      <c r="E7" s="16" t="s">
        <v>240</v>
      </c>
      <c r="F7" s="18"/>
      <c r="G7" s="16"/>
      <c r="I7" s="16" t="s">
        <v>240</v>
      </c>
      <c r="J7" s="18"/>
      <c r="K7" s="16"/>
      <c r="M7" s="16" t="s">
        <v>240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624</v>
      </c>
      <c r="B11" s="285"/>
      <c r="C11" s="16"/>
      <c r="E11" s="16" t="s">
        <v>624</v>
      </c>
      <c r="F11" s="18"/>
      <c r="G11" s="16"/>
      <c r="I11" s="16" t="s">
        <v>624</v>
      </c>
      <c r="J11" s="18"/>
      <c r="K11" s="16"/>
      <c r="M11" s="16" t="s">
        <v>624</v>
      </c>
      <c r="N11" s="18"/>
      <c r="O11" s="16"/>
    </row>
    <row r="12" spans="1:15" x14ac:dyDescent="0.25">
      <c r="A12" s="16" t="s">
        <v>625</v>
      </c>
      <c r="B12" s="18"/>
      <c r="C12" s="16"/>
      <c r="E12" s="16" t="s">
        <v>173</v>
      </c>
      <c r="F12" s="18"/>
      <c r="G12" s="16"/>
      <c r="I12" s="16" t="s">
        <v>625</v>
      </c>
      <c r="J12" s="18"/>
      <c r="K12" s="16"/>
      <c r="M12" s="16" t="s">
        <v>625</v>
      </c>
      <c r="N12" s="18"/>
      <c r="O12" s="16"/>
    </row>
    <row r="13" spans="1:15" x14ac:dyDescent="0.25">
      <c r="A13" s="16" t="s">
        <v>626</v>
      </c>
      <c r="B13" s="285">
        <v>18.02</v>
      </c>
      <c r="C13" s="16"/>
      <c r="E13" s="16" t="s">
        <v>626</v>
      </c>
      <c r="F13" s="18"/>
      <c r="G13" s="16"/>
      <c r="I13" s="16" t="s">
        <v>626</v>
      </c>
      <c r="J13" s="18"/>
      <c r="K13" s="16"/>
      <c r="M13" s="16" t="s">
        <v>626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303</v>
      </c>
      <c r="B18" s="18">
        <f>SUM(B5:B17)</f>
        <v>36.04</v>
      </c>
      <c r="C18" s="16"/>
      <c r="E18" s="16" t="s">
        <v>303</v>
      </c>
      <c r="F18" s="18">
        <f>SUM(F5:F17)</f>
        <v>0</v>
      </c>
      <c r="G18" s="16"/>
      <c r="I18" s="16" t="s">
        <v>303</v>
      </c>
      <c r="J18" s="18">
        <f>SUM(J5:J17)</f>
        <v>0</v>
      </c>
      <c r="K18" s="16"/>
      <c r="M18" s="16" t="s">
        <v>303</v>
      </c>
      <c r="N18" s="18">
        <f>SUM(N5:N17)</f>
        <v>0</v>
      </c>
      <c r="O18" s="16"/>
    </row>
    <row r="22" spans="1:15" ht="15" customHeight="1" x14ac:dyDescent="0.25">
      <c r="A22" s="317" t="s">
        <v>130</v>
      </c>
      <c r="B22" s="317"/>
      <c r="C22" s="317"/>
      <c r="E22" s="317" t="s">
        <v>21</v>
      </c>
      <c r="F22" s="317"/>
      <c r="G22" s="317"/>
      <c r="I22" s="317" t="s">
        <v>74</v>
      </c>
      <c r="J22" s="317"/>
      <c r="K22" s="317"/>
      <c r="M22" s="317" t="s">
        <v>75</v>
      </c>
      <c r="N22" s="317"/>
      <c r="O22" s="317"/>
    </row>
    <row r="23" spans="1:15" x14ac:dyDescent="0.25">
      <c r="A23" s="317"/>
      <c r="B23" s="317"/>
      <c r="C23" s="317"/>
      <c r="E23" s="317"/>
      <c r="F23" s="317"/>
      <c r="G23" s="317"/>
      <c r="I23" s="317"/>
      <c r="J23" s="317"/>
      <c r="K23" s="317"/>
      <c r="M23" s="317"/>
      <c r="N23" s="317"/>
      <c r="O23" s="317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613</v>
      </c>
      <c r="B25" s="51" t="s">
        <v>668</v>
      </c>
      <c r="C25" s="51"/>
      <c r="E25" s="4" t="s">
        <v>613</v>
      </c>
      <c r="F25" s="51" t="s">
        <v>668</v>
      </c>
      <c r="G25" s="51"/>
      <c r="I25" s="4" t="s">
        <v>613</v>
      </c>
      <c r="J25" s="51" t="s">
        <v>668</v>
      </c>
      <c r="K25" s="51"/>
      <c r="M25" s="4" t="s">
        <v>613</v>
      </c>
      <c r="N25" s="51" t="s">
        <v>614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633</v>
      </c>
      <c r="B27" s="18"/>
      <c r="C27" s="16"/>
      <c r="E27" s="16" t="s">
        <v>633</v>
      </c>
      <c r="F27" s="18"/>
      <c r="G27" s="16"/>
      <c r="I27" s="16" t="s">
        <v>633</v>
      </c>
      <c r="J27" s="18"/>
      <c r="K27" s="16"/>
      <c r="M27" s="16" t="s">
        <v>633</v>
      </c>
      <c r="N27" s="18"/>
      <c r="O27" s="16"/>
    </row>
    <row r="28" spans="1:15" x14ac:dyDescent="0.25">
      <c r="A28" s="16" t="s">
        <v>240</v>
      </c>
      <c r="B28" s="18"/>
      <c r="C28" s="16"/>
      <c r="E28" s="16" t="s">
        <v>240</v>
      </c>
      <c r="F28" s="18"/>
      <c r="G28" s="16"/>
      <c r="I28" s="16" t="s">
        <v>240</v>
      </c>
      <c r="J28" s="18"/>
      <c r="K28" s="16"/>
      <c r="M28" s="16" t="s">
        <v>240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624</v>
      </c>
      <c r="B32" s="18"/>
      <c r="C32" s="16"/>
      <c r="E32" s="16" t="s">
        <v>624</v>
      </c>
      <c r="F32" s="18"/>
      <c r="G32" s="16"/>
      <c r="I32" s="16" t="s">
        <v>624</v>
      </c>
      <c r="J32" s="18"/>
      <c r="K32" s="16"/>
      <c r="M32" s="16" t="s">
        <v>624</v>
      </c>
      <c r="N32" s="18"/>
      <c r="O32" s="16"/>
    </row>
    <row r="33" spans="1:15" x14ac:dyDescent="0.25">
      <c r="A33" s="16" t="s">
        <v>625</v>
      </c>
      <c r="B33" s="18"/>
      <c r="C33" s="16"/>
      <c r="E33" s="16" t="s">
        <v>625</v>
      </c>
      <c r="F33" s="18"/>
      <c r="G33" s="16"/>
      <c r="I33" s="16" t="s">
        <v>625</v>
      </c>
      <c r="J33" s="18"/>
      <c r="K33" s="16"/>
      <c r="M33" s="16" t="s">
        <v>625</v>
      </c>
      <c r="N33" s="18"/>
      <c r="O33" s="16"/>
    </row>
    <row r="34" spans="1:15" x14ac:dyDescent="0.25">
      <c r="A34" s="16" t="s">
        <v>626</v>
      </c>
      <c r="B34" s="18"/>
      <c r="C34" s="16"/>
      <c r="E34" s="16" t="s">
        <v>626</v>
      </c>
      <c r="F34" s="18"/>
      <c r="G34" s="16"/>
      <c r="I34" s="16" t="s">
        <v>626</v>
      </c>
      <c r="J34" s="18"/>
      <c r="K34" s="16"/>
      <c r="M34" s="16" t="s">
        <v>626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303</v>
      </c>
      <c r="B39" s="18">
        <f>SUM(B26:B38)</f>
        <v>0</v>
      </c>
      <c r="C39" s="16"/>
      <c r="E39" s="16" t="s">
        <v>303</v>
      </c>
      <c r="F39" s="18">
        <f>SUM(F26:F38)</f>
        <v>0</v>
      </c>
      <c r="G39" s="16"/>
      <c r="I39" s="16" t="s">
        <v>303</v>
      </c>
      <c r="J39" s="18">
        <f>SUM(J26:J38)</f>
        <v>0</v>
      </c>
      <c r="K39" s="16"/>
      <c r="M39" s="16" t="s">
        <v>303</v>
      </c>
      <c r="N39" s="18">
        <f>SUM(N26:N38)</f>
        <v>0</v>
      </c>
      <c r="O39" s="16"/>
    </row>
    <row r="43" spans="1:15" x14ac:dyDescent="0.25">
      <c r="A43" s="317" t="s">
        <v>97</v>
      </c>
      <c r="B43" s="317"/>
      <c r="C43" s="317"/>
      <c r="E43" s="317" t="s">
        <v>167</v>
      </c>
      <c r="F43" s="317"/>
      <c r="G43" s="317"/>
      <c r="I43" s="317" t="s">
        <v>102</v>
      </c>
      <c r="J43" s="317"/>
      <c r="K43" s="317"/>
      <c r="M43" s="317" t="s">
        <v>203</v>
      </c>
      <c r="N43" s="317"/>
      <c r="O43" s="317"/>
    </row>
    <row r="44" spans="1:15" x14ac:dyDescent="0.25">
      <c r="A44" s="317"/>
      <c r="B44" s="317"/>
      <c r="C44" s="317"/>
      <c r="E44" s="317"/>
      <c r="F44" s="317"/>
      <c r="G44" s="317"/>
      <c r="I44" s="317"/>
      <c r="J44" s="317"/>
      <c r="K44" s="317"/>
      <c r="M44" s="317"/>
      <c r="N44" s="317"/>
      <c r="O44" s="317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613</v>
      </c>
      <c r="B46" s="51" t="s">
        <v>668</v>
      </c>
      <c r="C46" s="51"/>
      <c r="E46" s="4" t="s">
        <v>613</v>
      </c>
      <c r="F46" s="51" t="s">
        <v>668</v>
      </c>
      <c r="G46" s="51"/>
      <c r="I46" s="4" t="s">
        <v>613</v>
      </c>
      <c r="J46" s="51" t="s">
        <v>668</v>
      </c>
      <c r="K46" s="51"/>
      <c r="M46" s="4" t="s">
        <v>613</v>
      </c>
      <c r="N46" s="51" t="s">
        <v>614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633</v>
      </c>
      <c r="B48" s="18"/>
      <c r="C48" s="16"/>
      <c r="E48" s="16" t="s">
        <v>633</v>
      </c>
      <c r="F48" s="18"/>
      <c r="G48" s="16"/>
      <c r="I48" s="16" t="s">
        <v>633</v>
      </c>
      <c r="J48" s="18"/>
      <c r="K48" s="16"/>
      <c r="M48" s="16" t="s">
        <v>633</v>
      </c>
      <c r="N48" s="18"/>
      <c r="O48" s="16"/>
    </row>
    <row r="49" spans="1:15" x14ac:dyDescent="0.25">
      <c r="A49" s="16" t="s">
        <v>240</v>
      </c>
      <c r="B49" s="18"/>
      <c r="C49" s="16"/>
      <c r="E49" s="16" t="s">
        <v>240</v>
      </c>
      <c r="F49" s="18"/>
      <c r="G49" s="16"/>
      <c r="I49" s="16" t="s">
        <v>240</v>
      </c>
      <c r="J49" s="18"/>
      <c r="K49" s="16"/>
      <c r="M49" s="16" t="s">
        <v>240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624</v>
      </c>
      <c r="B53" s="18"/>
      <c r="C53" s="16"/>
      <c r="E53" s="16" t="s">
        <v>624</v>
      </c>
      <c r="F53" s="18"/>
      <c r="G53" s="16"/>
      <c r="I53" s="16" t="s">
        <v>624</v>
      </c>
      <c r="J53" s="18"/>
      <c r="K53" s="16"/>
      <c r="M53" s="16" t="s">
        <v>624</v>
      </c>
      <c r="N53" s="18"/>
      <c r="O53" s="16"/>
    </row>
    <row r="54" spans="1:15" x14ac:dyDescent="0.25">
      <c r="A54" s="16" t="s">
        <v>625</v>
      </c>
      <c r="B54" s="18"/>
      <c r="C54" s="16"/>
      <c r="E54" s="16" t="s">
        <v>625</v>
      </c>
      <c r="F54" s="18"/>
      <c r="G54" s="16"/>
      <c r="I54" s="16" t="s">
        <v>625</v>
      </c>
      <c r="J54" s="18"/>
      <c r="K54" s="16"/>
      <c r="M54" s="16" t="s">
        <v>625</v>
      </c>
      <c r="N54" s="18"/>
      <c r="O54" s="16"/>
    </row>
    <row r="55" spans="1:15" x14ac:dyDescent="0.25">
      <c r="A55" s="16" t="s">
        <v>626</v>
      </c>
      <c r="B55" s="18"/>
      <c r="C55" s="16"/>
      <c r="E55" s="16" t="s">
        <v>626</v>
      </c>
      <c r="F55" s="18"/>
      <c r="G55" s="16"/>
      <c r="I55" s="16" t="s">
        <v>626</v>
      </c>
      <c r="J55" s="18">
        <v>18.05</v>
      </c>
      <c r="K55" s="16"/>
      <c r="M55" s="16" t="s">
        <v>626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303</v>
      </c>
      <c r="B60" s="18">
        <f>SUM(B47:B59)</f>
        <v>0</v>
      </c>
      <c r="C60" s="16"/>
      <c r="E60" s="16" t="s">
        <v>303</v>
      </c>
      <c r="F60" s="18">
        <f>SUM(F47:F59)</f>
        <v>0</v>
      </c>
      <c r="G60" s="16"/>
      <c r="I60" s="16" t="s">
        <v>303</v>
      </c>
      <c r="J60" s="18">
        <f>SUM(J47:J59)</f>
        <v>36.1</v>
      </c>
      <c r="K60" s="16"/>
      <c r="M60" s="16" t="s">
        <v>303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7" t="s">
        <v>203</v>
      </c>
      <c r="B1" s="317"/>
      <c r="C1" s="317"/>
      <c r="E1" s="317" t="s">
        <v>0</v>
      </c>
      <c r="F1" s="317"/>
      <c r="G1" s="317"/>
      <c r="I1" s="317" t="s">
        <v>1</v>
      </c>
      <c r="J1" s="317"/>
      <c r="K1" s="317"/>
      <c r="M1" s="317" t="s">
        <v>18</v>
      </c>
      <c r="N1" s="317"/>
      <c r="O1" s="317"/>
    </row>
    <row r="2" spans="1:15" ht="15" customHeight="1" x14ac:dyDescent="0.25">
      <c r="A2" s="317"/>
      <c r="B2" s="317"/>
      <c r="C2" s="317"/>
      <c r="E2" s="317"/>
      <c r="F2" s="317"/>
      <c r="G2" s="317"/>
      <c r="I2" s="317"/>
      <c r="J2" s="317"/>
      <c r="K2" s="317"/>
      <c r="M2" s="317"/>
      <c r="N2" s="317"/>
      <c r="O2" s="317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613</v>
      </c>
      <c r="B4" s="51" t="s">
        <v>8</v>
      </c>
      <c r="C4" s="51"/>
      <c r="E4" s="4" t="s">
        <v>613</v>
      </c>
      <c r="F4" s="51" t="s">
        <v>668</v>
      </c>
      <c r="G4" s="51"/>
      <c r="I4" s="4" t="s">
        <v>613</v>
      </c>
      <c r="J4" s="51" t="s">
        <v>668</v>
      </c>
      <c r="K4" s="51"/>
      <c r="M4" s="4" t="s">
        <v>613</v>
      </c>
      <c r="N4" s="51" t="s">
        <v>614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633</v>
      </c>
      <c r="B6" s="18"/>
      <c r="C6" s="16"/>
      <c r="E6" s="16" t="s">
        <v>204</v>
      </c>
      <c r="F6" s="18"/>
      <c r="G6" s="16"/>
      <c r="I6" s="16" t="s">
        <v>669</v>
      </c>
      <c r="J6" s="18"/>
      <c r="K6" s="16"/>
      <c r="M6" s="16" t="s">
        <v>670</v>
      </c>
      <c r="N6" s="18"/>
      <c r="O6" s="16"/>
    </row>
    <row r="7" spans="1:15" x14ac:dyDescent="0.25">
      <c r="A7" s="16" t="s">
        <v>240</v>
      </c>
      <c r="B7" s="285"/>
      <c r="C7" s="16"/>
      <c r="E7" s="16" t="s">
        <v>240</v>
      </c>
      <c r="F7" s="18"/>
      <c r="G7" s="16"/>
      <c r="I7" s="16" t="s">
        <v>240</v>
      </c>
      <c r="J7" s="18"/>
      <c r="K7" s="16"/>
      <c r="M7" s="16" t="s">
        <v>240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624</v>
      </c>
      <c r="B11" s="285"/>
      <c r="C11" s="16"/>
      <c r="E11" s="16" t="s">
        <v>624</v>
      </c>
      <c r="F11" s="18"/>
      <c r="G11" s="16"/>
      <c r="I11" s="16" t="s">
        <v>624</v>
      </c>
      <c r="J11" s="18"/>
      <c r="K11" s="16"/>
      <c r="M11" s="16" t="s">
        <v>624</v>
      </c>
      <c r="N11" s="18"/>
      <c r="O11" s="16"/>
    </row>
    <row r="12" spans="1:15" x14ac:dyDescent="0.25">
      <c r="A12" s="16" t="s">
        <v>625</v>
      </c>
      <c r="B12" s="18"/>
      <c r="C12" s="16"/>
      <c r="E12" s="16" t="s">
        <v>173</v>
      </c>
      <c r="F12" s="18"/>
      <c r="G12" s="16"/>
      <c r="I12" s="16" t="s">
        <v>625</v>
      </c>
      <c r="J12" s="18"/>
      <c r="K12" s="16"/>
      <c r="M12" s="16" t="s">
        <v>670</v>
      </c>
      <c r="N12" s="18"/>
      <c r="O12" s="16"/>
    </row>
    <row r="13" spans="1:15" x14ac:dyDescent="0.25">
      <c r="A13" s="16" t="s">
        <v>626</v>
      </c>
      <c r="B13" s="285"/>
      <c r="C13" s="16"/>
      <c r="E13" s="16" t="s">
        <v>626</v>
      </c>
      <c r="F13" s="18"/>
      <c r="G13" s="16"/>
      <c r="I13" s="16" t="s">
        <v>626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303</v>
      </c>
      <c r="B18" s="18">
        <f>SUM(B5:B17)</f>
        <v>0</v>
      </c>
      <c r="C18" s="16"/>
      <c r="E18" s="16" t="s">
        <v>303</v>
      </c>
      <c r="F18" s="18">
        <f>SUM(F5:F17)</f>
        <v>0</v>
      </c>
      <c r="G18" s="16"/>
      <c r="I18" s="16" t="s">
        <v>303</v>
      </c>
      <c r="J18" s="18">
        <f>SUM(J5:J17)</f>
        <v>0</v>
      </c>
      <c r="K18" s="16"/>
      <c r="M18" s="16" t="s">
        <v>303</v>
      </c>
      <c r="N18" s="18">
        <f>SUM(N5:N17)</f>
        <v>0</v>
      </c>
      <c r="O18" s="16"/>
    </row>
    <row r="22" spans="1:15" ht="15" customHeight="1" x14ac:dyDescent="0.25">
      <c r="A22" s="317" t="s">
        <v>249</v>
      </c>
      <c r="B22" s="317"/>
      <c r="C22" s="317"/>
      <c r="E22" s="317" t="s">
        <v>671</v>
      </c>
      <c r="F22" s="317"/>
      <c r="G22" s="317"/>
      <c r="I22" s="317" t="s">
        <v>21</v>
      </c>
      <c r="J22" s="317"/>
      <c r="K22" s="317"/>
      <c r="M22" s="317" t="s">
        <v>74</v>
      </c>
      <c r="N22" s="317"/>
      <c r="O22" s="317"/>
    </row>
    <row r="23" spans="1:15" x14ac:dyDescent="0.25">
      <c r="A23" s="317"/>
      <c r="B23" s="317"/>
      <c r="C23" s="317"/>
      <c r="E23" s="317"/>
      <c r="F23" s="317"/>
      <c r="G23" s="317"/>
      <c r="I23" s="317"/>
      <c r="J23" s="317"/>
      <c r="K23" s="317"/>
      <c r="M23" s="317"/>
      <c r="N23" s="317"/>
      <c r="O23" s="317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613</v>
      </c>
      <c r="B25" s="51" t="s">
        <v>668</v>
      </c>
      <c r="C25" s="51"/>
      <c r="E25" s="4" t="s">
        <v>613</v>
      </c>
      <c r="F25" s="51" t="s">
        <v>668</v>
      </c>
      <c r="G25" s="51"/>
      <c r="I25" s="4" t="s">
        <v>613</v>
      </c>
      <c r="J25" s="51" t="s">
        <v>668</v>
      </c>
      <c r="K25" s="51"/>
      <c r="M25" s="4" t="s">
        <v>613</v>
      </c>
      <c r="N25" s="51" t="s">
        <v>614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633</v>
      </c>
      <c r="B27" s="18"/>
      <c r="C27" s="16"/>
      <c r="E27" s="16" t="s">
        <v>633</v>
      </c>
      <c r="F27" s="18"/>
      <c r="G27" s="16"/>
      <c r="I27" s="16" t="s">
        <v>633</v>
      </c>
      <c r="J27" s="18"/>
      <c r="K27" s="16"/>
      <c r="M27" s="16" t="s">
        <v>633</v>
      </c>
      <c r="N27" s="18"/>
      <c r="O27" s="16"/>
    </row>
    <row r="28" spans="1:15" x14ac:dyDescent="0.25">
      <c r="A28" s="16" t="s">
        <v>240</v>
      </c>
      <c r="B28" s="285"/>
      <c r="C28" s="16"/>
      <c r="E28" s="16" t="s">
        <v>240</v>
      </c>
      <c r="F28" s="18"/>
      <c r="G28" s="16"/>
      <c r="I28" s="16" t="s">
        <v>240</v>
      </c>
      <c r="J28" s="18"/>
      <c r="K28" s="16"/>
      <c r="M28" s="16" t="s">
        <v>240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624</v>
      </c>
      <c r="B32" s="285"/>
      <c r="C32" s="16"/>
      <c r="E32" s="16" t="s">
        <v>624</v>
      </c>
      <c r="F32" s="18"/>
      <c r="G32" s="16"/>
      <c r="I32" s="16" t="s">
        <v>624</v>
      </c>
      <c r="J32" s="18"/>
      <c r="K32" s="16"/>
      <c r="M32" s="16" t="s">
        <v>624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643</v>
      </c>
      <c r="F33" s="18"/>
      <c r="G33" s="16"/>
      <c r="I33" s="16" t="s">
        <v>71</v>
      </c>
      <c r="J33" s="18"/>
      <c r="K33" s="16"/>
      <c r="M33" s="16" t="s">
        <v>625</v>
      </c>
      <c r="N33" s="18"/>
      <c r="O33" s="16"/>
    </row>
    <row r="34" spans="1:15" x14ac:dyDescent="0.25">
      <c r="A34" s="16" t="s">
        <v>669</v>
      </c>
      <c r="B34" s="18"/>
      <c r="C34" s="16"/>
      <c r="E34" s="16" t="s">
        <v>669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303</v>
      </c>
      <c r="B39" s="18">
        <f>SUM(B26:B38)</f>
        <v>0</v>
      </c>
      <c r="C39" s="16"/>
      <c r="E39" s="16" t="s">
        <v>303</v>
      </c>
      <c r="F39" s="18">
        <f>SUM(F26:F38)</f>
        <v>0</v>
      </c>
      <c r="G39" s="16"/>
      <c r="I39" s="16" t="s">
        <v>303</v>
      </c>
      <c r="J39" s="18">
        <f>SUM(J26:J38)</f>
        <v>0</v>
      </c>
      <c r="K39" s="16"/>
      <c r="M39" s="16" t="s">
        <v>303</v>
      </c>
      <c r="N39" s="18">
        <f>SUM(N26:N38)</f>
        <v>0</v>
      </c>
      <c r="O39" s="16"/>
    </row>
    <row r="43" spans="1:15" x14ac:dyDescent="0.25">
      <c r="A43" s="317" t="s">
        <v>75</v>
      </c>
      <c r="B43" s="317"/>
      <c r="C43" s="317"/>
      <c r="E43" s="317" t="s">
        <v>632</v>
      </c>
      <c r="F43" s="317"/>
      <c r="G43" s="317"/>
      <c r="I43" s="317" t="s">
        <v>98</v>
      </c>
      <c r="J43" s="317"/>
      <c r="K43" s="317"/>
      <c r="M43" s="317" t="s">
        <v>203</v>
      </c>
      <c r="N43" s="317"/>
      <c r="O43" s="317"/>
    </row>
    <row r="44" spans="1:15" x14ac:dyDescent="0.25">
      <c r="A44" s="317"/>
      <c r="B44" s="317"/>
      <c r="C44" s="317"/>
      <c r="E44" s="317"/>
      <c r="F44" s="317"/>
      <c r="G44" s="317"/>
      <c r="I44" s="317"/>
      <c r="J44" s="317"/>
      <c r="K44" s="317"/>
      <c r="M44" s="317"/>
      <c r="N44" s="317"/>
      <c r="O44" s="317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613</v>
      </c>
      <c r="B46" s="51" t="s">
        <v>668</v>
      </c>
      <c r="C46" s="51"/>
      <c r="E46" s="4" t="s">
        <v>613</v>
      </c>
      <c r="F46" s="51" t="s">
        <v>668</v>
      </c>
      <c r="G46" s="51"/>
      <c r="I46" s="4" t="s">
        <v>613</v>
      </c>
      <c r="J46" s="51" t="s">
        <v>668</v>
      </c>
      <c r="K46" s="51"/>
      <c r="M46" s="4" t="s">
        <v>613</v>
      </c>
      <c r="N46" s="51" t="s">
        <v>614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633</v>
      </c>
      <c r="B48" s="18"/>
      <c r="C48" s="16"/>
      <c r="E48" s="16" t="s">
        <v>633</v>
      </c>
      <c r="F48" s="18"/>
      <c r="G48" s="16"/>
      <c r="I48" s="16" t="s">
        <v>633</v>
      </c>
      <c r="J48" s="18"/>
      <c r="K48" s="16"/>
      <c r="M48" s="16" t="s">
        <v>633</v>
      </c>
      <c r="N48" s="18"/>
      <c r="O48" s="16"/>
    </row>
    <row r="49" spans="1:15" x14ac:dyDescent="0.25">
      <c r="A49" s="16" t="s">
        <v>240</v>
      </c>
      <c r="B49" s="18"/>
      <c r="C49" s="16"/>
      <c r="E49" s="16" t="s">
        <v>240</v>
      </c>
      <c r="F49" s="18"/>
      <c r="G49" s="16"/>
      <c r="I49" s="16" t="s">
        <v>240</v>
      </c>
      <c r="J49" s="18"/>
      <c r="K49" s="16"/>
      <c r="M49" s="16" t="s">
        <v>240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624</v>
      </c>
      <c r="B53" s="18"/>
      <c r="C53" s="16"/>
      <c r="E53" s="16" t="s">
        <v>624</v>
      </c>
      <c r="F53" s="18"/>
      <c r="G53" s="16"/>
      <c r="I53" s="16" t="s">
        <v>624</v>
      </c>
      <c r="J53" s="18"/>
      <c r="K53" s="16"/>
      <c r="M53" s="16" t="s">
        <v>624</v>
      </c>
      <c r="N53" s="18"/>
      <c r="O53" s="16"/>
    </row>
    <row r="54" spans="1:15" x14ac:dyDescent="0.25">
      <c r="A54" s="16" t="s">
        <v>625</v>
      </c>
      <c r="B54" s="18"/>
      <c r="C54" s="16"/>
      <c r="E54" s="16" t="s">
        <v>625</v>
      </c>
      <c r="F54" s="18"/>
      <c r="G54" s="16"/>
      <c r="I54" s="16" t="s">
        <v>625</v>
      </c>
      <c r="J54" s="18"/>
      <c r="K54" s="16"/>
      <c r="M54" s="16" t="s">
        <v>625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303</v>
      </c>
      <c r="B60" s="18">
        <f>SUM(B47:B59)</f>
        <v>0</v>
      </c>
      <c r="C60" s="16"/>
      <c r="E60" s="16" t="s">
        <v>303</v>
      </c>
      <c r="F60" s="18">
        <f>SUM(F47:F59)</f>
        <v>0</v>
      </c>
      <c r="G60" s="16"/>
      <c r="I60" s="16" t="s">
        <v>303</v>
      </c>
      <c r="J60" s="18">
        <f>SUM(J47:J59)</f>
        <v>0</v>
      </c>
      <c r="K60" s="16"/>
      <c r="M60" s="16" t="s">
        <v>303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2" sqref="B12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7" t="s">
        <v>0</v>
      </c>
      <c r="B1" s="317"/>
      <c r="C1" s="317"/>
      <c r="E1" s="317" t="s">
        <v>1</v>
      </c>
      <c r="F1" s="317"/>
      <c r="G1" s="317"/>
      <c r="I1" s="317" t="s">
        <v>18</v>
      </c>
      <c r="J1" s="317"/>
      <c r="K1" s="317"/>
      <c r="M1" s="317" t="s">
        <v>19</v>
      </c>
      <c r="N1" s="317"/>
      <c r="O1" s="317"/>
    </row>
    <row r="2" spans="1:15" ht="15" customHeight="1" x14ac:dyDescent="0.25">
      <c r="A2" s="317"/>
      <c r="B2" s="317"/>
      <c r="C2" s="317"/>
      <c r="E2" s="317"/>
      <c r="F2" s="317"/>
      <c r="G2" s="317"/>
      <c r="I2" s="317"/>
      <c r="J2" s="317"/>
      <c r="K2" s="317"/>
      <c r="M2" s="317"/>
      <c r="N2" s="317"/>
      <c r="O2" s="317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613</v>
      </c>
      <c r="B4" s="51" t="s">
        <v>668</v>
      </c>
      <c r="C4" s="51"/>
      <c r="E4" s="4" t="s">
        <v>613</v>
      </c>
      <c r="F4" s="51" t="s">
        <v>668</v>
      </c>
      <c r="G4" s="51"/>
      <c r="I4" s="4" t="s">
        <v>613</v>
      </c>
      <c r="J4" s="51" t="s">
        <v>668</v>
      </c>
      <c r="K4" s="51"/>
      <c r="M4" s="4" t="s">
        <v>613</v>
      </c>
      <c r="N4" s="51" t="s">
        <v>614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633</v>
      </c>
      <c r="B6" s="18"/>
      <c r="C6" s="16"/>
      <c r="E6" s="16" t="s">
        <v>633</v>
      </c>
      <c r="F6" s="18"/>
      <c r="G6" s="16"/>
      <c r="I6" s="16" t="s">
        <v>633</v>
      </c>
      <c r="J6" s="18"/>
      <c r="K6" s="16"/>
      <c r="M6" s="16" t="s">
        <v>633</v>
      </c>
      <c r="N6" s="18"/>
      <c r="O6" s="16"/>
    </row>
    <row r="7" spans="1:15" x14ac:dyDescent="0.25">
      <c r="A7" s="16" t="s">
        <v>240</v>
      </c>
      <c r="B7" s="18">
        <v>20</v>
      </c>
      <c r="C7" s="16"/>
      <c r="E7" s="16" t="s">
        <v>240</v>
      </c>
      <c r="F7" s="18"/>
      <c r="G7" s="16"/>
      <c r="I7" s="16" t="s">
        <v>240</v>
      </c>
      <c r="J7" s="18"/>
      <c r="K7" s="16"/>
      <c r="M7" s="16" t="s">
        <v>240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624</v>
      </c>
      <c r="B11" s="18">
        <v>20</v>
      </c>
      <c r="C11" s="16"/>
      <c r="E11" s="16" t="s">
        <v>624</v>
      </c>
      <c r="F11" s="18"/>
      <c r="G11" s="16"/>
      <c r="I11" s="16" t="s">
        <v>624</v>
      </c>
      <c r="J11" s="18"/>
      <c r="K11" s="16"/>
      <c r="M11" s="16" t="s">
        <v>624</v>
      </c>
      <c r="N11" s="18"/>
      <c r="O11" s="16"/>
    </row>
    <row r="12" spans="1:15" x14ac:dyDescent="0.25">
      <c r="A12" s="16" t="s">
        <v>625</v>
      </c>
      <c r="B12" s="18"/>
      <c r="C12" s="16"/>
      <c r="E12" s="16"/>
      <c r="F12" s="18"/>
      <c r="G12" s="16"/>
      <c r="I12" s="16" t="s">
        <v>625</v>
      </c>
      <c r="J12" s="18"/>
      <c r="K12" s="16"/>
      <c r="M12" s="16" t="s">
        <v>625</v>
      </c>
      <c r="N12" s="18"/>
      <c r="O12" s="16"/>
    </row>
    <row r="13" spans="1:15" x14ac:dyDescent="0.25">
      <c r="A13" s="16" t="s">
        <v>626</v>
      </c>
      <c r="B13" s="18"/>
      <c r="C13" s="16"/>
      <c r="E13" s="16" t="s">
        <v>626</v>
      </c>
      <c r="F13" s="18"/>
      <c r="G13" s="16"/>
      <c r="I13" s="16" t="s">
        <v>626</v>
      </c>
      <c r="J13" s="18"/>
      <c r="K13" s="16"/>
      <c r="M13" s="16" t="s">
        <v>626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303</v>
      </c>
      <c r="B18" s="18">
        <f>SUM(B5:B17)</f>
        <v>120</v>
      </c>
      <c r="C18" s="16"/>
      <c r="E18" s="16" t="s">
        <v>303</v>
      </c>
      <c r="F18" s="18">
        <f>SUM(F5:F17)</f>
        <v>0</v>
      </c>
      <c r="G18" s="16"/>
      <c r="I18" s="16" t="s">
        <v>303</v>
      </c>
      <c r="J18" s="18">
        <f>SUM(J5:J17)</f>
        <v>0</v>
      </c>
      <c r="K18" s="16"/>
      <c r="M18" s="16" t="s">
        <v>303</v>
      </c>
      <c r="N18" s="18">
        <f>SUM(N5:N17)</f>
        <v>0</v>
      </c>
      <c r="O18" s="16"/>
    </row>
    <row r="22" spans="1:15" ht="15" customHeight="1" x14ac:dyDescent="0.25">
      <c r="A22" s="317" t="s">
        <v>130</v>
      </c>
      <c r="B22" s="317"/>
      <c r="C22" s="317"/>
      <c r="E22" s="317" t="s">
        <v>21</v>
      </c>
      <c r="F22" s="317"/>
      <c r="G22" s="317"/>
      <c r="I22" s="317" t="s">
        <v>74</v>
      </c>
      <c r="J22" s="317"/>
      <c r="K22" s="317"/>
      <c r="M22" s="317" t="s">
        <v>75</v>
      </c>
      <c r="N22" s="317"/>
      <c r="O22" s="317"/>
    </row>
    <row r="23" spans="1:15" x14ac:dyDescent="0.25">
      <c r="A23" s="317"/>
      <c r="B23" s="317"/>
      <c r="C23" s="317"/>
      <c r="E23" s="317"/>
      <c r="F23" s="317"/>
      <c r="G23" s="317"/>
      <c r="I23" s="317"/>
      <c r="J23" s="317"/>
      <c r="K23" s="317"/>
      <c r="M23" s="317"/>
      <c r="N23" s="317"/>
      <c r="O23" s="317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613</v>
      </c>
      <c r="B25" s="51" t="s">
        <v>668</v>
      </c>
      <c r="C25" s="51"/>
      <c r="E25" s="4" t="s">
        <v>613</v>
      </c>
      <c r="F25" s="51" t="s">
        <v>668</v>
      </c>
      <c r="G25" s="51"/>
      <c r="I25" s="4" t="s">
        <v>613</v>
      </c>
      <c r="J25" s="51" t="s">
        <v>668</v>
      </c>
      <c r="K25" s="51"/>
      <c r="M25" s="4" t="s">
        <v>613</v>
      </c>
      <c r="N25" s="51" t="s">
        <v>614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633</v>
      </c>
      <c r="B27" s="18"/>
      <c r="C27" s="16"/>
      <c r="E27" s="16" t="s">
        <v>633</v>
      </c>
      <c r="F27" s="18"/>
      <c r="G27" s="16"/>
      <c r="I27" s="16" t="s">
        <v>633</v>
      </c>
      <c r="J27" s="18"/>
      <c r="K27" s="16"/>
      <c r="M27" s="16" t="s">
        <v>633</v>
      </c>
      <c r="N27" s="18"/>
      <c r="O27" s="16"/>
    </row>
    <row r="28" spans="1:15" x14ac:dyDescent="0.25">
      <c r="A28" s="16" t="s">
        <v>240</v>
      </c>
      <c r="B28" s="18"/>
      <c r="C28" s="16"/>
      <c r="E28" s="16" t="s">
        <v>240</v>
      </c>
      <c r="F28" s="18"/>
      <c r="G28" s="16"/>
      <c r="I28" s="16" t="s">
        <v>240</v>
      </c>
      <c r="J28" s="18"/>
      <c r="K28" s="16"/>
      <c r="M28" s="16" t="s">
        <v>240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624</v>
      </c>
      <c r="B32" s="18"/>
      <c r="C32" s="16"/>
      <c r="E32" s="16" t="s">
        <v>624</v>
      </c>
      <c r="F32" s="18"/>
      <c r="G32" s="16"/>
      <c r="I32" s="16" t="s">
        <v>624</v>
      </c>
      <c r="J32" s="18"/>
      <c r="K32" s="16"/>
      <c r="M32" s="16" t="s">
        <v>624</v>
      </c>
      <c r="N32" s="18"/>
      <c r="O32" s="16"/>
    </row>
    <row r="33" spans="1:15" x14ac:dyDescent="0.25">
      <c r="A33" s="16" t="s">
        <v>625</v>
      </c>
      <c r="B33" s="18"/>
      <c r="C33" s="16"/>
      <c r="E33" s="16" t="s">
        <v>625</v>
      </c>
      <c r="F33" s="18"/>
      <c r="G33" s="16"/>
      <c r="I33" s="16" t="s">
        <v>625</v>
      </c>
      <c r="J33" s="18"/>
      <c r="K33" s="16"/>
      <c r="M33" s="16" t="s">
        <v>625</v>
      </c>
      <c r="N33" s="18"/>
      <c r="O33" s="16"/>
    </row>
    <row r="34" spans="1:15" x14ac:dyDescent="0.25">
      <c r="A34" s="16" t="s">
        <v>626</v>
      </c>
      <c r="B34" s="18"/>
      <c r="C34" s="16"/>
      <c r="E34" s="16" t="s">
        <v>626</v>
      </c>
      <c r="F34" s="18"/>
      <c r="G34" s="16"/>
      <c r="I34" s="16" t="s">
        <v>626</v>
      </c>
      <c r="J34" s="18"/>
      <c r="K34" s="16"/>
      <c r="M34" s="16" t="s">
        <v>626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303</v>
      </c>
      <c r="B39" s="18">
        <f>SUM(B26:B38)</f>
        <v>0</v>
      </c>
      <c r="C39" s="16"/>
      <c r="E39" s="16" t="s">
        <v>303</v>
      </c>
      <c r="F39" s="18">
        <f>SUM(F26:F38)</f>
        <v>0</v>
      </c>
      <c r="G39" s="16"/>
      <c r="I39" s="16" t="s">
        <v>303</v>
      </c>
      <c r="J39" s="18">
        <f>SUM(J26:J38)</f>
        <v>0</v>
      </c>
      <c r="K39" s="16"/>
      <c r="M39" s="16" t="s">
        <v>303</v>
      </c>
      <c r="N39" s="18">
        <f>SUM(N26:N38)</f>
        <v>0</v>
      </c>
      <c r="O39" s="16"/>
    </row>
    <row r="43" spans="1:15" x14ac:dyDescent="0.25">
      <c r="A43" s="317" t="s">
        <v>97</v>
      </c>
      <c r="B43" s="317"/>
      <c r="C43" s="317"/>
      <c r="E43" s="317" t="s">
        <v>167</v>
      </c>
      <c r="F43" s="317"/>
      <c r="G43" s="317"/>
      <c r="I43" s="317" t="s">
        <v>102</v>
      </c>
      <c r="J43" s="317"/>
      <c r="K43" s="317"/>
      <c r="M43" s="317" t="s">
        <v>203</v>
      </c>
      <c r="N43" s="317"/>
      <c r="O43" s="317"/>
    </row>
    <row r="44" spans="1:15" x14ac:dyDescent="0.25">
      <c r="A44" s="317"/>
      <c r="B44" s="317"/>
      <c r="C44" s="317"/>
      <c r="E44" s="317"/>
      <c r="F44" s="317"/>
      <c r="G44" s="317"/>
      <c r="I44" s="317"/>
      <c r="J44" s="317"/>
      <c r="K44" s="317"/>
      <c r="M44" s="317"/>
      <c r="N44" s="317"/>
      <c r="O44" s="317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613</v>
      </c>
      <c r="B46" s="51" t="s">
        <v>668</v>
      </c>
      <c r="C46" s="51"/>
      <c r="E46" s="4" t="s">
        <v>613</v>
      </c>
      <c r="F46" s="51" t="s">
        <v>668</v>
      </c>
      <c r="G46" s="51"/>
      <c r="I46" s="4" t="s">
        <v>613</v>
      </c>
      <c r="J46" s="51" t="s">
        <v>668</v>
      </c>
      <c r="K46" s="51"/>
      <c r="M46" s="4" t="s">
        <v>613</v>
      </c>
      <c r="N46" s="51" t="s">
        <v>672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633</v>
      </c>
      <c r="B48" s="18"/>
      <c r="C48" s="16"/>
      <c r="E48" s="16" t="s">
        <v>633</v>
      </c>
      <c r="F48" s="18"/>
      <c r="G48" s="16"/>
      <c r="I48" s="16" t="s">
        <v>633</v>
      </c>
      <c r="J48" s="18"/>
      <c r="K48" s="16"/>
      <c r="M48" s="16" t="s">
        <v>633</v>
      </c>
      <c r="N48" s="18"/>
      <c r="O48" s="16"/>
    </row>
    <row r="49" spans="1:15" x14ac:dyDescent="0.25">
      <c r="A49" s="16" t="s">
        <v>240</v>
      </c>
      <c r="B49" s="18"/>
      <c r="C49" s="16"/>
      <c r="E49" s="16" t="s">
        <v>240</v>
      </c>
      <c r="F49" s="18"/>
      <c r="G49" s="16"/>
      <c r="I49" s="16" t="s">
        <v>240</v>
      </c>
      <c r="J49" s="18"/>
      <c r="K49" s="16"/>
      <c r="M49" s="16" t="s">
        <v>240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624</v>
      </c>
      <c r="B53" s="18"/>
      <c r="C53" s="16"/>
      <c r="E53" s="16" t="s">
        <v>624</v>
      </c>
      <c r="F53" s="18"/>
      <c r="G53" s="16"/>
      <c r="I53" s="16" t="s">
        <v>624</v>
      </c>
      <c r="J53" s="18"/>
      <c r="K53" s="16"/>
      <c r="M53" s="16" t="s">
        <v>624</v>
      </c>
      <c r="N53" s="18"/>
      <c r="O53" s="16"/>
    </row>
    <row r="54" spans="1:15" x14ac:dyDescent="0.25">
      <c r="A54" s="16" t="s">
        <v>625</v>
      </c>
      <c r="B54" s="18"/>
      <c r="C54" s="16"/>
      <c r="E54" s="16" t="s">
        <v>625</v>
      </c>
      <c r="F54" s="18"/>
      <c r="G54" s="16"/>
      <c r="I54" s="16" t="s">
        <v>625</v>
      </c>
      <c r="J54" s="18"/>
      <c r="K54" s="16"/>
      <c r="M54" s="16" t="s">
        <v>625</v>
      </c>
      <c r="N54" s="18"/>
      <c r="O54" s="16"/>
    </row>
    <row r="55" spans="1:15" x14ac:dyDescent="0.25">
      <c r="A55" s="16" t="s">
        <v>626</v>
      </c>
      <c r="B55" s="18"/>
      <c r="C55" s="16"/>
      <c r="E55" s="16" t="s">
        <v>626</v>
      </c>
      <c r="F55" s="18"/>
      <c r="G55" s="16"/>
      <c r="I55" s="16" t="s">
        <v>626</v>
      </c>
      <c r="J55" s="18"/>
      <c r="K55" s="16"/>
      <c r="M55" s="16" t="s">
        <v>626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303</v>
      </c>
      <c r="B60" s="18">
        <f>SUM(B47:B59)</f>
        <v>0</v>
      </c>
      <c r="C60" s="16"/>
      <c r="E60" s="16" t="s">
        <v>303</v>
      </c>
      <c r="F60" s="18">
        <f>SUM(F47:F59)</f>
        <v>0</v>
      </c>
      <c r="G60" s="16"/>
      <c r="I60" s="16" t="s">
        <v>303</v>
      </c>
      <c r="J60" s="18">
        <f>SUM(J47:J59)</f>
        <v>0</v>
      </c>
      <c r="K60" s="16"/>
      <c r="M60" s="16" t="s">
        <v>303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17"/>
      <c r="B1" s="317"/>
      <c r="C1" s="317"/>
      <c r="F1" s="290"/>
      <c r="G1" s="290"/>
      <c r="I1" s="317" t="s">
        <v>673</v>
      </c>
      <c r="J1" s="317"/>
      <c r="K1" s="317"/>
      <c r="M1" s="317" t="s">
        <v>498</v>
      </c>
      <c r="N1" s="317"/>
      <c r="O1" s="317"/>
    </row>
    <row r="2" spans="1:15" ht="15" customHeight="1" x14ac:dyDescent="0.25">
      <c r="A2" s="317"/>
      <c r="B2" s="317"/>
      <c r="C2" s="317"/>
      <c r="E2" s="337" t="s">
        <v>889</v>
      </c>
      <c r="F2" s="337"/>
      <c r="G2" s="337"/>
      <c r="I2" s="317"/>
      <c r="J2" s="317"/>
      <c r="K2" s="317"/>
      <c r="M2" s="317"/>
      <c r="N2" s="317"/>
      <c r="O2" s="317"/>
    </row>
    <row r="3" spans="1:15" ht="27" x14ac:dyDescent="0.35">
      <c r="A3" s="331"/>
      <c r="B3" s="332"/>
      <c r="C3" s="331"/>
      <c r="E3" s="308"/>
      <c r="F3" s="308"/>
      <c r="G3" s="308"/>
      <c r="J3" s="275"/>
      <c r="N3" s="275"/>
    </row>
    <row r="4" spans="1:15" x14ac:dyDescent="0.25">
      <c r="A4" s="335"/>
      <c r="B4" s="336"/>
      <c r="C4" s="336"/>
      <c r="E4" s="4" t="s">
        <v>613</v>
      </c>
      <c r="F4" s="51" t="s">
        <v>668</v>
      </c>
      <c r="G4" s="51"/>
      <c r="I4" s="4" t="s">
        <v>613</v>
      </c>
      <c r="J4" s="51" t="s">
        <v>668</v>
      </c>
      <c r="K4" s="51"/>
      <c r="M4" s="4" t="s">
        <v>613</v>
      </c>
      <c r="N4" s="51" t="s">
        <v>668</v>
      </c>
      <c r="O4" s="51"/>
    </row>
    <row r="5" spans="1:15" x14ac:dyDescent="0.25">
      <c r="A5" s="330"/>
      <c r="B5" s="333"/>
      <c r="C5" s="330"/>
      <c r="E5" s="288" t="s">
        <v>104</v>
      </c>
      <c r="F5" s="50">
        <v>95.38</v>
      </c>
      <c r="G5" s="16"/>
      <c r="I5" s="287" t="s">
        <v>104</v>
      </c>
      <c r="J5" s="18"/>
      <c r="K5" s="16"/>
      <c r="M5" s="288" t="s">
        <v>104</v>
      </c>
      <c r="N5" s="18"/>
      <c r="O5" s="16"/>
    </row>
    <row r="6" spans="1:15" x14ac:dyDescent="0.25">
      <c r="A6" s="330"/>
      <c r="B6" s="333"/>
      <c r="C6" s="330"/>
      <c r="E6" s="288" t="s">
        <v>633</v>
      </c>
      <c r="F6" s="50"/>
      <c r="G6" s="16"/>
      <c r="I6" s="287" t="s">
        <v>633</v>
      </c>
      <c r="J6" s="18"/>
      <c r="K6" s="16"/>
      <c r="M6" s="288" t="s">
        <v>633</v>
      </c>
      <c r="N6" s="18"/>
      <c r="O6" s="16"/>
    </row>
    <row r="7" spans="1:15" x14ac:dyDescent="0.25">
      <c r="A7" s="330"/>
      <c r="B7" s="334"/>
      <c r="C7" s="330"/>
      <c r="E7" s="287" t="s">
        <v>240</v>
      </c>
      <c r="F7" s="50">
        <v>58.94</v>
      </c>
      <c r="G7" s="16"/>
      <c r="I7" s="287" t="s">
        <v>240</v>
      </c>
      <c r="J7" s="18"/>
      <c r="K7" s="16"/>
      <c r="M7" s="287" t="s">
        <v>240</v>
      </c>
      <c r="N7" s="18"/>
      <c r="O7" s="16"/>
    </row>
    <row r="8" spans="1:15" x14ac:dyDescent="0.25">
      <c r="A8" s="330"/>
      <c r="B8" s="333"/>
      <c r="C8" s="330"/>
      <c r="E8" s="288" t="s">
        <v>186</v>
      </c>
      <c r="F8" s="50">
        <v>59.05</v>
      </c>
      <c r="G8" s="16"/>
      <c r="I8" s="287" t="s">
        <v>186</v>
      </c>
      <c r="J8" s="18"/>
      <c r="K8" s="16"/>
      <c r="M8" s="288" t="s">
        <v>186</v>
      </c>
      <c r="N8" s="18"/>
      <c r="O8" s="16"/>
    </row>
    <row r="9" spans="1:15" x14ac:dyDescent="0.25">
      <c r="A9" s="330"/>
      <c r="B9" s="334"/>
      <c r="C9" s="330"/>
      <c r="E9" s="288" t="s">
        <v>173</v>
      </c>
      <c r="F9" s="50">
        <v>98.64</v>
      </c>
      <c r="G9" s="16"/>
      <c r="I9" s="287" t="s">
        <v>173</v>
      </c>
      <c r="J9" s="18"/>
      <c r="K9" s="16"/>
      <c r="M9" s="288" t="s">
        <v>173</v>
      </c>
      <c r="N9" s="18"/>
      <c r="O9" s="16"/>
    </row>
    <row r="10" spans="1:15" x14ac:dyDescent="0.25">
      <c r="A10" s="330"/>
      <c r="B10" s="333"/>
      <c r="C10" s="330"/>
      <c r="E10" s="288" t="s">
        <v>111</v>
      </c>
      <c r="F10" s="50"/>
      <c r="G10" s="16"/>
      <c r="I10" s="287" t="s">
        <v>111</v>
      </c>
      <c r="J10" s="18"/>
      <c r="K10" s="16"/>
      <c r="M10" s="288" t="s">
        <v>111</v>
      </c>
      <c r="N10" s="18"/>
      <c r="O10" s="16"/>
    </row>
    <row r="11" spans="1:15" x14ac:dyDescent="0.25">
      <c r="A11" s="330"/>
      <c r="B11" s="334"/>
      <c r="C11" s="330"/>
      <c r="E11" s="287" t="s">
        <v>624</v>
      </c>
      <c r="F11" s="50">
        <v>58.94</v>
      </c>
      <c r="G11" s="16"/>
      <c r="I11" s="287" t="s">
        <v>624</v>
      </c>
      <c r="J11" s="18"/>
      <c r="K11" s="16"/>
      <c r="M11" s="287" t="s">
        <v>624</v>
      </c>
      <c r="N11" s="18"/>
      <c r="O11" s="16"/>
    </row>
    <row r="12" spans="1:15" x14ac:dyDescent="0.25">
      <c r="A12" s="330"/>
      <c r="B12" s="333"/>
      <c r="C12" s="330"/>
      <c r="E12" s="288" t="s">
        <v>891</v>
      </c>
      <c r="F12" s="50">
        <v>95.38</v>
      </c>
      <c r="G12" s="16"/>
      <c r="I12" s="287" t="s">
        <v>674</v>
      </c>
      <c r="J12" s="18"/>
      <c r="K12" s="16"/>
      <c r="M12" s="288" t="s">
        <v>674</v>
      </c>
      <c r="N12" s="18"/>
      <c r="O12" s="16"/>
    </row>
    <row r="13" spans="1:15" x14ac:dyDescent="0.25">
      <c r="A13" s="330"/>
      <c r="B13" s="333"/>
      <c r="C13" s="330"/>
      <c r="E13" s="288" t="s">
        <v>675</v>
      </c>
      <c r="F13" s="50"/>
      <c r="G13" s="16"/>
      <c r="I13" s="287" t="s">
        <v>675</v>
      </c>
      <c r="J13" s="18"/>
      <c r="K13" s="16"/>
      <c r="M13" s="288" t="s">
        <v>675</v>
      </c>
      <c r="N13" s="18"/>
      <c r="O13" s="16"/>
    </row>
    <row r="14" spans="1:15" x14ac:dyDescent="0.25">
      <c r="A14" s="330"/>
      <c r="B14" s="334"/>
      <c r="C14" s="330"/>
      <c r="E14" s="287" t="s">
        <v>676</v>
      </c>
      <c r="F14" s="50"/>
      <c r="G14" s="16"/>
      <c r="I14" s="287" t="s">
        <v>676</v>
      </c>
      <c r="J14" s="18"/>
      <c r="K14" s="16"/>
      <c r="M14" s="287" t="s">
        <v>676</v>
      </c>
      <c r="N14" s="18"/>
      <c r="O14" s="16"/>
    </row>
    <row r="15" spans="1:15" x14ac:dyDescent="0.25">
      <c r="A15" s="330"/>
      <c r="B15" s="267"/>
      <c r="C15" s="330"/>
      <c r="E15" s="287" t="s">
        <v>99</v>
      </c>
      <c r="F15" s="50">
        <v>58.94</v>
      </c>
      <c r="G15" s="16"/>
      <c r="I15" s="287" t="s">
        <v>99</v>
      </c>
      <c r="J15" s="18"/>
      <c r="K15" s="16"/>
      <c r="M15" s="287" t="s">
        <v>99</v>
      </c>
      <c r="N15" s="18"/>
      <c r="O15" s="16"/>
    </row>
    <row r="16" spans="1:15" x14ac:dyDescent="0.25">
      <c r="A16" s="330"/>
      <c r="B16" s="267"/>
      <c r="C16" s="330"/>
      <c r="E16" s="287" t="s">
        <v>623</v>
      </c>
      <c r="F16" s="50">
        <v>49.53</v>
      </c>
      <c r="G16" s="16"/>
      <c r="I16" s="287" t="s">
        <v>677</v>
      </c>
      <c r="J16" s="18"/>
      <c r="K16" s="16"/>
      <c r="M16" s="287" t="s">
        <v>677</v>
      </c>
      <c r="N16" s="18"/>
      <c r="O16" s="16"/>
    </row>
    <row r="17" spans="1:15" x14ac:dyDescent="0.25">
      <c r="A17" s="330"/>
      <c r="B17" s="267"/>
      <c r="C17" s="330"/>
      <c r="E17" s="287" t="s">
        <v>678</v>
      </c>
      <c r="F17" s="50"/>
      <c r="G17" s="16"/>
      <c r="I17" s="287" t="s">
        <v>678</v>
      </c>
      <c r="J17" s="18"/>
      <c r="K17" s="16"/>
      <c r="M17" s="287" t="s">
        <v>678</v>
      </c>
      <c r="N17" s="18"/>
      <c r="O17" s="16"/>
    </row>
    <row r="18" spans="1:15" x14ac:dyDescent="0.25">
      <c r="A18" s="330"/>
      <c r="B18" s="267"/>
      <c r="C18" s="330"/>
      <c r="E18" s="287" t="s">
        <v>680</v>
      </c>
      <c r="F18" s="50">
        <v>59.94</v>
      </c>
      <c r="G18" s="16"/>
      <c r="I18" s="287" t="s">
        <v>679</v>
      </c>
      <c r="J18" s="18"/>
      <c r="K18" s="16"/>
      <c r="M18" s="287" t="s">
        <v>680</v>
      </c>
      <c r="N18" s="18"/>
      <c r="O18" s="16"/>
    </row>
    <row r="19" spans="1:15" x14ac:dyDescent="0.25">
      <c r="E19" s="287" t="s">
        <v>679</v>
      </c>
      <c r="F19" s="50">
        <v>58.94</v>
      </c>
      <c r="G19" s="16"/>
      <c r="I19" s="16" t="s">
        <v>681</v>
      </c>
      <c r="J19" s="18"/>
      <c r="K19" s="16"/>
      <c r="M19" s="287" t="s">
        <v>679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87" t="s">
        <v>303</v>
      </c>
      <c r="J20" s="21">
        <f>SUM(J5:J19)</f>
        <v>0</v>
      </c>
      <c r="K20" s="16"/>
      <c r="M20" s="16" t="s">
        <v>681</v>
      </c>
      <c r="N20" s="18"/>
      <c r="O20" s="16"/>
    </row>
    <row r="21" spans="1:15" x14ac:dyDescent="0.25">
      <c r="E21" s="16" t="s">
        <v>682</v>
      </c>
      <c r="F21" s="50">
        <v>58.94</v>
      </c>
      <c r="G21" s="16"/>
      <c r="I21" s="126"/>
      <c r="J21" s="29"/>
      <c r="M21" s="16" t="s">
        <v>682</v>
      </c>
      <c r="N21" s="18"/>
    </row>
    <row r="22" spans="1:15" x14ac:dyDescent="0.25">
      <c r="E22" s="287" t="s">
        <v>685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87" t="s">
        <v>892</v>
      </c>
      <c r="F23" s="50"/>
      <c r="G23" s="16"/>
      <c r="I23" s="126"/>
      <c r="J23" s="29"/>
      <c r="M23" s="16"/>
      <c r="N23" s="18"/>
    </row>
    <row r="24" spans="1:15" x14ac:dyDescent="0.25">
      <c r="E24" s="16" t="s">
        <v>893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303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87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17" t="s">
        <v>19</v>
      </c>
      <c r="B41" s="317"/>
      <c r="C41" s="317"/>
      <c r="E41" s="317" t="s">
        <v>20</v>
      </c>
      <c r="F41" s="317"/>
      <c r="G41" s="317"/>
      <c r="I41" s="317" t="s">
        <v>683</v>
      </c>
      <c r="J41" s="317"/>
      <c r="K41" s="317"/>
      <c r="O41" s="290"/>
    </row>
    <row r="42" spans="1:15" ht="15" customHeight="1" x14ac:dyDescent="0.35">
      <c r="A42" s="317"/>
      <c r="B42" s="317"/>
      <c r="C42" s="317"/>
      <c r="E42" s="317"/>
      <c r="F42" s="317"/>
      <c r="G42" s="317"/>
      <c r="I42" s="317"/>
      <c r="J42" s="317"/>
      <c r="K42" s="317"/>
      <c r="M42" s="290" t="s">
        <v>131</v>
      </c>
      <c r="N42" s="290"/>
      <c r="O42" s="290"/>
    </row>
    <row r="43" spans="1:15" ht="27" x14ac:dyDescent="0.35">
      <c r="B43" s="275"/>
      <c r="F43" s="275"/>
      <c r="J43" s="275"/>
      <c r="M43" s="290"/>
      <c r="N43" s="290"/>
    </row>
    <row r="44" spans="1:15" x14ac:dyDescent="0.25">
      <c r="A44" s="4" t="s">
        <v>613</v>
      </c>
      <c r="B44" s="51" t="s">
        <v>668</v>
      </c>
      <c r="C44" s="51"/>
      <c r="E44" s="4" t="s">
        <v>613</v>
      </c>
      <c r="F44" s="51" t="s">
        <v>668</v>
      </c>
      <c r="G44" s="51"/>
      <c r="I44" s="4" t="s">
        <v>613</v>
      </c>
      <c r="J44" s="51" t="s">
        <v>668</v>
      </c>
      <c r="K44" s="51"/>
      <c r="M44" s="4" t="s">
        <v>613</v>
      </c>
      <c r="N44" s="51" t="s">
        <v>614</v>
      </c>
      <c r="O44" s="51"/>
    </row>
    <row r="45" spans="1:15" x14ac:dyDescent="0.25">
      <c r="A45" s="288" t="s">
        <v>104</v>
      </c>
      <c r="B45" s="18"/>
      <c r="C45" s="16"/>
      <c r="E45" s="288" t="s">
        <v>104</v>
      </c>
      <c r="F45" s="18"/>
      <c r="G45" s="16"/>
      <c r="I45" s="288" t="s">
        <v>104</v>
      </c>
      <c r="J45" s="18"/>
      <c r="K45" s="16"/>
      <c r="M45" s="288" t="s">
        <v>104</v>
      </c>
      <c r="N45" s="18"/>
      <c r="O45" s="16"/>
    </row>
    <row r="46" spans="1:15" x14ac:dyDescent="0.25">
      <c r="A46" s="288" t="s">
        <v>633</v>
      </c>
      <c r="B46" s="18"/>
      <c r="C46" s="16"/>
      <c r="E46" s="288" t="s">
        <v>633</v>
      </c>
      <c r="F46" s="18"/>
      <c r="G46" s="16"/>
      <c r="I46" s="288" t="s">
        <v>633</v>
      </c>
      <c r="J46" s="18"/>
      <c r="K46" s="16"/>
      <c r="M46" s="288" t="s">
        <v>633</v>
      </c>
      <c r="N46" s="18"/>
      <c r="O46" s="16"/>
    </row>
    <row r="47" spans="1:15" x14ac:dyDescent="0.25">
      <c r="A47" s="287" t="s">
        <v>240</v>
      </c>
      <c r="B47" s="18"/>
      <c r="C47" s="16"/>
      <c r="E47" s="287" t="s">
        <v>240</v>
      </c>
      <c r="F47" s="18"/>
      <c r="G47" s="16"/>
      <c r="I47" s="287" t="s">
        <v>240</v>
      </c>
      <c r="J47" s="18"/>
      <c r="K47" s="16"/>
      <c r="M47" s="287" t="s">
        <v>240</v>
      </c>
      <c r="N47" s="18"/>
      <c r="O47" s="16"/>
    </row>
    <row r="48" spans="1:15" x14ac:dyDescent="0.25">
      <c r="A48" s="288" t="s">
        <v>186</v>
      </c>
      <c r="B48" s="18"/>
      <c r="C48" s="16"/>
      <c r="E48" s="288" t="s">
        <v>186</v>
      </c>
      <c r="F48" s="18"/>
      <c r="G48" s="16"/>
      <c r="I48" s="288" t="s">
        <v>186</v>
      </c>
      <c r="J48" s="18"/>
      <c r="K48" s="16"/>
      <c r="M48" s="288" t="s">
        <v>186</v>
      </c>
      <c r="N48" s="18"/>
      <c r="O48" s="16"/>
    </row>
    <row r="49" spans="1:15" x14ac:dyDescent="0.25">
      <c r="A49" s="288" t="s">
        <v>173</v>
      </c>
      <c r="B49" s="18"/>
      <c r="C49" s="16"/>
      <c r="E49" s="288" t="s">
        <v>173</v>
      </c>
      <c r="F49" s="18"/>
      <c r="G49" s="16"/>
      <c r="I49" s="288" t="s">
        <v>173</v>
      </c>
      <c r="J49" s="18"/>
      <c r="K49" s="16"/>
      <c r="M49" s="288" t="s">
        <v>173</v>
      </c>
      <c r="N49" s="18"/>
      <c r="O49" s="16"/>
    </row>
    <row r="50" spans="1:15" x14ac:dyDescent="0.25">
      <c r="A50" s="288" t="s">
        <v>111</v>
      </c>
      <c r="B50" s="18"/>
      <c r="C50" s="16"/>
      <c r="E50" s="288" t="s">
        <v>111</v>
      </c>
      <c r="F50" s="18"/>
      <c r="G50" s="16"/>
      <c r="I50" s="288" t="s">
        <v>111</v>
      </c>
      <c r="J50" s="18"/>
      <c r="K50" s="16"/>
      <c r="M50" s="288" t="s">
        <v>111</v>
      </c>
      <c r="N50" s="18"/>
      <c r="O50" s="16"/>
    </row>
    <row r="51" spans="1:15" x14ac:dyDescent="0.25">
      <c r="A51" s="287" t="s">
        <v>624</v>
      </c>
      <c r="B51" s="18"/>
      <c r="C51" s="16"/>
      <c r="E51" s="287" t="s">
        <v>624</v>
      </c>
      <c r="F51" s="18"/>
      <c r="G51" s="16"/>
      <c r="I51" s="287" t="s">
        <v>624</v>
      </c>
      <c r="J51" s="18"/>
      <c r="K51" s="16"/>
      <c r="M51" s="287" t="s">
        <v>624</v>
      </c>
      <c r="N51" s="18"/>
      <c r="O51" s="16"/>
    </row>
    <row r="52" spans="1:15" x14ac:dyDescent="0.25">
      <c r="A52" s="288" t="s">
        <v>674</v>
      </c>
      <c r="B52" s="18"/>
      <c r="C52" s="16"/>
      <c r="E52" s="288" t="s">
        <v>674</v>
      </c>
      <c r="F52" s="18"/>
      <c r="G52" s="16"/>
      <c r="I52" s="288" t="s">
        <v>674</v>
      </c>
      <c r="J52" s="18"/>
      <c r="K52" s="16"/>
      <c r="M52" s="288" t="s">
        <v>674</v>
      </c>
      <c r="N52" s="18"/>
      <c r="O52" s="16"/>
    </row>
    <row r="53" spans="1:15" x14ac:dyDescent="0.25">
      <c r="A53" s="288" t="s">
        <v>675</v>
      </c>
      <c r="B53" s="18"/>
      <c r="C53" s="16"/>
      <c r="E53" s="288" t="s">
        <v>675</v>
      </c>
      <c r="F53" s="18"/>
      <c r="G53" s="16"/>
      <c r="I53" s="288" t="s">
        <v>675</v>
      </c>
      <c r="J53" s="18"/>
      <c r="K53" s="16"/>
      <c r="M53" s="288" t="s">
        <v>675</v>
      </c>
      <c r="N53" s="18"/>
      <c r="O53" s="16"/>
    </row>
    <row r="54" spans="1:15" x14ac:dyDescent="0.25">
      <c r="A54" s="287" t="s">
        <v>676</v>
      </c>
      <c r="B54" s="18"/>
      <c r="C54" s="16"/>
      <c r="E54" s="287" t="s">
        <v>676</v>
      </c>
      <c r="F54" s="18"/>
      <c r="G54" s="16"/>
      <c r="I54" s="287" t="s">
        <v>676</v>
      </c>
      <c r="J54" s="18"/>
      <c r="K54" s="16"/>
      <c r="M54" s="287" t="s">
        <v>676</v>
      </c>
      <c r="N54" s="18"/>
      <c r="O54" s="16"/>
    </row>
    <row r="55" spans="1:15" x14ac:dyDescent="0.25">
      <c r="A55" s="287" t="s">
        <v>99</v>
      </c>
      <c r="B55" s="18"/>
      <c r="C55" s="16"/>
      <c r="E55" s="287" t="s">
        <v>99</v>
      </c>
      <c r="F55" s="18"/>
      <c r="G55" s="16"/>
      <c r="I55" s="287" t="s">
        <v>99</v>
      </c>
      <c r="J55" s="18"/>
      <c r="K55" s="16"/>
      <c r="M55" s="287" t="s">
        <v>99</v>
      </c>
      <c r="N55" s="18"/>
      <c r="O55" s="16"/>
    </row>
    <row r="56" spans="1:15" x14ac:dyDescent="0.25">
      <c r="A56" s="287" t="s">
        <v>677</v>
      </c>
      <c r="B56" s="18"/>
      <c r="C56" s="16"/>
      <c r="E56" s="287"/>
      <c r="F56" s="18"/>
      <c r="G56" s="16"/>
      <c r="I56" s="287"/>
      <c r="J56" s="18"/>
      <c r="K56" s="16"/>
      <c r="M56" s="287" t="s">
        <v>623</v>
      </c>
      <c r="N56" s="18"/>
      <c r="O56" s="16"/>
    </row>
    <row r="57" spans="1:15" x14ac:dyDescent="0.25">
      <c r="A57" s="287" t="s">
        <v>678</v>
      </c>
      <c r="B57" s="18"/>
      <c r="C57" s="16"/>
      <c r="E57" s="287" t="s">
        <v>678</v>
      </c>
      <c r="F57" s="18"/>
      <c r="G57" s="16"/>
      <c r="I57" s="287" t="s">
        <v>678</v>
      </c>
      <c r="J57" s="18"/>
      <c r="K57" s="16"/>
      <c r="M57" s="287" t="s">
        <v>678</v>
      </c>
      <c r="N57" s="18"/>
      <c r="O57" s="16"/>
    </row>
    <row r="58" spans="1:15" x14ac:dyDescent="0.25">
      <c r="A58" s="287" t="s">
        <v>680</v>
      </c>
      <c r="B58" s="18"/>
      <c r="C58" s="16"/>
      <c r="E58" s="287" t="s">
        <v>680</v>
      </c>
      <c r="F58" s="18"/>
      <c r="G58" s="16"/>
      <c r="I58" s="287" t="s">
        <v>680</v>
      </c>
      <c r="J58" s="18"/>
      <c r="K58" s="16"/>
      <c r="M58" s="287" t="s">
        <v>680</v>
      </c>
      <c r="N58" s="18"/>
      <c r="O58" s="16"/>
    </row>
    <row r="59" spans="1:15" x14ac:dyDescent="0.25">
      <c r="A59" s="287" t="s">
        <v>679</v>
      </c>
      <c r="B59" s="18"/>
      <c r="C59" s="16"/>
      <c r="E59" s="287" t="s">
        <v>679</v>
      </c>
      <c r="F59" s="18"/>
      <c r="G59" s="16"/>
      <c r="I59" s="287" t="s">
        <v>679</v>
      </c>
      <c r="J59" s="18"/>
      <c r="K59" s="16"/>
      <c r="M59" s="287" t="s">
        <v>679</v>
      </c>
      <c r="N59" s="18"/>
      <c r="O59" s="16"/>
    </row>
    <row r="60" spans="1:15" x14ac:dyDescent="0.25">
      <c r="A60" s="16" t="s">
        <v>684</v>
      </c>
      <c r="B60" s="18"/>
      <c r="C60" s="16"/>
      <c r="E60" s="16" t="s">
        <v>684</v>
      </c>
      <c r="F60" s="18"/>
      <c r="G60" s="16"/>
      <c r="I60" s="16" t="s">
        <v>684</v>
      </c>
      <c r="J60" s="18"/>
      <c r="K60" s="16"/>
      <c r="M60" s="16" t="s">
        <v>684</v>
      </c>
      <c r="N60" s="18"/>
      <c r="O60" s="16"/>
    </row>
    <row r="61" spans="1:15" x14ac:dyDescent="0.25">
      <c r="A61" s="16" t="s">
        <v>682</v>
      </c>
      <c r="B61" s="18"/>
      <c r="C61" s="16"/>
      <c r="E61" s="16" t="s">
        <v>682</v>
      </c>
      <c r="F61" s="18"/>
      <c r="G61" s="16"/>
      <c r="I61" s="16" t="s">
        <v>682</v>
      </c>
      <c r="J61" s="18"/>
      <c r="K61" s="16"/>
      <c r="M61" s="16" t="s">
        <v>682</v>
      </c>
      <c r="N61" s="18"/>
      <c r="O61" s="16"/>
    </row>
    <row r="62" spans="1:15" x14ac:dyDescent="0.25">
      <c r="A62" s="287" t="s">
        <v>685</v>
      </c>
      <c r="B62" s="18"/>
      <c r="C62" s="16"/>
      <c r="E62" s="287" t="s">
        <v>685</v>
      </c>
      <c r="F62" s="18"/>
      <c r="G62" s="16"/>
      <c r="I62" s="287" t="s">
        <v>685</v>
      </c>
      <c r="J62" s="18"/>
      <c r="K62" s="16"/>
      <c r="M62" s="287" t="s">
        <v>685</v>
      </c>
      <c r="N62" s="18"/>
      <c r="O62" s="16"/>
    </row>
    <row r="63" spans="1:15" x14ac:dyDescent="0.25">
      <c r="A63" s="287" t="s">
        <v>686</v>
      </c>
      <c r="B63" s="18"/>
      <c r="C63" s="16"/>
      <c r="E63" s="287" t="s">
        <v>686</v>
      </c>
      <c r="F63" s="18"/>
      <c r="G63" s="16"/>
      <c r="I63" s="287" t="s">
        <v>80</v>
      </c>
      <c r="J63" s="18"/>
      <c r="K63" s="16"/>
      <c r="M63" s="287" t="s">
        <v>80</v>
      </c>
      <c r="N63" s="18"/>
      <c r="O63" s="16"/>
    </row>
    <row r="64" spans="1:15" x14ac:dyDescent="0.25">
      <c r="A64" s="16" t="s">
        <v>687</v>
      </c>
      <c r="B64" s="18"/>
      <c r="C64" s="16"/>
      <c r="E64" s="16" t="s">
        <v>687</v>
      </c>
      <c r="F64" s="18"/>
      <c r="G64" s="16"/>
      <c r="I64" s="16" t="s">
        <v>687</v>
      </c>
      <c r="J64" s="18"/>
      <c r="K64" s="16"/>
      <c r="M64" s="16" t="s">
        <v>687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87" t="s">
        <v>303</v>
      </c>
      <c r="B66" s="18">
        <f>SUM(B45:B65)</f>
        <v>0</v>
      </c>
      <c r="C66" s="16"/>
      <c r="E66" s="16" t="s">
        <v>303</v>
      </c>
      <c r="F66" s="18">
        <f>SUM(F45:F65)</f>
        <v>0</v>
      </c>
      <c r="G66" s="16"/>
      <c r="I66" s="16" t="s">
        <v>303</v>
      </c>
      <c r="J66" s="18">
        <f>SUM(J45:J65)</f>
        <v>0</v>
      </c>
      <c r="K66" s="16"/>
      <c r="M66" s="16" t="s">
        <v>303</v>
      </c>
      <c r="N66" s="18">
        <f>SUM(N45:N65)</f>
        <v>0</v>
      </c>
      <c r="O66" s="16"/>
    </row>
    <row r="70" spans="1:15" ht="15" customHeight="1" x14ac:dyDescent="0.35">
      <c r="A70" s="317" t="s">
        <v>75</v>
      </c>
      <c r="B70" s="317"/>
      <c r="C70" s="317"/>
      <c r="E70" s="317" t="s">
        <v>632</v>
      </c>
      <c r="F70" s="317"/>
      <c r="G70" s="317"/>
      <c r="I70" s="317" t="s">
        <v>167</v>
      </c>
      <c r="J70" s="317"/>
      <c r="K70" s="317"/>
      <c r="M70" s="290" t="s">
        <v>203</v>
      </c>
      <c r="N70" s="290"/>
      <c r="O70" s="290"/>
    </row>
    <row r="71" spans="1:15" ht="15" customHeight="1" x14ac:dyDescent="0.35">
      <c r="A71" s="317"/>
      <c r="B71" s="317"/>
      <c r="C71" s="317"/>
      <c r="E71" s="317"/>
      <c r="F71" s="317"/>
      <c r="G71" s="317"/>
      <c r="I71" s="317"/>
      <c r="J71" s="317"/>
      <c r="K71" s="317"/>
      <c r="M71" s="290"/>
      <c r="N71" s="290"/>
      <c r="O71" s="290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613</v>
      </c>
      <c r="B73" s="51" t="s">
        <v>668</v>
      </c>
      <c r="C73" s="51"/>
      <c r="E73" s="4" t="s">
        <v>613</v>
      </c>
      <c r="F73" s="51" t="s">
        <v>668</v>
      </c>
      <c r="G73" s="51"/>
      <c r="I73" s="4" t="s">
        <v>613</v>
      </c>
      <c r="J73" s="51" t="s">
        <v>668</v>
      </c>
      <c r="K73" s="51"/>
      <c r="M73" s="4" t="s">
        <v>613</v>
      </c>
      <c r="N73" s="51" t="s">
        <v>668</v>
      </c>
      <c r="O73" s="51"/>
    </row>
    <row r="74" spans="1:15" x14ac:dyDescent="0.25">
      <c r="A74" s="288" t="s">
        <v>104</v>
      </c>
      <c r="B74" s="50"/>
      <c r="C74" s="16"/>
      <c r="E74" s="288" t="s">
        <v>104</v>
      </c>
      <c r="F74" s="50"/>
      <c r="G74" s="16"/>
      <c r="I74" s="288" t="s">
        <v>104</v>
      </c>
      <c r="J74" s="50"/>
      <c r="K74" s="16"/>
      <c r="M74" s="288" t="s">
        <v>104</v>
      </c>
      <c r="N74" s="50"/>
      <c r="O74" s="16"/>
    </row>
    <row r="75" spans="1:15" x14ac:dyDescent="0.25">
      <c r="A75" s="288" t="s">
        <v>633</v>
      </c>
      <c r="B75" s="50"/>
      <c r="C75" s="16"/>
      <c r="E75" s="288" t="s">
        <v>633</v>
      </c>
      <c r="F75" s="50"/>
      <c r="G75" s="16"/>
      <c r="I75" s="288" t="s">
        <v>633</v>
      </c>
      <c r="J75" s="50"/>
      <c r="K75" s="16"/>
      <c r="M75" s="288" t="s">
        <v>633</v>
      </c>
      <c r="N75" s="50"/>
      <c r="O75" s="16"/>
    </row>
    <row r="76" spans="1:15" x14ac:dyDescent="0.25">
      <c r="A76" s="287" t="s">
        <v>240</v>
      </c>
      <c r="B76" s="50"/>
      <c r="C76" s="16"/>
      <c r="E76" s="287" t="s">
        <v>240</v>
      </c>
      <c r="F76" s="50"/>
      <c r="G76" s="16"/>
      <c r="I76" s="287" t="s">
        <v>240</v>
      </c>
      <c r="J76" s="50"/>
      <c r="K76" s="16"/>
      <c r="M76" s="287" t="s">
        <v>240</v>
      </c>
      <c r="N76" s="50"/>
      <c r="O76" s="16"/>
    </row>
    <row r="77" spans="1:15" x14ac:dyDescent="0.25">
      <c r="A77" s="288" t="s">
        <v>186</v>
      </c>
      <c r="B77" s="50"/>
      <c r="C77" s="16"/>
      <c r="E77" s="288" t="s">
        <v>186</v>
      </c>
      <c r="F77" s="50"/>
      <c r="G77" s="16"/>
      <c r="I77" s="288" t="s">
        <v>186</v>
      </c>
      <c r="J77" s="50"/>
      <c r="K77" s="16"/>
      <c r="M77" s="288" t="s">
        <v>186</v>
      </c>
      <c r="N77" s="50"/>
      <c r="O77" s="16"/>
    </row>
    <row r="78" spans="1:15" x14ac:dyDescent="0.25">
      <c r="A78" s="288" t="s">
        <v>173</v>
      </c>
      <c r="B78" s="50"/>
      <c r="C78" s="16"/>
      <c r="E78" s="288" t="s">
        <v>173</v>
      </c>
      <c r="F78" s="50"/>
      <c r="G78" s="16"/>
      <c r="I78" s="288" t="s">
        <v>173</v>
      </c>
      <c r="J78" s="50"/>
      <c r="K78" s="16"/>
      <c r="M78" s="288" t="s">
        <v>173</v>
      </c>
      <c r="N78" s="50"/>
      <c r="O78" s="16"/>
    </row>
    <row r="79" spans="1:15" x14ac:dyDescent="0.25">
      <c r="A79" s="288" t="s">
        <v>111</v>
      </c>
      <c r="B79" s="50"/>
      <c r="C79" s="16"/>
      <c r="E79" s="288" t="s">
        <v>111</v>
      </c>
      <c r="F79" s="50"/>
      <c r="G79" s="16"/>
      <c r="I79" s="288" t="s">
        <v>111</v>
      </c>
      <c r="J79" s="50"/>
      <c r="K79" s="16"/>
      <c r="M79" s="288" t="s">
        <v>111</v>
      </c>
      <c r="N79" s="50"/>
      <c r="O79" s="16"/>
    </row>
    <row r="80" spans="1:15" x14ac:dyDescent="0.25">
      <c r="A80" s="287" t="s">
        <v>624</v>
      </c>
      <c r="B80" s="50"/>
      <c r="C80" s="16"/>
      <c r="E80" s="287" t="s">
        <v>624</v>
      </c>
      <c r="F80" s="50"/>
      <c r="G80" s="16"/>
      <c r="I80" s="287" t="s">
        <v>624</v>
      </c>
      <c r="J80" s="50"/>
      <c r="K80" s="16"/>
      <c r="M80" s="287" t="s">
        <v>624</v>
      </c>
      <c r="N80" s="50"/>
      <c r="O80" s="16"/>
    </row>
    <row r="81" spans="1:15" x14ac:dyDescent="0.25">
      <c r="A81" s="288" t="s">
        <v>674</v>
      </c>
      <c r="B81" s="50"/>
      <c r="C81" s="16"/>
      <c r="E81" s="288" t="s">
        <v>674</v>
      </c>
      <c r="F81" s="50"/>
      <c r="G81" s="16"/>
      <c r="I81" s="288" t="s">
        <v>674</v>
      </c>
      <c r="J81" s="50"/>
      <c r="K81" s="16"/>
      <c r="M81" s="288" t="s">
        <v>674</v>
      </c>
      <c r="N81" s="50"/>
      <c r="O81" s="16"/>
    </row>
    <row r="82" spans="1:15" x14ac:dyDescent="0.25">
      <c r="A82" s="288" t="s">
        <v>675</v>
      </c>
      <c r="B82" s="50"/>
      <c r="C82" s="16"/>
      <c r="E82" s="288" t="s">
        <v>675</v>
      </c>
      <c r="F82" s="50"/>
      <c r="G82" s="16"/>
      <c r="I82" s="288" t="s">
        <v>675</v>
      </c>
      <c r="J82" s="50"/>
      <c r="K82" s="16"/>
      <c r="M82" s="288" t="s">
        <v>675</v>
      </c>
      <c r="N82" s="50"/>
      <c r="O82" s="16"/>
    </row>
    <row r="83" spans="1:15" x14ac:dyDescent="0.25">
      <c r="A83" s="287" t="s">
        <v>676</v>
      </c>
      <c r="B83" s="50"/>
      <c r="C83" s="16"/>
      <c r="E83" s="287" t="s">
        <v>676</v>
      </c>
      <c r="F83" s="50"/>
      <c r="G83" s="16"/>
      <c r="I83" s="287" t="s">
        <v>676</v>
      </c>
      <c r="J83" s="50"/>
      <c r="K83" s="16"/>
      <c r="M83" s="287" t="s">
        <v>676</v>
      </c>
      <c r="N83" s="50"/>
      <c r="O83" s="16"/>
    </row>
    <row r="84" spans="1:15" x14ac:dyDescent="0.25">
      <c r="A84" s="287" t="s">
        <v>99</v>
      </c>
      <c r="B84" s="50"/>
      <c r="C84" s="16"/>
      <c r="E84" s="287" t="s">
        <v>99</v>
      </c>
      <c r="F84" s="50"/>
      <c r="G84" s="16"/>
      <c r="I84" s="287" t="s">
        <v>99</v>
      </c>
      <c r="J84" s="50"/>
      <c r="K84" s="16"/>
      <c r="M84" s="287" t="s">
        <v>99</v>
      </c>
      <c r="N84" s="50"/>
      <c r="O84" s="16"/>
    </row>
    <row r="85" spans="1:15" x14ac:dyDescent="0.25">
      <c r="A85" s="287" t="s">
        <v>623</v>
      </c>
      <c r="B85" s="50"/>
      <c r="C85" s="16"/>
      <c r="E85" s="287" t="s">
        <v>623</v>
      </c>
      <c r="F85" s="50"/>
      <c r="G85" s="16"/>
      <c r="I85" s="287" t="s">
        <v>623</v>
      </c>
      <c r="J85" s="50"/>
      <c r="K85" s="16"/>
      <c r="M85" s="287" t="s">
        <v>623</v>
      </c>
      <c r="N85" s="50"/>
      <c r="O85" s="16"/>
    </row>
    <row r="86" spans="1:15" x14ac:dyDescent="0.25">
      <c r="A86" s="287" t="s">
        <v>678</v>
      </c>
      <c r="B86" s="50"/>
      <c r="C86" s="16"/>
      <c r="E86" s="287" t="s">
        <v>678</v>
      </c>
      <c r="F86" s="50"/>
      <c r="G86" s="16"/>
      <c r="I86" s="287" t="s">
        <v>678</v>
      </c>
      <c r="J86" s="50"/>
      <c r="K86" s="16"/>
      <c r="M86" s="287" t="s">
        <v>678</v>
      </c>
      <c r="N86" s="50"/>
      <c r="O86" s="16"/>
    </row>
    <row r="87" spans="1:15" x14ac:dyDescent="0.25">
      <c r="A87" s="287" t="s">
        <v>680</v>
      </c>
      <c r="B87" s="50"/>
      <c r="C87" s="16"/>
      <c r="E87" s="287" t="s">
        <v>680</v>
      </c>
      <c r="F87" s="50"/>
      <c r="G87" s="16"/>
      <c r="I87" s="287" t="s">
        <v>680</v>
      </c>
      <c r="J87" s="50"/>
      <c r="K87" s="16"/>
      <c r="M87" s="287" t="s">
        <v>680</v>
      </c>
      <c r="N87" s="50"/>
      <c r="O87" s="16"/>
    </row>
    <row r="88" spans="1:15" x14ac:dyDescent="0.25">
      <c r="A88" s="287" t="s">
        <v>679</v>
      </c>
      <c r="B88" s="50"/>
      <c r="C88" s="16"/>
      <c r="E88" s="287" t="s">
        <v>679</v>
      </c>
      <c r="F88" s="50"/>
      <c r="G88" s="16"/>
      <c r="I88" s="287" t="s">
        <v>679</v>
      </c>
      <c r="J88" s="50"/>
      <c r="K88" s="16"/>
      <c r="M88" s="287" t="s">
        <v>679</v>
      </c>
      <c r="N88" s="50"/>
      <c r="O88" s="16"/>
    </row>
    <row r="89" spans="1:15" x14ac:dyDescent="0.25">
      <c r="A89" s="16" t="s">
        <v>684</v>
      </c>
      <c r="B89" s="50"/>
      <c r="C89" s="16"/>
      <c r="E89" s="16" t="s">
        <v>684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682</v>
      </c>
      <c r="B90" s="50"/>
      <c r="C90" s="16"/>
      <c r="E90" s="16" t="s">
        <v>682</v>
      </c>
      <c r="F90" s="50"/>
      <c r="G90" s="16"/>
      <c r="I90" s="16" t="s">
        <v>682</v>
      </c>
      <c r="J90" s="50"/>
      <c r="K90" s="16"/>
      <c r="M90" s="16" t="s">
        <v>682</v>
      </c>
      <c r="N90" s="50"/>
      <c r="O90" s="16"/>
    </row>
    <row r="91" spans="1:15" x14ac:dyDescent="0.25">
      <c r="A91" s="287" t="s">
        <v>685</v>
      </c>
      <c r="B91" s="50"/>
      <c r="C91" s="16"/>
      <c r="E91" s="287" t="s">
        <v>685</v>
      </c>
      <c r="F91" s="50"/>
      <c r="G91" s="16"/>
      <c r="I91" s="287" t="s">
        <v>685</v>
      </c>
      <c r="J91" s="50"/>
      <c r="K91" s="16"/>
      <c r="M91" s="287" t="s">
        <v>685</v>
      </c>
      <c r="N91" s="50"/>
      <c r="O91" s="16"/>
    </row>
    <row r="92" spans="1:15" x14ac:dyDescent="0.25">
      <c r="A92" s="287" t="s">
        <v>80</v>
      </c>
      <c r="B92" s="50"/>
      <c r="C92" s="16"/>
      <c r="E92" s="287" t="s">
        <v>80</v>
      </c>
      <c r="F92" s="50"/>
      <c r="G92" s="16"/>
      <c r="I92" s="287"/>
      <c r="J92" s="50"/>
      <c r="K92" s="16"/>
      <c r="M92" s="287"/>
      <c r="N92" s="50"/>
      <c r="O92" s="16"/>
    </row>
    <row r="93" spans="1:15" x14ac:dyDescent="0.25">
      <c r="A93" s="16" t="s">
        <v>687</v>
      </c>
      <c r="B93" s="50"/>
      <c r="C93" s="16"/>
      <c r="E93" s="16" t="s">
        <v>687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303</v>
      </c>
      <c r="B95" s="18">
        <f>SUM(B74:B94)</f>
        <v>0</v>
      </c>
      <c r="C95" s="16"/>
      <c r="E95" s="16" t="s">
        <v>303</v>
      </c>
      <c r="F95" s="18">
        <f>SUM(F74:F94)</f>
        <v>0</v>
      </c>
      <c r="G95" s="16"/>
      <c r="I95" s="16" t="s">
        <v>303</v>
      </c>
      <c r="J95" s="18">
        <f>SUM(J74:J94)</f>
        <v>0</v>
      </c>
      <c r="K95" s="16"/>
      <c r="M95" s="16" t="s">
        <v>303</v>
      </c>
      <c r="N95" s="18">
        <f>SUM(N74:N94)</f>
        <v>0</v>
      </c>
      <c r="O95" s="16"/>
    </row>
  </sheetData>
  <mergeCells count="10">
    <mergeCell ref="M1:O2"/>
    <mergeCell ref="A41:C42"/>
    <mergeCell ref="E41:G42"/>
    <mergeCell ref="I41:K42"/>
    <mergeCell ref="A70:C71"/>
    <mergeCell ref="E70:G71"/>
    <mergeCell ref="I70:K71"/>
    <mergeCell ref="A1:C2"/>
    <mergeCell ref="I1:K2"/>
    <mergeCell ref="E2:G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D14" sqref="D14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17" t="s">
        <v>889</v>
      </c>
      <c r="D1" s="317"/>
      <c r="E1" s="317"/>
      <c r="G1" s="317" t="s">
        <v>1</v>
      </c>
      <c r="H1" s="317"/>
      <c r="I1" s="317"/>
      <c r="L1" s="317" t="s">
        <v>18</v>
      </c>
      <c r="M1" s="317"/>
      <c r="N1" s="317"/>
      <c r="Q1" s="317" t="s">
        <v>667</v>
      </c>
      <c r="R1" s="317"/>
      <c r="S1" s="317"/>
    </row>
    <row r="2" spans="2:19" ht="15" customHeight="1" x14ac:dyDescent="0.25">
      <c r="C2" s="317"/>
      <c r="D2" s="317"/>
      <c r="E2" s="317"/>
      <c r="G2" s="317"/>
      <c r="H2" s="317"/>
      <c r="I2" s="317"/>
      <c r="L2" s="317"/>
      <c r="M2" s="317"/>
      <c r="N2" s="317"/>
      <c r="Q2" s="317"/>
      <c r="R2" s="317"/>
      <c r="S2" s="317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688</v>
      </c>
      <c r="D4" s="51" t="s">
        <v>668</v>
      </c>
      <c r="E4" s="51"/>
      <c r="G4" s="4" t="s">
        <v>688</v>
      </c>
      <c r="H4" s="51" t="s">
        <v>668</v>
      </c>
      <c r="I4" s="51"/>
      <c r="L4" s="4" t="s">
        <v>688</v>
      </c>
      <c r="M4" s="51" t="s">
        <v>668</v>
      </c>
      <c r="N4" s="51"/>
      <c r="Q4" s="4" t="s">
        <v>688</v>
      </c>
      <c r="R4" s="51" t="s">
        <v>668</v>
      </c>
      <c r="S4" s="51"/>
    </row>
    <row r="5" spans="2:19" x14ac:dyDescent="0.25">
      <c r="B5" s="82">
        <v>45295</v>
      </c>
      <c r="C5" s="16" t="s">
        <v>775</v>
      </c>
      <c r="D5" s="338">
        <v>30</v>
      </c>
      <c r="E5" s="16"/>
      <c r="G5" s="16"/>
      <c r="H5" s="286"/>
      <c r="I5" s="82"/>
      <c r="L5" s="82" t="s">
        <v>689</v>
      </c>
      <c r="M5" s="286">
        <v>131.19999999999999</v>
      </c>
      <c r="N5" s="16"/>
      <c r="Q5" s="82"/>
      <c r="R5" s="286"/>
      <c r="S5" s="16"/>
    </row>
    <row r="6" spans="2:19" x14ac:dyDescent="0.25">
      <c r="B6" s="82">
        <v>45298</v>
      </c>
      <c r="C6" s="16" t="s">
        <v>890</v>
      </c>
      <c r="D6" s="338">
        <v>330</v>
      </c>
      <c r="E6" s="16"/>
      <c r="G6" s="16"/>
      <c r="H6" s="286"/>
      <c r="I6" s="16"/>
      <c r="L6" s="16"/>
      <c r="M6" s="286"/>
      <c r="N6" s="16"/>
      <c r="Q6" s="16" t="s">
        <v>690</v>
      </c>
      <c r="R6" s="286">
        <v>100</v>
      </c>
      <c r="S6" s="16"/>
    </row>
    <row r="7" spans="2:19" x14ac:dyDescent="0.25">
      <c r="B7" s="82">
        <v>45306</v>
      </c>
      <c r="C7" s="16" t="s">
        <v>757</v>
      </c>
      <c r="D7" s="339">
        <v>95.38</v>
      </c>
      <c r="E7" s="16"/>
      <c r="G7" s="16"/>
      <c r="H7" s="289"/>
      <c r="I7" s="16"/>
      <c r="L7" s="16" t="s">
        <v>691</v>
      </c>
      <c r="M7" s="289">
        <v>100</v>
      </c>
      <c r="N7" s="16"/>
      <c r="Q7" s="16" t="s">
        <v>691</v>
      </c>
      <c r="R7" s="289">
        <v>100</v>
      </c>
      <c r="S7" s="16"/>
    </row>
    <row r="8" spans="2:19" x14ac:dyDescent="0.25">
      <c r="B8" s="82">
        <v>45306</v>
      </c>
      <c r="C8" s="16" t="s">
        <v>675</v>
      </c>
      <c r="D8" s="339">
        <v>58.94</v>
      </c>
      <c r="E8" s="16"/>
      <c r="G8" s="16"/>
      <c r="H8" s="286"/>
      <c r="I8" s="16"/>
      <c r="L8" s="16" t="s">
        <v>692</v>
      </c>
      <c r="M8" s="286">
        <v>60.48</v>
      </c>
      <c r="N8" s="16"/>
      <c r="Q8" s="16" t="s">
        <v>692</v>
      </c>
      <c r="R8" s="286">
        <v>59.25</v>
      </c>
      <c r="S8" s="16"/>
    </row>
    <row r="9" spans="2:19" x14ac:dyDescent="0.25">
      <c r="B9" s="82">
        <v>45306</v>
      </c>
      <c r="C9" s="16" t="s">
        <v>894</v>
      </c>
      <c r="D9" s="339">
        <v>58.94</v>
      </c>
      <c r="E9" s="16"/>
      <c r="G9" s="16"/>
      <c r="H9" s="289"/>
      <c r="I9" s="16"/>
      <c r="L9" s="16" t="s">
        <v>693</v>
      </c>
      <c r="M9" s="289">
        <v>96.92</v>
      </c>
      <c r="N9" s="16"/>
      <c r="Q9" s="16" t="s">
        <v>693</v>
      </c>
      <c r="R9" s="289">
        <v>95.69</v>
      </c>
      <c r="S9" s="16"/>
    </row>
    <row r="10" spans="2:19" x14ac:dyDescent="0.25">
      <c r="B10" s="82">
        <v>45306</v>
      </c>
      <c r="C10" s="16" t="s">
        <v>895</v>
      </c>
      <c r="D10" s="339">
        <v>59.05</v>
      </c>
      <c r="E10" s="16"/>
      <c r="G10" s="16"/>
      <c r="H10" s="286"/>
      <c r="I10" s="16"/>
      <c r="L10" s="16" t="s">
        <v>694</v>
      </c>
      <c r="M10" s="286">
        <v>60.48</v>
      </c>
      <c r="N10" s="16"/>
      <c r="Q10" s="16" t="s">
        <v>694</v>
      </c>
      <c r="R10" s="286">
        <v>59.25</v>
      </c>
      <c r="S10" s="16"/>
    </row>
    <row r="11" spans="2:19" x14ac:dyDescent="0.25">
      <c r="B11" s="82">
        <v>45306</v>
      </c>
      <c r="C11" s="16" t="s">
        <v>896</v>
      </c>
      <c r="D11" s="340">
        <v>75</v>
      </c>
      <c r="E11" s="16"/>
      <c r="G11" s="16"/>
      <c r="H11" s="289"/>
      <c r="I11" s="16"/>
      <c r="L11" s="16" t="s">
        <v>695</v>
      </c>
      <c r="M11" s="289">
        <v>100</v>
      </c>
      <c r="N11" s="16"/>
      <c r="Q11" s="16" t="s">
        <v>696</v>
      </c>
      <c r="R11" s="289">
        <v>20</v>
      </c>
      <c r="S11" s="16"/>
    </row>
    <row r="12" spans="2:19" x14ac:dyDescent="0.25">
      <c r="B12" s="82">
        <v>45306</v>
      </c>
      <c r="C12" s="16" t="s">
        <v>897</v>
      </c>
      <c r="D12" s="338">
        <v>330</v>
      </c>
      <c r="E12" s="16"/>
      <c r="G12" s="16"/>
      <c r="H12" s="286"/>
      <c r="I12" s="16"/>
      <c r="L12" s="16" t="s">
        <v>697</v>
      </c>
      <c r="M12" s="286">
        <v>60</v>
      </c>
      <c r="N12" s="16"/>
      <c r="Q12" s="16" t="s">
        <v>698</v>
      </c>
      <c r="R12" s="286">
        <v>20</v>
      </c>
      <c r="S12" s="16"/>
    </row>
    <row r="13" spans="2:19" x14ac:dyDescent="0.25">
      <c r="B13" s="82">
        <v>45307</v>
      </c>
      <c r="C13" s="16" t="s">
        <v>898</v>
      </c>
      <c r="D13" s="340">
        <v>20</v>
      </c>
      <c r="E13" s="16"/>
      <c r="G13" s="16"/>
      <c r="H13" s="286"/>
      <c r="I13" s="16"/>
      <c r="L13" s="16" t="s">
        <v>697</v>
      </c>
      <c r="M13" s="286">
        <v>30</v>
      </c>
      <c r="N13" s="16"/>
      <c r="Q13" s="16" t="s">
        <v>699</v>
      </c>
      <c r="R13" s="289">
        <v>15</v>
      </c>
      <c r="S13" s="16"/>
    </row>
    <row r="14" spans="2:19" x14ac:dyDescent="0.25">
      <c r="B14" s="82"/>
      <c r="C14" s="16"/>
      <c r="D14" s="340"/>
      <c r="E14" s="16"/>
      <c r="G14" s="16"/>
      <c r="H14" s="289"/>
      <c r="I14" s="16"/>
      <c r="L14" s="16" t="s">
        <v>700</v>
      </c>
      <c r="M14" s="289">
        <v>120</v>
      </c>
      <c r="N14" s="16"/>
      <c r="Q14" s="16"/>
      <c r="R14" s="16"/>
      <c r="S14" s="16"/>
    </row>
    <row r="15" spans="2:19" x14ac:dyDescent="0.25">
      <c r="B15" s="82"/>
      <c r="C15" s="16"/>
      <c r="D15" s="339"/>
      <c r="E15" s="16"/>
      <c r="G15" s="16"/>
      <c r="H15" s="286"/>
      <c r="I15" s="16"/>
      <c r="L15" s="16"/>
      <c r="M15" s="18"/>
      <c r="N15" s="16"/>
      <c r="Q15" s="16"/>
      <c r="R15" s="18"/>
      <c r="S15" s="16"/>
    </row>
    <row r="16" spans="2:19" x14ac:dyDescent="0.25">
      <c r="B16" s="82"/>
      <c r="C16" s="16"/>
      <c r="D16" s="339"/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/>
      <c r="C17" s="16"/>
      <c r="D17" s="339"/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/>
      <c r="C18" s="16"/>
      <c r="D18" s="339"/>
      <c r="E18" s="16"/>
      <c r="G18" s="16" t="s">
        <v>303</v>
      </c>
      <c r="H18" s="18">
        <f>SUM(H5:H17)</f>
        <v>0</v>
      </c>
      <c r="I18" s="16"/>
      <c r="L18" s="16" t="s">
        <v>303</v>
      </c>
      <c r="M18" s="18">
        <f>SUM(M5:M17)</f>
        <v>759.08</v>
      </c>
      <c r="N18" s="16"/>
      <c r="Q18" s="16" t="s">
        <v>303</v>
      </c>
      <c r="R18" s="18">
        <f>SUM(R5:R17)</f>
        <v>469.19</v>
      </c>
      <c r="S18" s="16"/>
    </row>
    <row r="19" spans="2:19" x14ac:dyDescent="0.25">
      <c r="B19" s="82"/>
      <c r="C19" s="16"/>
      <c r="D19" s="339"/>
      <c r="E19" s="16"/>
      <c r="G19" s="330"/>
      <c r="H19" s="267"/>
      <c r="I19" s="330"/>
      <c r="L19" s="330"/>
      <c r="M19" s="267"/>
      <c r="N19" s="330"/>
      <c r="Q19" s="330"/>
      <c r="R19" s="267"/>
      <c r="S19" s="330"/>
    </row>
    <row r="20" spans="2:19" x14ac:dyDescent="0.25">
      <c r="B20" s="82"/>
      <c r="C20" s="16"/>
      <c r="D20" s="339"/>
      <c r="E20" s="16"/>
      <c r="G20" s="330"/>
      <c r="H20" s="267"/>
      <c r="I20" s="330"/>
      <c r="L20" s="330"/>
      <c r="M20" s="267"/>
      <c r="N20" s="330"/>
      <c r="Q20" s="330"/>
      <c r="R20" s="267"/>
      <c r="S20" s="330"/>
    </row>
    <row r="21" spans="2:19" x14ac:dyDescent="0.25">
      <c r="B21" s="82"/>
      <c r="C21" s="16"/>
      <c r="D21" s="339"/>
      <c r="E21" s="16"/>
      <c r="G21" s="330"/>
      <c r="H21" s="267"/>
      <c r="I21" s="330"/>
      <c r="L21" s="330"/>
      <c r="M21" s="267"/>
      <c r="N21" s="330"/>
      <c r="Q21" s="330"/>
      <c r="R21" s="267"/>
      <c r="S21" s="330"/>
    </row>
    <row r="22" spans="2:19" x14ac:dyDescent="0.25">
      <c r="B22" s="82"/>
      <c r="C22" s="16"/>
      <c r="D22" s="339"/>
      <c r="E22" s="16"/>
      <c r="G22" s="330"/>
      <c r="H22" s="267"/>
      <c r="I22" s="330"/>
      <c r="L22" s="330"/>
      <c r="M22" s="267"/>
      <c r="N22" s="330"/>
      <c r="Q22" s="330"/>
      <c r="R22" s="267"/>
      <c r="S22" s="330"/>
    </row>
    <row r="23" spans="2:19" x14ac:dyDescent="0.25">
      <c r="B23" s="82"/>
      <c r="C23" s="16"/>
      <c r="D23" s="339"/>
      <c r="E23" s="16"/>
      <c r="G23" s="330"/>
      <c r="H23" s="267"/>
      <c r="I23" s="330"/>
      <c r="L23" s="330"/>
      <c r="M23" s="267"/>
      <c r="N23" s="330"/>
      <c r="Q23" s="330"/>
      <c r="R23" s="267"/>
      <c r="S23" s="330"/>
    </row>
    <row r="24" spans="2:19" x14ac:dyDescent="0.25">
      <c r="B24" s="82"/>
      <c r="C24" s="16"/>
      <c r="D24" s="339"/>
      <c r="E24" s="16"/>
      <c r="G24" s="330"/>
      <c r="H24" s="267"/>
      <c r="I24" s="330"/>
      <c r="L24" s="330"/>
      <c r="M24" s="267"/>
      <c r="N24" s="330"/>
      <c r="Q24" s="330"/>
      <c r="R24" s="267"/>
      <c r="S24" s="330"/>
    </row>
    <row r="25" spans="2:19" x14ac:dyDescent="0.25">
      <c r="B25" s="82"/>
      <c r="C25" s="16"/>
      <c r="D25" s="339"/>
      <c r="E25" s="16"/>
      <c r="G25" s="330"/>
      <c r="H25" s="267"/>
      <c r="I25" s="330"/>
      <c r="L25" s="330"/>
      <c r="M25" s="267"/>
      <c r="N25" s="330"/>
      <c r="Q25" s="330"/>
      <c r="R25" s="267"/>
      <c r="S25" s="330"/>
    </row>
    <row r="26" spans="2:19" x14ac:dyDescent="0.25">
      <c r="B26" s="82"/>
      <c r="C26" s="16"/>
      <c r="D26" s="339"/>
      <c r="E26" s="16"/>
      <c r="G26" s="330"/>
      <c r="H26" s="267"/>
      <c r="I26" s="330"/>
      <c r="L26" s="330"/>
      <c r="M26" s="267"/>
      <c r="N26" s="330"/>
      <c r="Q26" s="330"/>
      <c r="R26" s="267"/>
      <c r="S26" s="330"/>
    </row>
    <row r="27" spans="2:19" x14ac:dyDescent="0.25">
      <c r="B27" s="82"/>
      <c r="C27" s="16"/>
      <c r="D27" s="339"/>
      <c r="E27" s="16"/>
      <c r="G27" s="330"/>
      <c r="H27" s="267"/>
      <c r="I27" s="330"/>
      <c r="L27" s="330"/>
      <c r="M27" s="267"/>
      <c r="N27" s="330"/>
      <c r="Q27" s="330"/>
      <c r="R27" s="267"/>
      <c r="S27" s="330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303</v>
      </c>
      <c r="D29" s="18">
        <f>SUM(D5:D28)</f>
        <v>1057.31</v>
      </c>
      <c r="E29" s="16"/>
    </row>
    <row r="31" spans="2:19" ht="15" customHeight="1" x14ac:dyDescent="0.25">
      <c r="B31" s="317" t="s">
        <v>130</v>
      </c>
      <c r="C31" s="317"/>
      <c r="D31" s="317"/>
      <c r="G31" s="317" t="s">
        <v>21</v>
      </c>
      <c r="H31" s="317"/>
      <c r="I31" s="317"/>
      <c r="L31" s="317" t="s">
        <v>74</v>
      </c>
      <c r="M31" s="317"/>
      <c r="N31" s="317"/>
      <c r="Q31" s="317" t="s">
        <v>75</v>
      </c>
      <c r="R31" s="317"/>
      <c r="S31" s="317"/>
    </row>
    <row r="32" spans="2:19" ht="15" customHeight="1" x14ac:dyDescent="0.25">
      <c r="B32" s="317"/>
      <c r="C32" s="317"/>
      <c r="D32" s="317"/>
      <c r="G32" s="317"/>
      <c r="H32" s="317"/>
      <c r="I32" s="317"/>
      <c r="L32" s="317"/>
      <c r="M32" s="317"/>
      <c r="N32" s="317"/>
      <c r="Q32" s="317"/>
      <c r="R32" s="317"/>
      <c r="S32" s="317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688</v>
      </c>
      <c r="C34" s="51" t="s">
        <v>668</v>
      </c>
      <c r="D34" s="51"/>
      <c r="G34" s="4" t="s">
        <v>688</v>
      </c>
      <c r="H34" s="51" t="s">
        <v>668</v>
      </c>
      <c r="I34" s="51" t="s">
        <v>701</v>
      </c>
      <c r="L34" s="4" t="s">
        <v>688</v>
      </c>
      <c r="M34" s="51" t="s">
        <v>668</v>
      </c>
      <c r="N34" s="51"/>
      <c r="P34" s="51" t="s">
        <v>2</v>
      </c>
      <c r="Q34" s="4" t="s">
        <v>688</v>
      </c>
      <c r="R34" s="51" t="s">
        <v>668</v>
      </c>
      <c r="S34" s="51"/>
    </row>
    <row r="35" spans="2:19" x14ac:dyDescent="0.25">
      <c r="B35" s="16" t="s">
        <v>702</v>
      </c>
      <c r="C35" s="286">
        <v>100</v>
      </c>
      <c r="D35" s="16"/>
      <c r="G35" s="16" t="s">
        <v>703</v>
      </c>
      <c r="H35" s="286">
        <v>100</v>
      </c>
      <c r="I35" s="16"/>
      <c r="L35" s="16" t="s">
        <v>704</v>
      </c>
      <c r="M35" s="286">
        <v>20</v>
      </c>
      <c r="N35" s="16"/>
      <c r="P35" s="16"/>
      <c r="Q35" s="82" t="s">
        <v>705</v>
      </c>
      <c r="R35" s="286">
        <v>95.53</v>
      </c>
      <c r="S35" s="16"/>
    </row>
    <row r="36" spans="2:19" x14ac:dyDescent="0.25">
      <c r="B36" s="16"/>
      <c r="C36" s="286"/>
      <c r="D36" s="16"/>
      <c r="G36" s="16" t="s">
        <v>706</v>
      </c>
      <c r="H36" s="286">
        <v>10</v>
      </c>
      <c r="I36" s="16"/>
      <c r="L36" s="16" t="s">
        <v>707</v>
      </c>
      <c r="M36" s="286">
        <v>95.61</v>
      </c>
      <c r="N36" s="16"/>
      <c r="P36" s="16"/>
      <c r="Q36" s="16" t="s">
        <v>708</v>
      </c>
      <c r="R36" s="286">
        <v>59.09</v>
      </c>
      <c r="S36" s="16"/>
    </row>
    <row r="37" spans="2:19" x14ac:dyDescent="0.25">
      <c r="B37" s="16" t="s">
        <v>709</v>
      </c>
      <c r="C37" s="289">
        <v>10</v>
      </c>
      <c r="D37" s="16"/>
      <c r="G37" s="16" t="s">
        <v>710</v>
      </c>
      <c r="H37" s="289">
        <v>40</v>
      </c>
      <c r="I37" s="16"/>
      <c r="L37" s="16" t="s">
        <v>711</v>
      </c>
      <c r="M37" s="289">
        <v>59.14</v>
      </c>
      <c r="N37" s="16"/>
      <c r="P37" s="16"/>
      <c r="Q37" s="16" t="s">
        <v>712</v>
      </c>
      <c r="R37" s="289">
        <v>59.09</v>
      </c>
      <c r="S37" s="16"/>
    </row>
    <row r="38" spans="2:19" x14ac:dyDescent="0.25">
      <c r="B38" s="16" t="s">
        <v>713</v>
      </c>
      <c r="C38" s="286">
        <v>50</v>
      </c>
      <c r="D38" s="16"/>
      <c r="G38" s="16" t="s">
        <v>714</v>
      </c>
      <c r="H38" s="286">
        <v>20</v>
      </c>
      <c r="I38" s="16"/>
      <c r="L38" s="16" t="s">
        <v>685</v>
      </c>
      <c r="M38" s="286">
        <v>59.14</v>
      </c>
      <c r="N38" s="16"/>
      <c r="P38" s="16"/>
      <c r="Q38" s="16" t="s">
        <v>715</v>
      </c>
      <c r="R38" s="286">
        <v>59.09</v>
      </c>
      <c r="S38" s="16"/>
    </row>
    <row r="39" spans="2:19" x14ac:dyDescent="0.25">
      <c r="B39" s="16" t="s">
        <v>716</v>
      </c>
      <c r="C39" s="289">
        <v>20</v>
      </c>
      <c r="D39" s="16"/>
      <c r="G39" s="16" t="s">
        <v>717</v>
      </c>
      <c r="H39" s="289">
        <v>100</v>
      </c>
      <c r="I39" s="16">
        <v>1326</v>
      </c>
      <c r="L39" s="16" t="s">
        <v>718</v>
      </c>
      <c r="M39" s="289">
        <v>59.14</v>
      </c>
      <c r="N39" s="16"/>
      <c r="P39" s="82">
        <v>45149</v>
      </c>
      <c r="Q39" s="16" t="s">
        <v>719</v>
      </c>
      <c r="R39" s="289">
        <v>657.15</v>
      </c>
      <c r="S39" s="16"/>
    </row>
    <row r="40" spans="2:19" x14ac:dyDescent="0.25">
      <c r="B40" s="16" t="s">
        <v>720</v>
      </c>
      <c r="C40" s="286">
        <v>10</v>
      </c>
      <c r="D40" s="16"/>
      <c r="G40" s="16" t="s">
        <v>721</v>
      </c>
      <c r="H40" s="286">
        <v>31.25</v>
      </c>
      <c r="I40" s="16"/>
      <c r="L40" s="16" t="s">
        <v>722</v>
      </c>
      <c r="M40" s="286">
        <v>100</v>
      </c>
      <c r="N40" s="16"/>
      <c r="P40" s="82">
        <v>45146</v>
      </c>
      <c r="Q40" s="16" t="s">
        <v>723</v>
      </c>
      <c r="R40" s="286">
        <v>350</v>
      </c>
      <c r="S40" s="16"/>
    </row>
    <row r="41" spans="2:19" x14ac:dyDescent="0.25">
      <c r="B41" s="16" t="s">
        <v>724</v>
      </c>
      <c r="C41" s="289">
        <v>7</v>
      </c>
      <c r="D41" s="16"/>
      <c r="G41" s="82" t="s">
        <v>725</v>
      </c>
      <c r="H41" s="289">
        <v>100</v>
      </c>
      <c r="I41" s="16"/>
      <c r="L41" s="16" t="s">
        <v>726</v>
      </c>
      <c r="M41" s="289">
        <v>50</v>
      </c>
      <c r="N41" s="16"/>
      <c r="P41" s="82">
        <v>45149</v>
      </c>
      <c r="Q41" s="16" t="s">
        <v>727</v>
      </c>
      <c r="R41" s="289">
        <v>3150.79</v>
      </c>
      <c r="S41" s="16"/>
    </row>
    <row r="42" spans="2:19" x14ac:dyDescent="0.25">
      <c r="B42" s="16" t="s">
        <v>728</v>
      </c>
      <c r="C42" s="286">
        <v>58.92</v>
      </c>
      <c r="D42" s="16"/>
      <c r="G42" s="16" t="s">
        <v>706</v>
      </c>
      <c r="H42" s="286">
        <v>10</v>
      </c>
      <c r="I42" s="16"/>
      <c r="L42" s="16" t="s">
        <v>717</v>
      </c>
      <c r="M42" s="286">
        <v>100</v>
      </c>
      <c r="N42" s="16"/>
      <c r="P42" s="82">
        <v>45155</v>
      </c>
      <c r="Q42" s="16" t="s">
        <v>729</v>
      </c>
      <c r="R42" s="286">
        <v>160</v>
      </c>
      <c r="S42" s="16"/>
    </row>
    <row r="43" spans="2:19" x14ac:dyDescent="0.25">
      <c r="B43" s="16" t="s">
        <v>730</v>
      </c>
      <c r="C43" s="286">
        <v>58.92</v>
      </c>
      <c r="D43" s="16"/>
      <c r="G43" s="16" t="s">
        <v>731</v>
      </c>
      <c r="H43" s="286">
        <v>50</v>
      </c>
      <c r="I43" s="16"/>
      <c r="L43" s="16" t="s">
        <v>732</v>
      </c>
      <c r="M43" s="286">
        <v>17</v>
      </c>
      <c r="N43" s="16"/>
      <c r="P43" s="82">
        <v>45155</v>
      </c>
      <c r="Q43" s="16" t="s">
        <v>733</v>
      </c>
      <c r="R43" s="286">
        <v>73.599999999999994</v>
      </c>
      <c r="S43" s="16"/>
    </row>
    <row r="44" spans="2:19" x14ac:dyDescent="0.25">
      <c r="B44" s="16" t="s">
        <v>734</v>
      </c>
      <c r="C44" s="289">
        <v>40.21</v>
      </c>
      <c r="D44" s="16"/>
      <c r="G44" s="16" t="s">
        <v>735</v>
      </c>
      <c r="H44" s="289">
        <v>8.9499999999999993</v>
      </c>
      <c r="I44" s="16"/>
      <c r="L44" s="16" t="s">
        <v>736</v>
      </c>
      <c r="M44" s="289">
        <v>5</v>
      </c>
      <c r="N44" s="16"/>
      <c r="P44" s="82">
        <v>45156</v>
      </c>
      <c r="Q44" s="16" t="s">
        <v>737</v>
      </c>
      <c r="R44" s="289">
        <v>217</v>
      </c>
      <c r="S44" s="16"/>
    </row>
    <row r="45" spans="2:19" x14ac:dyDescent="0.25">
      <c r="B45" s="16" t="s">
        <v>738</v>
      </c>
      <c r="C45" s="18">
        <v>95.36</v>
      </c>
      <c r="D45" s="16"/>
      <c r="G45" s="16" t="s">
        <v>739</v>
      </c>
      <c r="H45" s="289">
        <v>15</v>
      </c>
      <c r="I45" s="16"/>
      <c r="L45" s="16" t="s">
        <v>740</v>
      </c>
      <c r="M45" s="289">
        <v>52.59</v>
      </c>
      <c r="N45" s="16"/>
      <c r="P45" s="82">
        <v>45167</v>
      </c>
      <c r="Q45" s="16" t="s">
        <v>741</v>
      </c>
      <c r="R45" s="289">
        <v>150</v>
      </c>
      <c r="S45" s="16"/>
    </row>
    <row r="46" spans="2:19" x14ac:dyDescent="0.25">
      <c r="B46" s="16" t="s">
        <v>720</v>
      </c>
      <c r="C46" s="18">
        <v>10</v>
      </c>
      <c r="D46" s="16"/>
      <c r="G46" s="16" t="s">
        <v>742</v>
      </c>
      <c r="H46" s="18">
        <v>95.57</v>
      </c>
      <c r="I46" s="16"/>
      <c r="L46" s="16"/>
      <c r="M46" s="289"/>
      <c r="N46" s="16"/>
      <c r="P46" s="82">
        <v>45167</v>
      </c>
      <c r="Q46" s="16" t="s">
        <v>743</v>
      </c>
      <c r="R46" s="289">
        <v>100</v>
      </c>
      <c r="S46" s="16"/>
    </row>
    <row r="47" spans="2:19" x14ac:dyDescent="0.25">
      <c r="B47" s="16" t="s">
        <v>744</v>
      </c>
      <c r="C47" s="289">
        <v>60</v>
      </c>
      <c r="D47" s="16"/>
      <c r="G47" s="16" t="s">
        <v>745</v>
      </c>
      <c r="H47" s="289">
        <v>59.13</v>
      </c>
      <c r="I47" s="16"/>
      <c r="L47" s="16"/>
      <c r="M47" s="289"/>
      <c r="N47" s="16"/>
      <c r="P47" s="82">
        <v>45169</v>
      </c>
      <c r="Q47" s="16" t="s">
        <v>746</v>
      </c>
      <c r="R47" s="289">
        <v>821.55</v>
      </c>
      <c r="S47" s="16"/>
    </row>
    <row r="48" spans="2:19" x14ac:dyDescent="0.25">
      <c r="B48" s="16" t="s">
        <v>747</v>
      </c>
      <c r="C48" s="18">
        <v>10</v>
      </c>
      <c r="D48" s="16"/>
      <c r="G48" s="16" t="s">
        <v>730</v>
      </c>
      <c r="H48" s="18">
        <v>59.13</v>
      </c>
      <c r="I48" s="16"/>
      <c r="L48" s="16"/>
      <c r="M48" s="18"/>
      <c r="N48" s="16"/>
      <c r="P48" s="82">
        <v>45169</v>
      </c>
      <c r="Q48" s="16" t="s">
        <v>748</v>
      </c>
      <c r="R48" s="18">
        <v>53</v>
      </c>
      <c r="S48" s="16"/>
    </row>
    <row r="49" spans="1:19" x14ac:dyDescent="0.25">
      <c r="B49" s="16" t="s">
        <v>749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750</v>
      </c>
      <c r="R49" s="18">
        <v>90</v>
      </c>
      <c r="S49" s="16"/>
    </row>
    <row r="50" spans="1:19" x14ac:dyDescent="0.25">
      <c r="B50" s="16" t="s">
        <v>751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752</v>
      </c>
      <c r="R50" s="18">
        <v>30.24</v>
      </c>
      <c r="S50" s="16"/>
    </row>
    <row r="51" spans="1:19" x14ac:dyDescent="0.25">
      <c r="B51" s="16" t="s">
        <v>303</v>
      </c>
      <c r="C51" s="18">
        <f>SUM(C35:C50)</f>
        <v>804.41000000000008</v>
      </c>
      <c r="D51" s="16"/>
      <c r="G51" s="16" t="s">
        <v>303</v>
      </c>
      <c r="H51" s="18">
        <f>SUM(H35:H50)</f>
        <v>699.03</v>
      </c>
      <c r="I51" s="16"/>
      <c r="L51" s="16" t="s">
        <v>303</v>
      </c>
      <c r="M51" s="18">
        <f>SUM(M35:M50)</f>
        <v>617.62</v>
      </c>
      <c r="N51" s="16"/>
      <c r="P51" s="16"/>
      <c r="Q51" s="16" t="s">
        <v>303</v>
      </c>
      <c r="R51" s="18">
        <f>SUM(R35:R50)</f>
        <v>6126.13</v>
      </c>
      <c r="S51" s="16"/>
    </row>
    <row r="54" spans="1:19" x14ac:dyDescent="0.25">
      <c r="B54" s="317" t="s">
        <v>97</v>
      </c>
      <c r="C54" s="317"/>
      <c r="D54" s="317"/>
      <c r="G54" s="317" t="s">
        <v>167</v>
      </c>
      <c r="H54" s="317"/>
      <c r="I54" s="317"/>
      <c r="L54" s="317" t="s">
        <v>102</v>
      </c>
      <c r="M54" s="317"/>
      <c r="N54" s="317"/>
      <c r="Q54" s="317" t="s">
        <v>203</v>
      </c>
      <c r="R54" s="317"/>
      <c r="S54" s="317"/>
    </row>
    <row r="55" spans="1:19" x14ac:dyDescent="0.25">
      <c r="B55" s="317"/>
      <c r="C55" s="317"/>
      <c r="D55" s="317"/>
      <c r="G55" s="317"/>
      <c r="H55" s="317"/>
      <c r="I55" s="317"/>
      <c r="L55" s="317"/>
      <c r="M55" s="317"/>
      <c r="N55" s="317"/>
      <c r="Q55" s="317"/>
      <c r="R55" s="317"/>
      <c r="S55" s="317"/>
    </row>
    <row r="56" spans="1:19" ht="27" x14ac:dyDescent="0.35">
      <c r="C56" s="291"/>
      <c r="H56" s="275"/>
      <c r="M56" s="275"/>
      <c r="R56" s="275"/>
    </row>
    <row r="57" spans="1:19" x14ac:dyDescent="0.25">
      <c r="A57" s="51" t="s">
        <v>2</v>
      </c>
      <c r="B57" s="4" t="s">
        <v>688</v>
      </c>
      <c r="C57" s="51" t="s">
        <v>668</v>
      </c>
      <c r="D57" s="51"/>
      <c r="F57" s="51" t="s">
        <v>2</v>
      </c>
      <c r="G57" s="4" t="s">
        <v>688</v>
      </c>
      <c r="H57" s="51" t="s">
        <v>668</v>
      </c>
      <c r="I57" s="51"/>
      <c r="K57" s="51" t="s">
        <v>2</v>
      </c>
      <c r="L57" s="4" t="s">
        <v>688</v>
      </c>
      <c r="M57" s="51" t="s">
        <v>668</v>
      </c>
      <c r="N57" s="51"/>
      <c r="P57" s="51" t="s">
        <v>2</v>
      </c>
      <c r="Q57" s="4" t="s">
        <v>688</v>
      </c>
      <c r="R57" s="51" t="s">
        <v>668</v>
      </c>
      <c r="S57" s="51"/>
    </row>
    <row r="58" spans="1:19" x14ac:dyDescent="0.25">
      <c r="A58" s="82">
        <v>45139</v>
      </c>
      <c r="B58" s="16" t="s">
        <v>753</v>
      </c>
      <c r="C58" s="286">
        <v>20</v>
      </c>
      <c r="D58" s="16"/>
      <c r="F58" s="82">
        <v>45201</v>
      </c>
      <c r="G58" s="16" t="s">
        <v>754</v>
      </c>
      <c r="H58" s="286">
        <v>189</v>
      </c>
      <c r="I58" s="16"/>
      <c r="K58" s="82">
        <v>45232</v>
      </c>
      <c r="L58" s="16" t="s">
        <v>755</v>
      </c>
      <c r="M58" s="286">
        <v>60</v>
      </c>
      <c r="N58" s="16"/>
      <c r="P58" s="82">
        <v>45264</v>
      </c>
      <c r="Q58" s="16" t="s">
        <v>756</v>
      </c>
      <c r="R58" s="286">
        <v>660</v>
      </c>
      <c r="S58" s="16"/>
    </row>
    <row r="59" spans="1:19" x14ac:dyDescent="0.25">
      <c r="A59" s="82">
        <v>45175</v>
      </c>
      <c r="B59" s="16" t="s">
        <v>757</v>
      </c>
      <c r="C59" s="286">
        <v>95.54</v>
      </c>
      <c r="D59" s="16"/>
      <c r="F59" s="82">
        <v>45203</v>
      </c>
      <c r="G59" s="16" t="s">
        <v>758</v>
      </c>
      <c r="H59" s="286">
        <v>118</v>
      </c>
      <c r="I59" s="16"/>
      <c r="K59" s="82">
        <v>45236</v>
      </c>
      <c r="L59" s="16" t="s">
        <v>759</v>
      </c>
      <c r="M59" s="289">
        <v>50</v>
      </c>
      <c r="N59" s="16"/>
      <c r="P59" s="82">
        <v>45266</v>
      </c>
      <c r="Q59" s="16" t="s">
        <v>760</v>
      </c>
      <c r="R59" s="286">
        <v>95.54</v>
      </c>
      <c r="S59" s="16"/>
    </row>
    <row r="60" spans="1:19" x14ac:dyDescent="0.25">
      <c r="A60" s="82">
        <v>45175</v>
      </c>
      <c r="B60" s="16" t="s">
        <v>122</v>
      </c>
      <c r="C60" s="289">
        <v>59.1</v>
      </c>
      <c r="D60" s="16"/>
      <c r="F60" s="82">
        <v>45175</v>
      </c>
      <c r="G60" s="16" t="s">
        <v>760</v>
      </c>
      <c r="H60" s="286">
        <v>95.54</v>
      </c>
      <c r="I60" s="16"/>
      <c r="K60" s="82">
        <v>45236</v>
      </c>
      <c r="L60" s="16" t="s">
        <v>761</v>
      </c>
      <c r="M60" s="286">
        <v>150</v>
      </c>
      <c r="N60" s="16"/>
      <c r="P60" s="82">
        <v>45266</v>
      </c>
      <c r="Q60" s="16" t="s">
        <v>762</v>
      </c>
      <c r="R60" s="289">
        <v>59.1</v>
      </c>
      <c r="S60" s="16"/>
    </row>
    <row r="61" spans="1:19" x14ac:dyDescent="0.25">
      <c r="A61" s="82">
        <v>45175</v>
      </c>
      <c r="B61" s="16" t="s">
        <v>676</v>
      </c>
      <c r="C61" s="286">
        <v>59.1</v>
      </c>
      <c r="D61" s="16"/>
      <c r="F61" s="82">
        <v>45175</v>
      </c>
      <c r="G61" s="16" t="s">
        <v>762</v>
      </c>
      <c r="H61" s="289">
        <v>59.1</v>
      </c>
      <c r="I61" s="16"/>
      <c r="K61" s="82">
        <v>45236</v>
      </c>
      <c r="L61" s="16" t="s">
        <v>763</v>
      </c>
      <c r="M61" s="289">
        <v>20</v>
      </c>
      <c r="N61" s="16"/>
      <c r="P61" s="82">
        <v>45266</v>
      </c>
      <c r="Q61" s="16" t="s">
        <v>764</v>
      </c>
      <c r="R61" s="286">
        <v>59.1</v>
      </c>
      <c r="S61" s="16"/>
    </row>
    <row r="62" spans="1:19" x14ac:dyDescent="0.25">
      <c r="A62" s="82">
        <v>45175</v>
      </c>
      <c r="B62" s="16" t="s">
        <v>765</v>
      </c>
      <c r="C62" s="289">
        <v>59.1</v>
      </c>
      <c r="D62" s="16"/>
      <c r="F62" s="82">
        <v>45175</v>
      </c>
      <c r="G62" s="16" t="s">
        <v>764</v>
      </c>
      <c r="H62" s="286">
        <v>59.1</v>
      </c>
      <c r="I62" s="16"/>
      <c r="K62" s="82">
        <v>45237</v>
      </c>
      <c r="L62" s="16" t="s">
        <v>696</v>
      </c>
      <c r="M62" s="289">
        <v>90</v>
      </c>
      <c r="N62" s="16"/>
      <c r="P62" s="82">
        <v>45266</v>
      </c>
      <c r="Q62" s="16" t="s">
        <v>766</v>
      </c>
      <c r="R62" s="289">
        <v>62.72</v>
      </c>
      <c r="S62" s="16"/>
    </row>
    <row r="63" spans="1:19" x14ac:dyDescent="0.25">
      <c r="A63" s="82">
        <v>45184</v>
      </c>
      <c r="B63" s="16" t="s">
        <v>767</v>
      </c>
      <c r="C63" s="286">
        <v>200</v>
      </c>
      <c r="D63" s="16"/>
      <c r="F63" s="82">
        <v>45175</v>
      </c>
      <c r="G63" s="16" t="s">
        <v>768</v>
      </c>
      <c r="H63" s="289">
        <v>59.1</v>
      </c>
      <c r="I63" s="16"/>
      <c r="K63" s="82">
        <v>45238</v>
      </c>
      <c r="L63" s="16" t="s">
        <v>760</v>
      </c>
      <c r="M63" s="286">
        <v>95.54</v>
      </c>
      <c r="N63" s="16"/>
      <c r="P63" s="82">
        <v>45268</v>
      </c>
      <c r="Q63" s="16" t="s">
        <v>769</v>
      </c>
      <c r="R63" s="286">
        <v>750</v>
      </c>
      <c r="S63" s="16"/>
    </row>
    <row r="64" spans="1:19" x14ac:dyDescent="0.25">
      <c r="A64" s="82">
        <v>45188</v>
      </c>
      <c r="B64" s="16" t="s">
        <v>770</v>
      </c>
      <c r="C64" s="289">
        <v>4395.9399999999996</v>
      </c>
      <c r="D64" s="16"/>
      <c r="F64" s="82">
        <v>45212</v>
      </c>
      <c r="G64" s="16" t="s">
        <v>771</v>
      </c>
      <c r="H64" s="289">
        <v>270</v>
      </c>
      <c r="I64" s="16"/>
      <c r="K64" s="82">
        <v>45238</v>
      </c>
      <c r="L64" s="16" t="s">
        <v>762</v>
      </c>
      <c r="M64" s="289">
        <v>59.1</v>
      </c>
      <c r="N64" s="16"/>
      <c r="P64" s="82">
        <v>45272</v>
      </c>
      <c r="Q64" s="16" t="s">
        <v>769</v>
      </c>
      <c r="R64" s="289">
        <v>536</v>
      </c>
      <c r="S64" s="16"/>
    </row>
    <row r="65" spans="1:19" x14ac:dyDescent="0.25">
      <c r="A65" s="82">
        <v>45190</v>
      </c>
      <c r="B65" s="16" t="s">
        <v>772</v>
      </c>
      <c r="C65" s="286">
        <v>217</v>
      </c>
      <c r="D65" s="16"/>
      <c r="F65" s="82">
        <v>45217</v>
      </c>
      <c r="G65" s="16" t="s">
        <v>773</v>
      </c>
      <c r="H65" s="110">
        <v>166.83</v>
      </c>
      <c r="I65" s="16"/>
      <c r="K65" s="82">
        <v>45238</v>
      </c>
      <c r="L65" s="16" t="s">
        <v>764</v>
      </c>
      <c r="M65" s="286">
        <v>59.1</v>
      </c>
      <c r="N65" s="16"/>
      <c r="P65" s="82">
        <v>45275</v>
      </c>
      <c r="Q65" s="16" t="s">
        <v>769</v>
      </c>
      <c r="R65" s="286">
        <v>810</v>
      </c>
      <c r="S65" s="16"/>
    </row>
    <row r="66" spans="1:19" x14ac:dyDescent="0.25">
      <c r="A66" s="82">
        <v>45197</v>
      </c>
      <c r="B66" s="16" t="s">
        <v>774</v>
      </c>
      <c r="C66" s="286">
        <v>25</v>
      </c>
      <c r="D66" s="16"/>
      <c r="F66" s="82">
        <v>45218</v>
      </c>
      <c r="G66" s="16" t="s">
        <v>775</v>
      </c>
      <c r="H66" s="286">
        <v>30</v>
      </c>
      <c r="I66" s="16"/>
      <c r="K66" s="82">
        <v>45238</v>
      </c>
      <c r="L66" s="16" t="s">
        <v>768</v>
      </c>
      <c r="M66" s="289">
        <v>59.1</v>
      </c>
      <c r="N66" s="16"/>
      <c r="P66" s="82">
        <v>45278</v>
      </c>
      <c r="Q66" s="16" t="s">
        <v>776</v>
      </c>
      <c r="R66" s="289">
        <v>180</v>
      </c>
      <c r="S66" s="16"/>
    </row>
    <row r="67" spans="1:19" x14ac:dyDescent="0.25">
      <c r="A67" s="82">
        <v>45197</v>
      </c>
      <c r="B67" s="16" t="s">
        <v>777</v>
      </c>
      <c r="C67" s="289">
        <v>20</v>
      </c>
      <c r="D67" s="16"/>
      <c r="F67" s="82">
        <v>45218</v>
      </c>
      <c r="G67" s="16" t="s">
        <v>778</v>
      </c>
      <c r="H67" s="289">
        <v>50</v>
      </c>
      <c r="I67" s="16"/>
      <c r="K67" s="82">
        <v>45238</v>
      </c>
      <c r="L67" s="16" t="s">
        <v>779</v>
      </c>
      <c r="M67" s="289">
        <v>270</v>
      </c>
      <c r="N67" s="16"/>
      <c r="P67" s="82">
        <v>45279</v>
      </c>
      <c r="Q67" s="16" t="s">
        <v>780</v>
      </c>
      <c r="R67" s="289">
        <v>60</v>
      </c>
      <c r="S67" s="16"/>
    </row>
    <row r="68" spans="1:19" x14ac:dyDescent="0.25">
      <c r="A68" s="82">
        <v>45198</v>
      </c>
      <c r="B68" s="16" t="s">
        <v>781</v>
      </c>
      <c r="C68" s="18">
        <v>200</v>
      </c>
      <c r="D68" s="16"/>
      <c r="F68" s="82">
        <v>45223</v>
      </c>
      <c r="G68" s="16" t="s">
        <v>782</v>
      </c>
      <c r="H68" s="286">
        <v>18</v>
      </c>
      <c r="I68" s="16"/>
      <c r="K68" s="82">
        <v>45238</v>
      </c>
      <c r="L68" s="16" t="s">
        <v>783</v>
      </c>
      <c r="M68" s="18">
        <v>109.5</v>
      </c>
      <c r="N68" s="16"/>
      <c r="P68" s="82">
        <v>45281</v>
      </c>
      <c r="Q68" s="16" t="s">
        <v>784</v>
      </c>
      <c r="R68" s="18">
        <v>500</v>
      </c>
      <c r="S68" s="16"/>
    </row>
    <row r="69" spans="1:19" x14ac:dyDescent="0.25">
      <c r="A69" s="82">
        <v>45198</v>
      </c>
      <c r="B69" s="16" t="s">
        <v>785</v>
      </c>
      <c r="C69" s="18">
        <v>189</v>
      </c>
      <c r="D69" s="16"/>
      <c r="F69" s="82">
        <v>45223</v>
      </c>
      <c r="G69" s="16" t="s">
        <v>786</v>
      </c>
      <c r="H69" s="286">
        <v>100</v>
      </c>
      <c r="I69" s="16"/>
      <c r="K69" s="82">
        <v>45240</v>
      </c>
      <c r="L69" s="16" t="s">
        <v>787</v>
      </c>
      <c r="M69" s="18">
        <v>500</v>
      </c>
      <c r="N69" s="16"/>
      <c r="P69" s="82">
        <v>45282</v>
      </c>
      <c r="Q69" s="16" t="s">
        <v>788</v>
      </c>
      <c r="R69" s="18">
        <v>300</v>
      </c>
      <c r="S69" s="16"/>
    </row>
    <row r="70" spans="1:19" x14ac:dyDescent="0.25">
      <c r="A70" s="82">
        <v>45198</v>
      </c>
      <c r="B70" s="16" t="s">
        <v>789</v>
      </c>
      <c r="C70" s="18">
        <v>133.6</v>
      </c>
      <c r="D70" s="16"/>
      <c r="F70" s="82">
        <v>45223</v>
      </c>
      <c r="G70" s="16" t="s">
        <v>790</v>
      </c>
      <c r="H70" s="289">
        <v>140</v>
      </c>
      <c r="I70" s="16"/>
      <c r="K70" s="82">
        <v>45245</v>
      </c>
      <c r="L70" s="16" t="s">
        <v>791</v>
      </c>
      <c r="M70" s="18">
        <v>50</v>
      </c>
      <c r="N70" s="16"/>
      <c r="P70" s="82">
        <v>45288</v>
      </c>
      <c r="Q70" s="16" t="s">
        <v>792</v>
      </c>
      <c r="R70" s="18">
        <v>250</v>
      </c>
      <c r="S70" s="16"/>
    </row>
    <row r="71" spans="1:19" x14ac:dyDescent="0.25">
      <c r="A71" s="82">
        <v>45199</v>
      </c>
      <c r="B71" s="16" t="s">
        <v>793</v>
      </c>
      <c r="C71" s="18">
        <v>100</v>
      </c>
      <c r="D71" s="16"/>
      <c r="F71" s="82">
        <v>45223</v>
      </c>
      <c r="G71" s="16" t="s">
        <v>794</v>
      </c>
      <c r="H71" s="18">
        <v>220</v>
      </c>
      <c r="I71" s="16"/>
      <c r="K71" s="82">
        <v>45245</v>
      </c>
      <c r="L71" s="16" t="s">
        <v>795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796</v>
      </c>
      <c r="H72" s="18">
        <v>20</v>
      </c>
      <c r="I72" s="16"/>
      <c r="K72" s="82">
        <v>45245</v>
      </c>
      <c r="L72" s="16" t="s">
        <v>797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798</v>
      </c>
      <c r="H73" s="18">
        <v>20</v>
      </c>
      <c r="I73" s="16"/>
      <c r="K73" s="82">
        <v>45252</v>
      </c>
      <c r="L73" s="16" t="s">
        <v>799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800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303</v>
      </c>
      <c r="C75" s="18">
        <f>SUM(C58:C74)</f>
        <v>5773.38</v>
      </c>
      <c r="D75" s="16"/>
      <c r="F75" s="82">
        <v>45224</v>
      </c>
      <c r="G75" s="16" t="s">
        <v>801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802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803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804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805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303</v>
      </c>
      <c r="M82" s="18">
        <f>SUM(M58:M81)</f>
        <v>2052.34</v>
      </c>
      <c r="N82" s="16"/>
      <c r="P82" s="16"/>
      <c r="Q82" s="16" t="s">
        <v>303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303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G1:I2"/>
    <mergeCell ref="L1:N2"/>
    <mergeCell ref="Q1:S2"/>
    <mergeCell ref="B31:D32"/>
    <mergeCell ref="G31:I32"/>
    <mergeCell ref="L31:N32"/>
    <mergeCell ref="Q31:S32"/>
    <mergeCell ref="C1:E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7"/>
      <c r="D1" s="317"/>
      <c r="E1" s="274"/>
    </row>
    <row r="2" spans="2:13" ht="27" x14ac:dyDescent="0.35">
      <c r="C2" s="317"/>
      <c r="D2" s="317"/>
      <c r="E2" s="274"/>
    </row>
    <row r="3" spans="2:13" ht="27" x14ac:dyDescent="0.35">
      <c r="C3" s="275" t="s">
        <v>0</v>
      </c>
      <c r="D3" s="274"/>
      <c r="E3" s="274"/>
      <c r="J3" s="275" t="s">
        <v>1</v>
      </c>
      <c r="K3" s="274"/>
      <c r="L3" s="274"/>
    </row>
    <row r="4" spans="2:13" x14ac:dyDescent="0.25">
      <c r="B4" s="4" t="s">
        <v>360</v>
      </c>
      <c r="C4" s="51" t="s">
        <v>615</v>
      </c>
      <c r="D4" s="51" t="s">
        <v>617</v>
      </c>
      <c r="E4" s="51" t="s">
        <v>618</v>
      </c>
      <c r="F4" s="51"/>
      <c r="I4" s="4" t="s">
        <v>360</v>
      </c>
      <c r="J4" s="51" t="s">
        <v>615</v>
      </c>
      <c r="K4" s="51" t="s">
        <v>617</v>
      </c>
      <c r="L4" s="51" t="s">
        <v>618</v>
      </c>
      <c r="M4" s="51"/>
    </row>
    <row r="5" spans="2:13" x14ac:dyDescent="0.25">
      <c r="B5" s="16" t="s">
        <v>104</v>
      </c>
      <c r="C5" s="16">
        <v>3</v>
      </c>
      <c r="D5" s="18">
        <v>30</v>
      </c>
      <c r="E5" s="18">
        <f t="shared" ref="E5:E12" si="0">C5*D5</f>
        <v>90</v>
      </c>
      <c r="F5" s="16"/>
      <c r="I5" s="16" t="s">
        <v>104</v>
      </c>
      <c r="J5" s="16">
        <v>3</v>
      </c>
      <c r="K5" s="18"/>
      <c r="L5" s="18">
        <v>90</v>
      </c>
      <c r="M5" s="16"/>
    </row>
    <row r="6" spans="2:13" x14ac:dyDescent="0.25">
      <c r="B6" s="16" t="s">
        <v>633</v>
      </c>
      <c r="C6" s="16"/>
      <c r="D6" s="18"/>
      <c r="E6" s="18">
        <f t="shared" si="0"/>
        <v>0</v>
      </c>
      <c r="F6" s="16"/>
      <c r="I6" s="16" t="s">
        <v>633</v>
      </c>
      <c r="J6" s="16"/>
      <c r="K6" s="18"/>
      <c r="L6" s="18">
        <f>J6*K6</f>
        <v>0</v>
      </c>
      <c r="M6" s="16"/>
    </row>
    <row r="7" spans="2:13" x14ac:dyDescent="0.25">
      <c r="B7" s="16" t="s">
        <v>240</v>
      </c>
      <c r="C7" s="16">
        <v>1</v>
      </c>
      <c r="D7" s="18">
        <v>30</v>
      </c>
      <c r="E7" s="18">
        <f t="shared" si="0"/>
        <v>30</v>
      </c>
      <c r="F7" s="16"/>
      <c r="I7" s="16" t="s">
        <v>240</v>
      </c>
      <c r="J7" s="16">
        <v>1</v>
      </c>
      <c r="K7" s="18"/>
      <c r="L7" s="18">
        <v>30</v>
      </c>
      <c r="M7" s="16"/>
    </row>
    <row r="8" spans="2:13" x14ac:dyDescent="0.25">
      <c r="B8" s="16" t="s">
        <v>186</v>
      </c>
      <c r="C8" s="16">
        <v>2</v>
      </c>
      <c r="D8" s="18">
        <v>30</v>
      </c>
      <c r="E8" s="18">
        <f t="shared" si="0"/>
        <v>60</v>
      </c>
      <c r="F8" s="16"/>
      <c r="I8" s="16" t="s">
        <v>186</v>
      </c>
      <c r="J8" s="16">
        <v>2</v>
      </c>
      <c r="K8" s="18"/>
      <c r="L8" s="18">
        <v>60</v>
      </c>
      <c r="M8" s="16"/>
    </row>
    <row r="9" spans="2:13" x14ac:dyDescent="0.25">
      <c r="B9" s="16" t="s">
        <v>173</v>
      </c>
      <c r="C9" s="16">
        <v>2</v>
      </c>
      <c r="D9" s="18">
        <v>30</v>
      </c>
      <c r="E9" s="18">
        <f t="shared" si="0"/>
        <v>60</v>
      </c>
      <c r="F9" s="16"/>
      <c r="I9" s="16" t="s">
        <v>173</v>
      </c>
      <c r="J9" s="16">
        <v>2</v>
      </c>
      <c r="K9" s="18"/>
      <c r="L9" s="18">
        <f>J9*K9</f>
        <v>0</v>
      </c>
      <c r="M9" s="16"/>
    </row>
    <row r="10" spans="2:13" x14ac:dyDescent="0.25">
      <c r="B10" s="16" t="s">
        <v>111</v>
      </c>
      <c r="C10" s="16">
        <v>1</v>
      </c>
      <c r="D10" s="18">
        <v>30</v>
      </c>
      <c r="E10" s="18">
        <f t="shared" si="0"/>
        <v>30</v>
      </c>
      <c r="F10" s="16"/>
      <c r="I10" s="16" t="s">
        <v>111</v>
      </c>
      <c r="J10" s="16">
        <v>1</v>
      </c>
      <c r="K10" s="18"/>
      <c r="L10" s="18">
        <v>30</v>
      </c>
      <c r="M10" s="16"/>
    </row>
    <row r="11" spans="2:13" x14ac:dyDescent="0.25">
      <c r="B11" s="16" t="s">
        <v>624</v>
      </c>
      <c r="C11" s="16">
        <v>1</v>
      </c>
      <c r="D11" s="18">
        <v>30</v>
      </c>
      <c r="E11" s="18">
        <f t="shared" si="0"/>
        <v>30</v>
      </c>
      <c r="F11" s="16"/>
      <c r="I11" s="16" t="s">
        <v>624</v>
      </c>
      <c r="J11" s="16">
        <v>1</v>
      </c>
      <c r="K11" s="18"/>
      <c r="L11" s="18">
        <v>30</v>
      </c>
      <c r="M11" s="16"/>
    </row>
    <row r="12" spans="2:13" x14ac:dyDescent="0.25">
      <c r="B12" s="16"/>
      <c r="C12" s="16">
        <v>1</v>
      </c>
      <c r="D12" s="18"/>
      <c r="E12" s="18">
        <f t="shared" si="0"/>
        <v>0</v>
      </c>
      <c r="F12" s="16"/>
      <c r="I12" s="16"/>
      <c r="J12" s="16">
        <v>1</v>
      </c>
      <c r="K12" s="18"/>
      <c r="L12" s="18">
        <f>J12*K12</f>
        <v>0</v>
      </c>
      <c r="M12" s="16"/>
    </row>
    <row r="13" spans="2:13" x14ac:dyDescent="0.25">
      <c r="B13" s="16"/>
      <c r="C13" s="16"/>
      <c r="D13" s="18"/>
      <c r="E13" s="18"/>
      <c r="F13" s="16"/>
      <c r="I13" s="16"/>
      <c r="J13" s="16"/>
      <c r="K13" s="18"/>
      <c r="L13" s="18"/>
      <c r="M13" s="16"/>
    </row>
    <row r="14" spans="2:13" x14ac:dyDescent="0.25">
      <c r="B14" s="310" t="s">
        <v>303</v>
      </c>
      <c r="C14" s="310"/>
      <c r="D14" s="310"/>
      <c r="E14" s="21">
        <f>SUM(E5:E13)</f>
        <v>300</v>
      </c>
      <c r="F14" s="16"/>
      <c r="I14" s="310" t="s">
        <v>303</v>
      </c>
      <c r="J14" s="310"/>
      <c r="K14" s="310"/>
      <c r="L14" s="21">
        <f>SUM(L5:L13)</f>
        <v>240</v>
      </c>
      <c r="M14" s="16"/>
    </row>
    <row r="15" spans="2:13" x14ac:dyDescent="0.25">
      <c r="B15" s="16"/>
      <c r="C15" s="16"/>
      <c r="D15" s="18"/>
      <c r="E15" s="18"/>
      <c r="F15" s="16"/>
      <c r="I15" s="16"/>
      <c r="J15" s="16"/>
      <c r="K15" s="18"/>
      <c r="L15" s="18"/>
      <c r="M15" s="16"/>
    </row>
    <row r="16" spans="2:13" x14ac:dyDescent="0.25">
      <c r="B16" s="16"/>
      <c r="C16" s="16"/>
      <c r="D16" s="18"/>
      <c r="E16" s="18"/>
      <c r="F16" s="16"/>
      <c r="I16" s="16"/>
      <c r="J16" s="16"/>
      <c r="K16" s="18"/>
      <c r="L16" s="18"/>
      <c r="M16" s="16"/>
    </row>
    <row r="20" spans="2:13" ht="27" x14ac:dyDescent="0.35">
      <c r="C20" s="275" t="s">
        <v>18</v>
      </c>
      <c r="D20" s="274"/>
      <c r="E20" s="274"/>
      <c r="J20" s="275" t="s">
        <v>19</v>
      </c>
      <c r="K20" s="274"/>
      <c r="L20" s="274"/>
    </row>
    <row r="21" spans="2:13" ht="15" customHeight="1" x14ac:dyDescent="0.25">
      <c r="B21" s="4" t="s">
        <v>360</v>
      </c>
      <c r="C21" s="51" t="s">
        <v>615</v>
      </c>
      <c r="D21" s="51" t="s">
        <v>617</v>
      </c>
      <c r="E21" s="51" t="s">
        <v>618</v>
      </c>
      <c r="F21" s="51"/>
      <c r="I21" s="4" t="s">
        <v>360</v>
      </c>
      <c r="J21" s="51" t="s">
        <v>615</v>
      </c>
      <c r="K21" s="51" t="s">
        <v>617</v>
      </c>
      <c r="L21" s="51" t="s">
        <v>618</v>
      </c>
      <c r="M21" s="51"/>
    </row>
    <row r="22" spans="2:13" ht="15" customHeight="1" x14ac:dyDescent="0.25">
      <c r="B22" s="16" t="s">
        <v>104</v>
      </c>
      <c r="C22" s="16">
        <v>2</v>
      </c>
      <c r="D22" s="18"/>
      <c r="E22" s="18">
        <v>10</v>
      </c>
      <c r="F22" s="16"/>
      <c r="I22" s="16" t="s">
        <v>104</v>
      </c>
      <c r="J22" s="16">
        <v>2</v>
      </c>
      <c r="K22" s="18"/>
      <c r="L22" s="18">
        <v>45</v>
      </c>
      <c r="M22" s="16"/>
    </row>
    <row r="23" spans="2:13" x14ac:dyDescent="0.25">
      <c r="B23" s="16" t="s">
        <v>633</v>
      </c>
      <c r="C23" s="16"/>
      <c r="D23" s="18"/>
      <c r="E23" s="18">
        <f>C23*D23</f>
        <v>0</v>
      </c>
      <c r="F23" s="16"/>
      <c r="I23" s="16" t="s">
        <v>633</v>
      </c>
      <c r="J23" s="16"/>
      <c r="K23" s="18"/>
      <c r="L23" s="18">
        <f>J23*K23</f>
        <v>0</v>
      </c>
      <c r="M23" s="16"/>
    </row>
    <row r="24" spans="2:13" x14ac:dyDescent="0.25">
      <c r="B24" s="16" t="s">
        <v>240</v>
      </c>
      <c r="C24" s="16">
        <v>1</v>
      </c>
      <c r="D24" s="18"/>
      <c r="E24" s="18">
        <v>10</v>
      </c>
      <c r="F24" s="16"/>
      <c r="I24" s="16" t="s">
        <v>240</v>
      </c>
      <c r="J24" s="16">
        <v>1</v>
      </c>
      <c r="K24" s="18"/>
      <c r="L24" s="18">
        <v>15</v>
      </c>
      <c r="M24" s="16"/>
    </row>
    <row r="25" spans="2:13" x14ac:dyDescent="0.25">
      <c r="B25" s="16" t="s">
        <v>186</v>
      </c>
      <c r="C25" s="16">
        <v>2</v>
      </c>
      <c r="D25" s="18"/>
      <c r="E25" s="18">
        <v>10</v>
      </c>
      <c r="F25" s="16"/>
      <c r="I25" s="16" t="s">
        <v>186</v>
      </c>
      <c r="J25" s="16">
        <v>2</v>
      </c>
      <c r="K25" s="18"/>
      <c r="L25" s="18">
        <v>30</v>
      </c>
      <c r="M25" s="16"/>
    </row>
    <row r="26" spans="2:13" x14ac:dyDescent="0.25">
      <c r="B26" s="16" t="s">
        <v>173</v>
      </c>
      <c r="C26" s="16">
        <v>2</v>
      </c>
      <c r="D26" s="18"/>
      <c r="E26" s="18">
        <v>10</v>
      </c>
      <c r="F26" s="16"/>
      <c r="I26" s="16" t="s">
        <v>173</v>
      </c>
      <c r="J26" s="16">
        <v>2</v>
      </c>
      <c r="K26" s="18"/>
      <c r="L26" s="18">
        <v>30</v>
      </c>
      <c r="M26" s="16"/>
    </row>
    <row r="27" spans="2:13" x14ac:dyDescent="0.25">
      <c r="B27" s="16" t="s">
        <v>111</v>
      </c>
      <c r="C27" s="16">
        <v>1</v>
      </c>
      <c r="D27" s="18"/>
      <c r="E27" s="18">
        <v>10</v>
      </c>
      <c r="F27" s="16"/>
      <c r="I27" s="16" t="s">
        <v>111</v>
      </c>
      <c r="J27" s="16">
        <v>1</v>
      </c>
      <c r="K27" s="18"/>
      <c r="L27" s="18">
        <v>15</v>
      </c>
      <c r="M27" s="16"/>
    </row>
    <row r="28" spans="2:13" x14ac:dyDescent="0.25">
      <c r="B28" s="16" t="s">
        <v>624</v>
      </c>
      <c r="C28" s="16">
        <v>1</v>
      </c>
      <c r="D28" s="18"/>
      <c r="E28" s="18">
        <v>10</v>
      </c>
      <c r="F28" s="16"/>
      <c r="I28" s="16" t="s">
        <v>624</v>
      </c>
      <c r="J28" s="16">
        <v>1</v>
      </c>
      <c r="K28" s="18"/>
      <c r="L28" s="18">
        <v>15</v>
      </c>
      <c r="M28" s="16"/>
    </row>
    <row r="29" spans="2:13" x14ac:dyDescent="0.25">
      <c r="B29" s="16"/>
      <c r="C29" s="16">
        <v>1</v>
      </c>
      <c r="D29" s="18"/>
      <c r="E29" s="18">
        <f>C29*D29</f>
        <v>0</v>
      </c>
      <c r="F29" s="16"/>
      <c r="I29" s="16"/>
      <c r="J29" s="16">
        <v>1</v>
      </c>
      <c r="K29" s="18"/>
      <c r="L29" s="18">
        <f>J29*K29</f>
        <v>0</v>
      </c>
      <c r="M29" s="16"/>
    </row>
    <row r="30" spans="2:13" x14ac:dyDescent="0.25">
      <c r="B30" s="16"/>
      <c r="C30" s="16"/>
      <c r="D30" s="18"/>
      <c r="E30" s="18"/>
      <c r="F30" s="16"/>
      <c r="I30" s="16"/>
      <c r="J30" s="16"/>
      <c r="K30" s="18"/>
      <c r="L30" s="18"/>
      <c r="M30" s="16"/>
    </row>
    <row r="31" spans="2:13" x14ac:dyDescent="0.25">
      <c r="B31" s="310" t="s">
        <v>303</v>
      </c>
      <c r="C31" s="310"/>
      <c r="D31" s="310"/>
      <c r="E31" s="21">
        <f>SUM(E22:E30)</f>
        <v>60</v>
      </c>
      <c r="F31" s="16"/>
      <c r="I31" s="310" t="s">
        <v>303</v>
      </c>
      <c r="J31" s="310"/>
      <c r="K31" s="310"/>
      <c r="L31" s="21">
        <f>SUM(L22:L30)</f>
        <v>150</v>
      </c>
      <c r="M31" s="16"/>
    </row>
    <row r="32" spans="2:13" x14ac:dyDescent="0.25">
      <c r="B32" s="16"/>
      <c r="C32" s="16"/>
      <c r="D32" s="18"/>
      <c r="E32" s="18"/>
      <c r="F32" s="16"/>
      <c r="I32" s="16"/>
      <c r="J32" s="16"/>
      <c r="K32" s="18"/>
      <c r="L32" s="18"/>
      <c r="M32" s="16"/>
    </row>
    <row r="33" spans="2:13" x14ac:dyDescent="0.25">
      <c r="B33" s="16"/>
      <c r="C33" s="16"/>
      <c r="D33" s="18"/>
      <c r="E33" s="18"/>
      <c r="F33" s="16"/>
      <c r="I33" s="16"/>
      <c r="J33" s="16"/>
      <c r="K33" s="18"/>
      <c r="L33" s="18"/>
      <c r="M33" s="16"/>
    </row>
    <row r="37" spans="2:13" ht="27" x14ac:dyDescent="0.35">
      <c r="C37" s="275" t="s">
        <v>130</v>
      </c>
      <c r="D37" s="274"/>
      <c r="E37" s="274"/>
      <c r="J37" s="275" t="s">
        <v>21</v>
      </c>
      <c r="K37" s="274"/>
      <c r="L37" s="274"/>
    </row>
    <row r="38" spans="2:13" x14ac:dyDescent="0.25">
      <c r="B38" s="4" t="s">
        <v>360</v>
      </c>
      <c r="C38" s="51" t="s">
        <v>615</v>
      </c>
      <c r="D38" s="51" t="s">
        <v>617</v>
      </c>
      <c r="E38" s="51" t="s">
        <v>618</v>
      </c>
      <c r="F38" s="51"/>
      <c r="I38" s="4" t="s">
        <v>360</v>
      </c>
      <c r="J38" s="51" t="s">
        <v>615</v>
      </c>
      <c r="K38" s="51" t="s">
        <v>617</v>
      </c>
      <c r="L38" s="51" t="s">
        <v>618</v>
      </c>
      <c r="M38" s="51"/>
    </row>
    <row r="39" spans="2:13" x14ac:dyDescent="0.25">
      <c r="B39" s="16" t="s">
        <v>104</v>
      </c>
      <c r="C39" s="16">
        <v>2</v>
      </c>
      <c r="D39" s="18"/>
      <c r="E39" s="18">
        <v>30</v>
      </c>
      <c r="F39" s="16"/>
      <c r="I39" s="16" t="s">
        <v>104</v>
      </c>
      <c r="J39" s="16">
        <v>2</v>
      </c>
      <c r="K39" s="18"/>
      <c r="L39" s="18">
        <v>30</v>
      </c>
      <c r="M39" s="16"/>
    </row>
    <row r="40" spans="2:13" x14ac:dyDescent="0.25">
      <c r="B40" s="16" t="s">
        <v>633</v>
      </c>
      <c r="C40" s="16"/>
      <c r="D40" s="18"/>
      <c r="E40" s="18">
        <f>C40*D40</f>
        <v>0</v>
      </c>
      <c r="F40" s="16"/>
      <c r="I40" s="16" t="s">
        <v>633</v>
      </c>
      <c r="J40" s="16"/>
      <c r="K40" s="18"/>
      <c r="L40" s="18">
        <f>J40*K40</f>
        <v>0</v>
      </c>
      <c r="M40" s="16"/>
    </row>
    <row r="41" spans="2:13" x14ac:dyDescent="0.25">
      <c r="B41" s="16" t="s">
        <v>240</v>
      </c>
      <c r="C41" s="16">
        <v>1</v>
      </c>
      <c r="D41" s="18"/>
      <c r="E41" s="18">
        <v>15</v>
      </c>
      <c r="F41" s="16"/>
      <c r="I41" s="16" t="s">
        <v>240</v>
      </c>
      <c r="J41" s="16">
        <v>1</v>
      </c>
      <c r="K41" s="18"/>
      <c r="L41" s="18">
        <v>15</v>
      </c>
      <c r="M41" s="16"/>
    </row>
    <row r="42" spans="2:13" x14ac:dyDescent="0.25">
      <c r="B42" s="16" t="s">
        <v>186</v>
      </c>
      <c r="C42" s="16">
        <v>2</v>
      </c>
      <c r="D42" s="18"/>
      <c r="E42" s="18">
        <v>30</v>
      </c>
      <c r="F42" s="16"/>
      <c r="I42" s="16" t="s">
        <v>186</v>
      </c>
      <c r="J42" s="16">
        <v>2</v>
      </c>
      <c r="K42" s="18"/>
      <c r="L42" s="18">
        <v>30</v>
      </c>
      <c r="M42" s="16"/>
    </row>
    <row r="43" spans="2:13" x14ac:dyDescent="0.25">
      <c r="B43" s="16" t="s">
        <v>173</v>
      </c>
      <c r="C43" s="16">
        <v>2</v>
      </c>
      <c r="D43" s="18"/>
      <c r="E43" s="18">
        <v>45</v>
      </c>
      <c r="F43" s="16"/>
      <c r="I43" s="16" t="s">
        <v>173</v>
      </c>
      <c r="J43" s="16">
        <v>2</v>
      </c>
      <c r="K43" s="18"/>
      <c r="L43" s="18">
        <v>30</v>
      </c>
      <c r="M43" s="16"/>
    </row>
    <row r="44" spans="2:13" x14ac:dyDescent="0.25">
      <c r="B44" s="16" t="s">
        <v>111</v>
      </c>
      <c r="C44" s="16">
        <v>1</v>
      </c>
      <c r="D44" s="18"/>
      <c r="E44" s="18">
        <v>15</v>
      </c>
      <c r="F44" s="16"/>
      <c r="I44" s="16" t="s">
        <v>111</v>
      </c>
      <c r="J44" s="16">
        <v>1</v>
      </c>
      <c r="K44" s="18"/>
      <c r="L44" s="18">
        <v>15</v>
      </c>
      <c r="M44" s="16"/>
    </row>
    <row r="45" spans="2:13" x14ac:dyDescent="0.25">
      <c r="B45" s="16" t="s">
        <v>624</v>
      </c>
      <c r="C45" s="16">
        <v>1</v>
      </c>
      <c r="D45" s="18"/>
      <c r="E45" s="18">
        <v>15</v>
      </c>
      <c r="F45" s="16"/>
      <c r="I45" s="16" t="s">
        <v>624</v>
      </c>
      <c r="J45" s="16">
        <v>1</v>
      </c>
      <c r="K45" s="18"/>
      <c r="L45" s="18">
        <v>15</v>
      </c>
      <c r="M45" s="16"/>
    </row>
    <row r="46" spans="2:13" x14ac:dyDescent="0.25">
      <c r="B46" s="16" t="s">
        <v>71</v>
      </c>
      <c r="C46" s="16">
        <v>1</v>
      </c>
      <c r="D46" s="18"/>
      <c r="E46" s="18">
        <v>15</v>
      </c>
      <c r="F46" s="16"/>
      <c r="I46" s="16" t="s">
        <v>806</v>
      </c>
      <c r="J46" s="16">
        <v>1</v>
      </c>
      <c r="K46" s="18"/>
      <c r="L46" s="18">
        <v>15</v>
      </c>
      <c r="M46" s="16"/>
    </row>
    <row r="47" spans="2:13" x14ac:dyDescent="0.25">
      <c r="B47" s="16"/>
      <c r="C47" s="16"/>
      <c r="D47" s="18"/>
      <c r="E47" s="18"/>
      <c r="F47" s="16"/>
      <c r="I47" s="16"/>
      <c r="J47" s="16"/>
      <c r="K47" s="18"/>
      <c r="L47" s="18"/>
      <c r="M47" s="16"/>
    </row>
    <row r="48" spans="2:13" x14ac:dyDescent="0.25">
      <c r="B48" s="310" t="s">
        <v>303</v>
      </c>
      <c r="C48" s="310"/>
      <c r="D48" s="310"/>
      <c r="E48" s="21">
        <f>SUM(E39:E47)</f>
        <v>165</v>
      </c>
      <c r="F48" s="16"/>
      <c r="I48" s="310" t="s">
        <v>303</v>
      </c>
      <c r="J48" s="310"/>
      <c r="K48" s="310"/>
      <c r="L48" s="21">
        <f>SUM(L39:L47)</f>
        <v>150</v>
      </c>
      <c r="M48" s="16"/>
    </row>
    <row r="49" spans="2:13" x14ac:dyDescent="0.25">
      <c r="B49" s="16"/>
      <c r="C49" s="16"/>
      <c r="D49" s="18"/>
      <c r="E49" s="18"/>
      <c r="F49" s="16"/>
      <c r="I49" s="16"/>
      <c r="J49" s="16"/>
      <c r="K49" s="18"/>
      <c r="L49" s="18"/>
      <c r="M49" s="16"/>
    </row>
    <row r="50" spans="2:13" x14ac:dyDescent="0.25">
      <c r="B50" s="16"/>
      <c r="C50" s="16"/>
      <c r="D50" s="18"/>
      <c r="E50" s="18"/>
      <c r="F50" s="16"/>
      <c r="I50" s="16"/>
      <c r="J50" s="16"/>
      <c r="K50" s="18"/>
      <c r="L50" s="18"/>
      <c r="M50" s="16"/>
    </row>
    <row r="54" spans="2:13" ht="27" x14ac:dyDescent="0.35">
      <c r="C54" s="275" t="s">
        <v>74</v>
      </c>
      <c r="D54" s="274"/>
      <c r="E54" s="274"/>
      <c r="J54" s="275" t="s">
        <v>75</v>
      </c>
      <c r="K54" s="274"/>
      <c r="L54" s="274"/>
    </row>
    <row r="55" spans="2:13" x14ac:dyDescent="0.25">
      <c r="B55" s="4" t="s">
        <v>360</v>
      </c>
      <c r="C55" s="51" t="s">
        <v>615</v>
      </c>
      <c r="D55" s="51" t="s">
        <v>617</v>
      </c>
      <c r="E55" s="51" t="s">
        <v>618</v>
      </c>
      <c r="F55" s="51"/>
      <c r="I55" s="4" t="s">
        <v>360</v>
      </c>
      <c r="J55" s="51" t="s">
        <v>615</v>
      </c>
      <c r="K55" s="51" t="s">
        <v>617</v>
      </c>
      <c r="L55" s="51" t="s">
        <v>618</v>
      </c>
      <c r="M55" s="51"/>
    </row>
    <row r="56" spans="2:13" x14ac:dyDescent="0.25">
      <c r="B56" s="16" t="s">
        <v>104</v>
      </c>
      <c r="C56" s="16">
        <v>2</v>
      </c>
      <c r="D56" s="18"/>
      <c r="E56" s="18">
        <v>60</v>
      </c>
      <c r="F56" s="16"/>
      <c r="I56" s="16" t="s">
        <v>104</v>
      </c>
      <c r="J56" s="16">
        <v>2</v>
      </c>
      <c r="K56" s="18"/>
      <c r="L56" s="18">
        <v>60</v>
      </c>
      <c r="M56" s="16"/>
    </row>
    <row r="57" spans="2:13" x14ac:dyDescent="0.25">
      <c r="B57" s="16" t="s">
        <v>633</v>
      </c>
      <c r="C57" s="16"/>
      <c r="D57" s="18"/>
      <c r="E57" s="18">
        <f>C57*D57</f>
        <v>0</v>
      </c>
      <c r="F57" s="16"/>
      <c r="I57" s="16" t="s">
        <v>633</v>
      </c>
      <c r="J57" s="16"/>
      <c r="K57" s="18"/>
      <c r="L57" s="18">
        <f>J57*K57</f>
        <v>0</v>
      </c>
      <c r="M57" s="16"/>
    </row>
    <row r="58" spans="2:13" x14ac:dyDescent="0.25">
      <c r="B58" s="16" t="s">
        <v>240</v>
      </c>
      <c r="C58" s="16">
        <v>1</v>
      </c>
      <c r="D58" s="18"/>
      <c r="E58" s="18">
        <v>30</v>
      </c>
      <c r="F58" s="16"/>
      <c r="I58" s="16" t="s">
        <v>240</v>
      </c>
      <c r="J58" s="16">
        <v>1</v>
      </c>
      <c r="K58" s="18"/>
      <c r="L58" s="18">
        <v>30</v>
      </c>
      <c r="M58" s="16"/>
    </row>
    <row r="59" spans="2:13" x14ac:dyDescent="0.25">
      <c r="B59" s="16" t="s">
        <v>186</v>
      </c>
      <c r="C59" s="16">
        <v>2</v>
      </c>
      <c r="D59" s="18"/>
      <c r="E59" s="18">
        <v>60</v>
      </c>
      <c r="F59" s="16"/>
      <c r="I59" s="16" t="s">
        <v>186</v>
      </c>
      <c r="J59" s="16">
        <v>2</v>
      </c>
      <c r="K59" s="18"/>
      <c r="L59" s="18">
        <v>60</v>
      </c>
      <c r="M59" s="16"/>
    </row>
    <row r="60" spans="2:13" x14ac:dyDescent="0.25">
      <c r="B60" s="16" t="s">
        <v>173</v>
      </c>
      <c r="C60" s="16">
        <v>2</v>
      </c>
      <c r="D60" s="18"/>
      <c r="E60" s="18">
        <v>60</v>
      </c>
      <c r="F60" s="16"/>
      <c r="I60" s="16" t="s">
        <v>173</v>
      </c>
      <c r="J60" s="16">
        <v>2</v>
      </c>
      <c r="K60" s="18"/>
      <c r="L60" s="18">
        <v>60</v>
      </c>
      <c r="M60" s="16"/>
    </row>
    <row r="61" spans="2:13" x14ac:dyDescent="0.25">
      <c r="B61" s="16" t="s">
        <v>111</v>
      </c>
      <c r="C61" s="16">
        <v>1</v>
      </c>
      <c r="D61" s="18"/>
      <c r="E61" s="18">
        <v>30</v>
      </c>
      <c r="F61" s="16"/>
      <c r="I61" s="16" t="s">
        <v>111</v>
      </c>
      <c r="J61" s="16">
        <v>1</v>
      </c>
      <c r="K61" s="18"/>
      <c r="L61" s="18">
        <v>30</v>
      </c>
      <c r="M61" s="16"/>
    </row>
    <row r="62" spans="2:13" x14ac:dyDescent="0.25">
      <c r="B62" s="16" t="s">
        <v>624</v>
      </c>
      <c r="C62" s="16">
        <v>1</v>
      </c>
      <c r="D62" s="18"/>
      <c r="E62" s="18">
        <v>30</v>
      </c>
      <c r="F62" s="16"/>
      <c r="I62" s="16" t="s">
        <v>624</v>
      </c>
      <c r="J62" s="16">
        <v>1</v>
      </c>
      <c r="K62" s="18"/>
      <c r="L62" s="18">
        <v>30</v>
      </c>
      <c r="M62" s="16"/>
    </row>
    <row r="63" spans="2:13" x14ac:dyDescent="0.25">
      <c r="B63" s="16" t="s">
        <v>807</v>
      </c>
      <c r="C63" s="16">
        <v>1</v>
      </c>
      <c r="D63" s="18"/>
      <c r="E63" s="18">
        <v>30</v>
      </c>
      <c r="F63" s="16"/>
      <c r="I63" s="16" t="s">
        <v>90</v>
      </c>
      <c r="J63" s="16">
        <v>1</v>
      </c>
      <c r="K63" s="18"/>
      <c r="L63" s="18">
        <v>30</v>
      </c>
      <c r="M63" s="16"/>
    </row>
    <row r="64" spans="2:13" x14ac:dyDescent="0.25">
      <c r="B64" s="16"/>
      <c r="C64" s="16"/>
      <c r="D64" s="18"/>
      <c r="E64" s="18"/>
      <c r="F64" s="16"/>
      <c r="I64" s="16"/>
      <c r="J64" s="16"/>
      <c r="K64" s="18"/>
      <c r="L64" s="18"/>
      <c r="M64" s="16"/>
    </row>
    <row r="65" spans="2:13" x14ac:dyDescent="0.25">
      <c r="B65" s="310" t="s">
        <v>303</v>
      </c>
      <c r="C65" s="310"/>
      <c r="D65" s="310"/>
      <c r="E65" s="21">
        <f>SUM(E56:E64)</f>
        <v>300</v>
      </c>
      <c r="F65" s="16"/>
      <c r="I65" s="310" t="s">
        <v>303</v>
      </c>
      <c r="J65" s="310"/>
      <c r="K65" s="310"/>
      <c r="L65" s="21">
        <f>SUM(L56:L64)</f>
        <v>300</v>
      </c>
      <c r="M65" s="16"/>
    </row>
    <row r="66" spans="2:13" x14ac:dyDescent="0.25">
      <c r="B66" s="16"/>
      <c r="C66" s="16"/>
      <c r="D66" s="18"/>
      <c r="E66" s="18"/>
      <c r="F66" s="16"/>
      <c r="I66" s="16"/>
      <c r="J66" s="16"/>
      <c r="K66" s="18"/>
      <c r="L66" s="18"/>
      <c r="M66" s="16"/>
    </row>
    <row r="67" spans="2:13" x14ac:dyDescent="0.25">
      <c r="B67" s="16"/>
      <c r="C67" s="16"/>
      <c r="D67" s="18"/>
      <c r="E67" s="18"/>
      <c r="F67" s="16"/>
      <c r="I67" s="16"/>
      <c r="J67" s="16"/>
      <c r="K67" s="18"/>
      <c r="L67" s="18"/>
      <c r="M67" s="16"/>
    </row>
    <row r="72" spans="2:13" ht="27" x14ac:dyDescent="0.35">
      <c r="C72" s="275" t="s">
        <v>97</v>
      </c>
      <c r="D72" s="274"/>
      <c r="E72" s="274"/>
      <c r="J72" s="275" t="s">
        <v>167</v>
      </c>
      <c r="K72" s="274"/>
      <c r="L72" s="274"/>
    </row>
    <row r="73" spans="2:13" x14ac:dyDescent="0.25">
      <c r="B73" s="4" t="s">
        <v>360</v>
      </c>
      <c r="C73" s="51" t="s">
        <v>615</v>
      </c>
      <c r="D73" s="51" t="s">
        <v>617</v>
      </c>
      <c r="E73" s="51" t="s">
        <v>618</v>
      </c>
      <c r="F73" s="51"/>
      <c r="I73" s="4" t="s">
        <v>360</v>
      </c>
      <c r="J73" s="51" t="s">
        <v>615</v>
      </c>
      <c r="K73" s="51" t="s">
        <v>617</v>
      </c>
      <c r="L73" s="51" t="s">
        <v>618</v>
      </c>
      <c r="M73" s="51"/>
    </row>
    <row r="74" spans="2:13" x14ac:dyDescent="0.25">
      <c r="B74" s="16" t="s">
        <v>104</v>
      </c>
      <c r="C74" s="16">
        <v>2</v>
      </c>
      <c r="D74" s="18"/>
      <c r="E74" s="18">
        <f t="shared" ref="E74:E81" si="1">C74*D74</f>
        <v>0</v>
      </c>
      <c r="F74" s="16"/>
      <c r="I74" s="16" t="s">
        <v>104</v>
      </c>
      <c r="J74" s="16">
        <v>2</v>
      </c>
      <c r="K74" s="18"/>
      <c r="L74" s="18">
        <f t="shared" ref="L74:L81" si="2">J74*K74</f>
        <v>0</v>
      </c>
      <c r="M74" s="16"/>
    </row>
    <row r="75" spans="2:13" x14ac:dyDescent="0.25">
      <c r="B75" s="16" t="s">
        <v>633</v>
      </c>
      <c r="C75" s="16"/>
      <c r="D75" s="18"/>
      <c r="E75" s="18">
        <f t="shared" si="1"/>
        <v>0</v>
      </c>
      <c r="F75" s="16"/>
      <c r="I75" s="16" t="s">
        <v>633</v>
      </c>
      <c r="J75" s="16"/>
      <c r="K75" s="18"/>
      <c r="L75" s="18">
        <f t="shared" si="2"/>
        <v>0</v>
      </c>
      <c r="M75" s="16"/>
    </row>
    <row r="76" spans="2:13" x14ac:dyDescent="0.25">
      <c r="B76" s="16" t="s">
        <v>240</v>
      </c>
      <c r="C76" s="16">
        <v>1</v>
      </c>
      <c r="D76" s="18"/>
      <c r="E76" s="18">
        <f t="shared" si="1"/>
        <v>0</v>
      </c>
      <c r="F76" s="16"/>
      <c r="I76" s="16" t="s">
        <v>240</v>
      </c>
      <c r="J76" s="16">
        <v>1</v>
      </c>
      <c r="K76" s="18"/>
      <c r="L76" s="18">
        <f t="shared" si="2"/>
        <v>0</v>
      </c>
      <c r="M76" s="16"/>
    </row>
    <row r="77" spans="2:13" x14ac:dyDescent="0.25">
      <c r="B77" s="16" t="s">
        <v>186</v>
      </c>
      <c r="C77" s="16">
        <v>2</v>
      </c>
      <c r="D77" s="18"/>
      <c r="E77" s="18">
        <f t="shared" si="1"/>
        <v>0</v>
      </c>
      <c r="F77" s="16"/>
      <c r="I77" s="16" t="s">
        <v>186</v>
      </c>
      <c r="J77" s="16">
        <v>2</v>
      </c>
      <c r="K77" s="18"/>
      <c r="L77" s="18">
        <f t="shared" si="2"/>
        <v>0</v>
      </c>
      <c r="M77" s="16"/>
    </row>
    <row r="78" spans="2:13" x14ac:dyDescent="0.25">
      <c r="B78" s="16" t="s">
        <v>173</v>
      </c>
      <c r="C78" s="16">
        <v>2</v>
      </c>
      <c r="D78" s="18"/>
      <c r="E78" s="18">
        <f t="shared" si="1"/>
        <v>0</v>
      </c>
      <c r="F78" s="16"/>
      <c r="I78" s="16" t="s">
        <v>173</v>
      </c>
      <c r="J78" s="16">
        <v>2</v>
      </c>
      <c r="K78" s="18"/>
      <c r="L78" s="18">
        <f t="shared" si="2"/>
        <v>0</v>
      </c>
      <c r="M78" s="16"/>
    </row>
    <row r="79" spans="2:13" x14ac:dyDescent="0.25">
      <c r="B79" s="16" t="s">
        <v>111</v>
      </c>
      <c r="C79" s="16">
        <v>1</v>
      </c>
      <c r="D79" s="18"/>
      <c r="E79" s="18">
        <f t="shared" si="1"/>
        <v>0</v>
      </c>
      <c r="F79" s="16"/>
      <c r="I79" s="16" t="s">
        <v>111</v>
      </c>
      <c r="J79" s="16">
        <v>1</v>
      </c>
      <c r="K79" s="18"/>
      <c r="L79" s="18">
        <f t="shared" si="2"/>
        <v>0</v>
      </c>
      <c r="M79" s="16"/>
    </row>
    <row r="80" spans="2:13" x14ac:dyDescent="0.25">
      <c r="B80" s="16" t="s">
        <v>624</v>
      </c>
      <c r="C80" s="16">
        <v>1</v>
      </c>
      <c r="D80" s="18"/>
      <c r="E80" s="18">
        <f t="shared" si="1"/>
        <v>0</v>
      </c>
      <c r="F80" s="16"/>
      <c r="I80" s="16" t="s">
        <v>624</v>
      </c>
      <c r="J80" s="16">
        <v>1</v>
      </c>
      <c r="K80" s="18"/>
      <c r="L80" s="18">
        <f t="shared" si="2"/>
        <v>0</v>
      </c>
      <c r="M80" s="16"/>
    </row>
    <row r="81" spans="2:13" x14ac:dyDescent="0.25">
      <c r="B81" s="16" t="s">
        <v>625</v>
      </c>
      <c r="C81" s="16">
        <v>1</v>
      </c>
      <c r="D81" s="18"/>
      <c r="E81" s="18">
        <f t="shared" si="1"/>
        <v>0</v>
      </c>
      <c r="F81" s="16"/>
      <c r="I81" s="16" t="s">
        <v>625</v>
      </c>
      <c r="J81" s="16">
        <v>1</v>
      </c>
      <c r="K81" s="18"/>
      <c r="L81" s="18">
        <f t="shared" si="2"/>
        <v>0</v>
      </c>
      <c r="M81" s="16"/>
    </row>
    <row r="82" spans="2:13" x14ac:dyDescent="0.25">
      <c r="B82" s="16"/>
      <c r="C82" s="16"/>
      <c r="D82" s="18"/>
      <c r="E82" s="18"/>
      <c r="F82" s="16"/>
      <c r="I82" s="16"/>
      <c r="J82" s="16"/>
      <c r="K82" s="18"/>
      <c r="L82" s="18"/>
      <c r="M82" s="16"/>
    </row>
    <row r="83" spans="2:13" x14ac:dyDescent="0.25">
      <c r="B83" s="310" t="s">
        <v>303</v>
      </c>
      <c r="C83" s="310"/>
      <c r="D83" s="310"/>
      <c r="E83" s="21">
        <f>SUM(E74:E82)</f>
        <v>0</v>
      </c>
      <c r="F83" s="16"/>
      <c r="I83" s="310" t="s">
        <v>303</v>
      </c>
      <c r="J83" s="310"/>
      <c r="K83" s="310"/>
      <c r="L83" s="21">
        <f>SUM(L74:L82)</f>
        <v>0</v>
      </c>
      <c r="M83" s="16"/>
    </row>
    <row r="84" spans="2:13" x14ac:dyDescent="0.25">
      <c r="B84" s="16"/>
      <c r="C84" s="16"/>
      <c r="D84" s="18"/>
      <c r="E84" s="18"/>
      <c r="F84" s="16"/>
      <c r="I84" s="16"/>
      <c r="J84" s="16"/>
      <c r="K84" s="18"/>
      <c r="L84" s="18"/>
      <c r="M84" s="16"/>
    </row>
    <row r="85" spans="2:13" x14ac:dyDescent="0.25">
      <c r="B85" s="16"/>
      <c r="C85" s="16"/>
      <c r="D85" s="18"/>
      <c r="E85" s="18"/>
      <c r="F85" s="16"/>
      <c r="I85" s="16"/>
      <c r="J85" s="16"/>
      <c r="K85" s="18"/>
      <c r="L85" s="18"/>
      <c r="M85" s="16"/>
    </row>
    <row r="90" spans="2:13" ht="27" x14ac:dyDescent="0.35">
      <c r="C90" s="275" t="s">
        <v>102</v>
      </c>
      <c r="D90" s="274"/>
      <c r="E90" s="274"/>
      <c r="J90" s="275" t="s">
        <v>203</v>
      </c>
      <c r="K90" s="274"/>
      <c r="L90" s="274"/>
    </row>
    <row r="91" spans="2:13" x14ac:dyDescent="0.25">
      <c r="B91" s="4" t="s">
        <v>360</v>
      </c>
      <c r="C91" s="51" t="s">
        <v>615</v>
      </c>
      <c r="D91" s="51" t="s">
        <v>617</v>
      </c>
      <c r="E91" s="51" t="s">
        <v>618</v>
      </c>
      <c r="F91" s="51"/>
      <c r="I91" s="4" t="s">
        <v>360</v>
      </c>
      <c r="J91" s="51" t="s">
        <v>615</v>
      </c>
      <c r="K91" s="51" t="s">
        <v>617</v>
      </c>
      <c r="L91" s="51" t="s">
        <v>618</v>
      </c>
      <c r="M91" s="51"/>
    </row>
    <row r="92" spans="2:13" x14ac:dyDescent="0.25">
      <c r="B92" s="16" t="s">
        <v>104</v>
      </c>
      <c r="C92" s="16">
        <v>2</v>
      </c>
      <c r="D92" s="18"/>
      <c r="E92" s="18">
        <f t="shared" ref="E92:E99" si="3">C92*D92</f>
        <v>0</v>
      </c>
      <c r="F92" s="16"/>
      <c r="I92" s="16" t="s">
        <v>104</v>
      </c>
      <c r="J92" s="16">
        <v>2</v>
      </c>
      <c r="K92" s="18"/>
      <c r="L92" s="18">
        <f t="shared" ref="L92:L99" si="4">J92*K92</f>
        <v>0</v>
      </c>
      <c r="M92" s="16"/>
    </row>
    <row r="93" spans="2:13" x14ac:dyDescent="0.25">
      <c r="B93" s="16" t="s">
        <v>633</v>
      </c>
      <c r="C93" s="16"/>
      <c r="D93" s="18"/>
      <c r="E93" s="18">
        <f t="shared" si="3"/>
        <v>0</v>
      </c>
      <c r="F93" s="16"/>
      <c r="I93" s="16" t="s">
        <v>633</v>
      </c>
      <c r="J93" s="16"/>
      <c r="K93" s="18"/>
      <c r="L93" s="18">
        <f t="shared" si="4"/>
        <v>0</v>
      </c>
      <c r="M93" s="16"/>
    </row>
    <row r="94" spans="2:13" x14ac:dyDescent="0.25">
      <c r="B94" s="16" t="s">
        <v>240</v>
      </c>
      <c r="C94" s="16">
        <v>1</v>
      </c>
      <c r="D94" s="18"/>
      <c r="E94" s="18">
        <f t="shared" si="3"/>
        <v>0</v>
      </c>
      <c r="F94" s="16"/>
      <c r="I94" s="16" t="s">
        <v>240</v>
      </c>
      <c r="J94" s="16">
        <v>1</v>
      </c>
      <c r="K94" s="18"/>
      <c r="L94" s="18">
        <f t="shared" si="4"/>
        <v>0</v>
      </c>
      <c r="M94" s="16"/>
    </row>
    <row r="95" spans="2:13" x14ac:dyDescent="0.25">
      <c r="B95" s="16" t="s">
        <v>186</v>
      </c>
      <c r="C95" s="16">
        <v>2</v>
      </c>
      <c r="D95" s="18"/>
      <c r="E95" s="18">
        <f t="shared" si="3"/>
        <v>0</v>
      </c>
      <c r="F95" s="16"/>
      <c r="I95" s="16" t="s">
        <v>186</v>
      </c>
      <c r="J95" s="16">
        <v>2</v>
      </c>
      <c r="K95" s="18"/>
      <c r="L95" s="18">
        <f t="shared" si="4"/>
        <v>0</v>
      </c>
      <c r="M95" s="16"/>
    </row>
    <row r="96" spans="2:13" x14ac:dyDescent="0.25">
      <c r="B96" s="16" t="s">
        <v>173</v>
      </c>
      <c r="C96" s="16">
        <v>2</v>
      </c>
      <c r="D96" s="18"/>
      <c r="E96" s="18">
        <f t="shared" si="3"/>
        <v>0</v>
      </c>
      <c r="F96" s="16"/>
      <c r="I96" s="16" t="s">
        <v>173</v>
      </c>
      <c r="J96" s="16">
        <v>2</v>
      </c>
      <c r="K96" s="18"/>
      <c r="L96" s="18">
        <f t="shared" si="4"/>
        <v>0</v>
      </c>
      <c r="M96" s="16"/>
    </row>
    <row r="97" spans="2:13" x14ac:dyDescent="0.25">
      <c r="B97" s="16" t="s">
        <v>111</v>
      </c>
      <c r="C97" s="16">
        <v>1</v>
      </c>
      <c r="D97" s="18"/>
      <c r="E97" s="18">
        <f t="shared" si="3"/>
        <v>0</v>
      </c>
      <c r="F97" s="16"/>
      <c r="I97" s="16" t="s">
        <v>111</v>
      </c>
      <c r="J97" s="16">
        <v>1</v>
      </c>
      <c r="K97" s="18"/>
      <c r="L97" s="18">
        <f t="shared" si="4"/>
        <v>0</v>
      </c>
      <c r="M97" s="16"/>
    </row>
    <row r="98" spans="2:13" x14ac:dyDescent="0.25">
      <c r="B98" s="16" t="s">
        <v>624</v>
      </c>
      <c r="C98" s="16">
        <v>1</v>
      </c>
      <c r="D98" s="18"/>
      <c r="E98" s="18">
        <f t="shared" si="3"/>
        <v>0</v>
      </c>
      <c r="F98" s="16"/>
      <c r="I98" s="16" t="s">
        <v>624</v>
      </c>
      <c r="J98" s="16">
        <v>1</v>
      </c>
      <c r="K98" s="18"/>
      <c r="L98" s="18">
        <f t="shared" si="4"/>
        <v>0</v>
      </c>
      <c r="M98" s="16"/>
    </row>
    <row r="99" spans="2:13" x14ac:dyDescent="0.25">
      <c r="B99" s="16" t="s">
        <v>625</v>
      </c>
      <c r="C99" s="16">
        <v>1</v>
      </c>
      <c r="D99" s="18"/>
      <c r="E99" s="18">
        <f t="shared" si="3"/>
        <v>0</v>
      </c>
      <c r="F99" s="16"/>
      <c r="I99" s="16" t="s">
        <v>625</v>
      </c>
      <c r="J99" s="16">
        <v>1</v>
      </c>
      <c r="K99" s="18"/>
      <c r="L99" s="18">
        <f t="shared" si="4"/>
        <v>0</v>
      </c>
      <c r="M99" s="16"/>
    </row>
    <row r="100" spans="2:13" x14ac:dyDescent="0.25">
      <c r="B100" s="16"/>
      <c r="C100" s="16"/>
      <c r="D100" s="18"/>
      <c r="E100" s="18"/>
      <c r="F100" s="16"/>
      <c r="I100" s="16"/>
      <c r="J100" s="16"/>
      <c r="K100" s="18"/>
      <c r="L100" s="18"/>
      <c r="M100" s="16"/>
    </row>
    <row r="101" spans="2:13" x14ac:dyDescent="0.25">
      <c r="B101" s="310" t="s">
        <v>303</v>
      </c>
      <c r="C101" s="310"/>
      <c r="D101" s="310"/>
      <c r="E101" s="21">
        <f>SUM(E92:E100)</f>
        <v>0</v>
      </c>
      <c r="F101" s="16"/>
      <c r="I101" s="310" t="s">
        <v>303</v>
      </c>
      <c r="J101" s="310"/>
      <c r="K101" s="310"/>
      <c r="L101" s="21">
        <f>SUM(L92:L100)</f>
        <v>0</v>
      </c>
      <c r="M101" s="16"/>
    </row>
    <row r="102" spans="2:13" x14ac:dyDescent="0.25">
      <c r="B102" s="16"/>
      <c r="C102" s="16"/>
      <c r="D102" s="18"/>
      <c r="E102" s="18"/>
      <c r="F102" s="16"/>
      <c r="I102" s="16"/>
      <c r="J102" s="16"/>
      <c r="K102" s="18"/>
      <c r="L102" s="18"/>
      <c r="M102" s="16"/>
    </row>
    <row r="103" spans="2:13" x14ac:dyDescent="0.25">
      <c r="B103" s="16"/>
      <c r="C103" s="16"/>
      <c r="D103" s="18"/>
      <c r="E103" s="18"/>
      <c r="F103" s="16"/>
      <c r="I103" s="16"/>
      <c r="J103" s="16"/>
      <c r="K103" s="18"/>
      <c r="L103" s="18"/>
      <c r="M103" s="16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17" t="s">
        <v>0</v>
      </c>
      <c r="B1" s="317"/>
      <c r="C1" s="317"/>
      <c r="F1" s="317" t="s">
        <v>1</v>
      </c>
      <c r="G1" s="317"/>
      <c r="H1" s="317"/>
      <c r="K1" s="317" t="s">
        <v>18</v>
      </c>
      <c r="L1" s="317"/>
      <c r="M1" s="317"/>
      <c r="O1" s="317" t="s">
        <v>667</v>
      </c>
      <c r="P1" s="317"/>
      <c r="Q1" s="317"/>
    </row>
    <row r="2" spans="1:17" x14ac:dyDescent="0.25">
      <c r="A2" s="317"/>
      <c r="B2" s="317"/>
      <c r="C2" s="317"/>
      <c r="F2" s="317"/>
      <c r="G2" s="317"/>
      <c r="H2" s="317"/>
      <c r="K2" s="317"/>
      <c r="L2" s="317"/>
      <c r="M2" s="317"/>
      <c r="O2" s="317"/>
      <c r="P2" s="317"/>
      <c r="Q2" s="317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688</v>
      </c>
      <c r="B4" s="51" t="s">
        <v>668</v>
      </c>
      <c r="C4" s="51"/>
      <c r="F4" s="4" t="s">
        <v>688</v>
      </c>
      <c r="G4" s="51" t="s">
        <v>668</v>
      </c>
      <c r="H4" s="51"/>
      <c r="K4" s="4" t="s">
        <v>688</v>
      </c>
      <c r="L4" s="51" t="s">
        <v>668</v>
      </c>
      <c r="M4" s="51"/>
      <c r="O4" s="4" t="s">
        <v>808</v>
      </c>
      <c r="P4" s="51" t="s">
        <v>244</v>
      </c>
      <c r="Q4" s="51" t="s">
        <v>303</v>
      </c>
    </row>
    <row r="5" spans="1:17" x14ac:dyDescent="0.25">
      <c r="A5" s="16"/>
      <c r="B5" s="286"/>
      <c r="C5" s="16"/>
      <c r="F5" s="16"/>
      <c r="G5" s="286"/>
      <c r="H5" s="82"/>
      <c r="K5" s="82"/>
      <c r="L5" s="286"/>
      <c r="M5" s="16"/>
      <c r="O5" s="82" t="s">
        <v>686</v>
      </c>
      <c r="P5" s="286">
        <v>85</v>
      </c>
      <c r="Q5" s="16">
        <v>58.33</v>
      </c>
    </row>
    <row r="6" spans="1:17" x14ac:dyDescent="0.25">
      <c r="A6" s="16"/>
      <c r="B6" s="286"/>
      <c r="C6" s="16"/>
      <c r="F6" s="16"/>
      <c r="G6" s="286"/>
      <c r="H6" s="16"/>
      <c r="K6" s="16"/>
      <c r="L6" s="286"/>
      <c r="M6" s="16"/>
      <c r="O6" s="16" t="s">
        <v>809</v>
      </c>
      <c r="P6" s="286"/>
      <c r="Q6" s="16">
        <v>58.33</v>
      </c>
    </row>
    <row r="7" spans="1:17" x14ac:dyDescent="0.25">
      <c r="A7" s="16"/>
      <c r="B7" s="289"/>
      <c r="C7" s="16"/>
      <c r="F7" s="16"/>
      <c r="G7" s="289"/>
      <c r="H7" s="16"/>
      <c r="K7" s="16"/>
      <c r="L7" s="289"/>
      <c r="M7" s="16"/>
      <c r="O7" s="16" t="s">
        <v>607</v>
      </c>
      <c r="P7" s="289"/>
      <c r="Q7" s="16">
        <v>46.66</v>
      </c>
    </row>
    <row r="8" spans="1:17" x14ac:dyDescent="0.25">
      <c r="A8" s="16"/>
      <c r="B8" s="286"/>
      <c r="C8" s="16"/>
      <c r="F8" s="16"/>
      <c r="G8" s="286"/>
      <c r="H8" s="16"/>
      <c r="K8" s="16"/>
      <c r="L8" s="286"/>
      <c r="M8" s="16"/>
      <c r="O8" s="16"/>
      <c r="P8" s="286"/>
      <c r="Q8" s="16"/>
    </row>
    <row r="9" spans="1:17" x14ac:dyDescent="0.25">
      <c r="A9" s="16"/>
      <c r="B9" s="289"/>
      <c r="C9" s="16"/>
      <c r="F9" s="16"/>
      <c r="G9" s="289"/>
      <c r="H9" s="16"/>
      <c r="K9" s="16"/>
      <c r="L9" s="289"/>
      <c r="M9" s="16"/>
      <c r="O9" s="16"/>
      <c r="P9" s="289"/>
      <c r="Q9" s="16"/>
    </row>
    <row r="10" spans="1:17" x14ac:dyDescent="0.25">
      <c r="A10" s="16"/>
      <c r="B10" s="286"/>
      <c r="C10" s="16"/>
      <c r="F10" s="16"/>
      <c r="G10" s="286"/>
      <c r="H10" s="16"/>
      <c r="K10" s="16"/>
      <c r="L10" s="286"/>
      <c r="M10" s="16"/>
      <c r="O10" s="16"/>
      <c r="P10" s="286"/>
      <c r="Q10" s="16"/>
    </row>
    <row r="11" spans="1:17" x14ac:dyDescent="0.25">
      <c r="A11" s="16"/>
      <c r="B11" s="289"/>
      <c r="C11" s="16"/>
      <c r="F11" s="16"/>
      <c r="G11" s="289"/>
      <c r="H11" s="16"/>
      <c r="K11" s="16"/>
      <c r="L11" s="289"/>
      <c r="M11" s="16"/>
      <c r="O11" s="16"/>
      <c r="P11" s="289"/>
      <c r="Q11" s="16"/>
    </row>
    <row r="12" spans="1:17" x14ac:dyDescent="0.25">
      <c r="A12" s="16"/>
      <c r="B12" s="286"/>
      <c r="C12" s="16"/>
      <c r="F12" s="16"/>
      <c r="G12" s="286"/>
      <c r="H12" s="16"/>
      <c r="K12" s="16"/>
      <c r="L12" s="286"/>
      <c r="M12" s="16"/>
      <c r="O12" s="16"/>
      <c r="P12" s="286"/>
      <c r="Q12" s="16"/>
    </row>
    <row r="13" spans="1:17" x14ac:dyDescent="0.25">
      <c r="A13" s="16"/>
      <c r="B13" s="286"/>
      <c r="C13" s="16"/>
      <c r="F13" s="16"/>
      <c r="G13" s="286"/>
      <c r="H13" s="16"/>
      <c r="K13" s="16"/>
      <c r="L13" s="286"/>
      <c r="M13" s="16"/>
      <c r="O13" s="16"/>
      <c r="P13" s="289"/>
      <c r="Q13" s="16"/>
    </row>
    <row r="14" spans="1:17" x14ac:dyDescent="0.25">
      <c r="A14" s="16"/>
      <c r="B14" s="289"/>
      <c r="C14" s="16"/>
      <c r="F14" s="16"/>
      <c r="G14" s="289"/>
      <c r="H14" s="16"/>
      <c r="K14" s="16"/>
      <c r="L14" s="289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86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/>
      <c r="B18" s="18"/>
      <c r="C18" s="16"/>
      <c r="F18" s="16"/>
      <c r="G18" s="18"/>
      <c r="H18" s="16"/>
      <c r="K18" s="16"/>
      <c r="L18" s="18"/>
      <c r="M18" s="16"/>
      <c r="O18" s="16" t="s">
        <v>810</v>
      </c>
      <c r="P18" s="18"/>
      <c r="Q18" s="16">
        <f>SUM(Q5:Q17)</f>
        <v>163.32</v>
      </c>
    </row>
    <row r="22" spans="1:17" ht="15" customHeight="1" x14ac:dyDescent="0.25">
      <c r="A22" s="317" t="s">
        <v>130</v>
      </c>
      <c r="B22" s="317"/>
      <c r="C22" s="317"/>
      <c r="F22" s="317" t="s">
        <v>21</v>
      </c>
      <c r="G22" s="317"/>
      <c r="H22" s="317"/>
      <c r="K22" s="317" t="s">
        <v>74</v>
      </c>
      <c r="L22" s="317"/>
      <c r="M22" s="317"/>
      <c r="O22" s="317" t="s">
        <v>75</v>
      </c>
      <c r="P22" s="317"/>
      <c r="Q22" s="317"/>
    </row>
    <row r="23" spans="1:17" ht="15" customHeight="1" x14ac:dyDescent="0.25">
      <c r="A23" s="317"/>
      <c r="B23" s="317"/>
      <c r="C23" s="317"/>
      <c r="F23" s="317"/>
      <c r="G23" s="317"/>
      <c r="H23" s="317"/>
      <c r="K23" s="317"/>
      <c r="L23" s="317"/>
      <c r="M23" s="317"/>
      <c r="O23" s="317"/>
      <c r="P23" s="317"/>
      <c r="Q23" s="317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688</v>
      </c>
      <c r="B25" s="51" t="s">
        <v>811</v>
      </c>
      <c r="C25" s="51"/>
      <c r="F25" s="4" t="s">
        <v>688</v>
      </c>
      <c r="G25" s="51" t="s">
        <v>668</v>
      </c>
      <c r="H25" s="51"/>
      <c r="K25" s="4" t="s">
        <v>688</v>
      </c>
      <c r="L25" s="51" t="s">
        <v>668</v>
      </c>
      <c r="M25" s="51"/>
      <c r="O25" s="4" t="s">
        <v>688</v>
      </c>
      <c r="P25" s="51" t="s">
        <v>668</v>
      </c>
      <c r="Q25" s="51"/>
    </row>
    <row r="26" spans="1:17" x14ac:dyDescent="0.25">
      <c r="A26" s="82" t="s">
        <v>686</v>
      </c>
      <c r="B26" s="286"/>
      <c r="C26" s="16">
        <v>165</v>
      </c>
      <c r="F26" s="16" t="s">
        <v>812</v>
      </c>
      <c r="G26" s="286">
        <v>300</v>
      </c>
      <c r="H26" s="16">
        <v>1325</v>
      </c>
      <c r="K26" s="16" t="s">
        <v>607</v>
      </c>
      <c r="L26" s="286">
        <v>200</v>
      </c>
      <c r="M26" s="16"/>
      <c r="O26" s="16" t="s">
        <v>685</v>
      </c>
      <c r="P26" s="286">
        <v>125</v>
      </c>
      <c r="Q26" s="16"/>
    </row>
    <row r="27" spans="1:17" x14ac:dyDescent="0.25">
      <c r="A27" s="16" t="s">
        <v>809</v>
      </c>
      <c r="B27" s="286"/>
      <c r="C27" s="16">
        <v>200</v>
      </c>
      <c r="F27" s="16" t="s">
        <v>685</v>
      </c>
      <c r="G27" s="286">
        <v>100</v>
      </c>
      <c r="H27" s="16"/>
      <c r="K27" s="16" t="s">
        <v>813</v>
      </c>
      <c r="L27" s="286">
        <v>8.76</v>
      </c>
      <c r="M27" s="16"/>
      <c r="O27" s="16" t="s">
        <v>814</v>
      </c>
      <c r="P27" s="286">
        <v>250</v>
      </c>
      <c r="Q27" s="16"/>
    </row>
    <row r="28" spans="1:17" x14ac:dyDescent="0.25">
      <c r="A28" s="16" t="s">
        <v>607</v>
      </c>
      <c r="B28" s="289"/>
      <c r="C28" s="16">
        <v>300</v>
      </c>
      <c r="F28" s="16" t="s">
        <v>812</v>
      </c>
      <c r="G28" s="289">
        <v>400</v>
      </c>
      <c r="H28" s="16"/>
      <c r="K28" s="16" t="s">
        <v>607</v>
      </c>
      <c r="L28" s="289">
        <v>520</v>
      </c>
      <c r="M28" s="16"/>
      <c r="O28" s="16" t="s">
        <v>685</v>
      </c>
      <c r="P28" s="289">
        <v>125</v>
      </c>
      <c r="Q28" s="16"/>
    </row>
    <row r="29" spans="1:17" x14ac:dyDescent="0.25">
      <c r="A29" s="16"/>
      <c r="B29" s="286"/>
      <c r="C29" s="16"/>
      <c r="F29" s="16" t="s">
        <v>685</v>
      </c>
      <c r="G29" s="286">
        <v>150</v>
      </c>
      <c r="H29" s="16"/>
      <c r="K29" s="16" t="s">
        <v>685</v>
      </c>
      <c r="L29" s="286">
        <v>241.26</v>
      </c>
      <c r="M29" s="16"/>
      <c r="O29" s="16" t="s">
        <v>814</v>
      </c>
      <c r="P29" s="286">
        <v>450</v>
      </c>
      <c r="Q29" s="16"/>
    </row>
    <row r="30" spans="1:17" x14ac:dyDescent="0.25">
      <c r="A30" s="16"/>
      <c r="B30" s="289"/>
      <c r="C30" s="16"/>
      <c r="F30" s="16"/>
      <c r="G30" s="289"/>
      <c r="H30" s="16"/>
      <c r="K30" s="16"/>
      <c r="L30" s="289"/>
      <c r="M30" s="16"/>
      <c r="O30" s="16"/>
      <c r="P30" s="289"/>
      <c r="Q30" s="16"/>
    </row>
    <row r="31" spans="1:17" x14ac:dyDescent="0.25">
      <c r="A31" s="16"/>
      <c r="B31" s="286"/>
      <c r="C31" s="16"/>
      <c r="F31" s="16"/>
      <c r="G31" s="286"/>
      <c r="H31" s="16"/>
      <c r="K31" s="16"/>
      <c r="L31" s="286"/>
      <c r="M31" s="16"/>
      <c r="O31" s="16"/>
      <c r="P31" s="286"/>
      <c r="Q31" s="16"/>
    </row>
    <row r="32" spans="1:17" x14ac:dyDescent="0.25">
      <c r="A32" s="16"/>
      <c r="B32" s="289"/>
      <c r="C32" s="16"/>
      <c r="F32" s="16"/>
      <c r="G32" s="289"/>
      <c r="H32" s="16"/>
      <c r="K32" s="16"/>
      <c r="L32" s="289"/>
      <c r="M32" s="16"/>
      <c r="O32" s="16"/>
      <c r="P32" s="289"/>
      <c r="Q32" s="16"/>
    </row>
    <row r="33" spans="1:17" x14ac:dyDescent="0.25">
      <c r="A33" s="16"/>
      <c r="B33" s="286"/>
      <c r="C33" s="16"/>
      <c r="F33" s="16"/>
      <c r="G33" s="286"/>
      <c r="H33" s="16"/>
      <c r="K33" s="16"/>
      <c r="L33" s="286"/>
      <c r="M33" s="16"/>
      <c r="O33" s="16"/>
      <c r="P33" s="286"/>
      <c r="Q33" s="16"/>
    </row>
    <row r="34" spans="1:17" x14ac:dyDescent="0.25">
      <c r="A34" s="16"/>
      <c r="B34" s="286"/>
      <c r="C34" s="16"/>
      <c r="F34" s="16"/>
      <c r="G34" s="286"/>
      <c r="H34" s="16"/>
      <c r="K34" s="16"/>
      <c r="L34" s="286"/>
      <c r="M34" s="16"/>
      <c r="O34" s="16"/>
      <c r="P34" s="286"/>
      <c r="Q34" s="16"/>
    </row>
    <row r="35" spans="1:17" x14ac:dyDescent="0.25">
      <c r="A35" s="16"/>
      <c r="B35" s="289"/>
      <c r="C35" s="16"/>
      <c r="F35" s="16"/>
      <c r="G35" s="289"/>
      <c r="H35" s="16"/>
      <c r="K35" s="16"/>
      <c r="L35" s="289"/>
      <c r="M35" s="16"/>
      <c r="O35" s="16"/>
      <c r="P35" s="289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303</v>
      </c>
      <c r="B39" s="18">
        <v>665</v>
      </c>
      <c r="C39" s="18">
        <f>SUM(C26:C38)</f>
        <v>665</v>
      </c>
      <c r="F39" s="16" t="s">
        <v>303</v>
      </c>
      <c r="G39" s="18">
        <f>SUM(G26:G38)</f>
        <v>950</v>
      </c>
      <c r="H39" s="16"/>
      <c r="K39" s="16" t="s">
        <v>303</v>
      </c>
      <c r="L39" s="18">
        <f>SUM(L26:L38)</f>
        <v>970.02</v>
      </c>
      <c r="M39" s="16"/>
      <c r="O39" s="16" t="s">
        <v>303</v>
      </c>
      <c r="P39" s="18">
        <f>SUM(P26:P38)</f>
        <v>950</v>
      </c>
      <c r="Q39" s="16"/>
    </row>
    <row r="42" spans="1:17" x14ac:dyDescent="0.25">
      <c r="A42" s="317" t="s">
        <v>97</v>
      </c>
      <c r="B42" s="317"/>
      <c r="C42" s="317"/>
      <c r="F42" s="317" t="s">
        <v>167</v>
      </c>
      <c r="G42" s="317"/>
      <c r="H42" s="317"/>
      <c r="K42" s="317" t="s">
        <v>102</v>
      </c>
      <c r="L42" s="317"/>
      <c r="M42" s="317"/>
      <c r="O42" s="317" t="s">
        <v>203</v>
      </c>
      <c r="P42" s="317"/>
      <c r="Q42" s="317"/>
    </row>
    <row r="43" spans="1:17" x14ac:dyDescent="0.25">
      <c r="A43" s="317"/>
      <c r="B43" s="317"/>
      <c r="C43" s="317"/>
      <c r="F43" s="317"/>
      <c r="G43" s="317"/>
      <c r="H43" s="317"/>
      <c r="K43" s="317"/>
      <c r="L43" s="317"/>
      <c r="M43" s="317"/>
      <c r="O43" s="317"/>
      <c r="P43" s="317"/>
      <c r="Q43" s="317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688</v>
      </c>
      <c r="B45" s="51" t="s">
        <v>668</v>
      </c>
      <c r="C45" s="51"/>
      <c r="F45" s="4" t="s">
        <v>688</v>
      </c>
      <c r="G45" s="51" t="s">
        <v>668</v>
      </c>
      <c r="H45" s="51"/>
      <c r="K45" s="4" t="s">
        <v>688</v>
      </c>
      <c r="L45" s="51" t="s">
        <v>668</v>
      </c>
      <c r="M45" s="51"/>
      <c r="O45" s="4" t="s">
        <v>688</v>
      </c>
      <c r="P45" s="51" t="s">
        <v>668</v>
      </c>
      <c r="Q45" s="51" t="s">
        <v>815</v>
      </c>
    </row>
    <row r="46" spans="1:17" x14ac:dyDescent="0.25">
      <c r="A46" s="16" t="s">
        <v>111</v>
      </c>
      <c r="B46" s="286">
        <v>300</v>
      </c>
      <c r="C46" s="16"/>
      <c r="F46" s="16" t="s">
        <v>816</v>
      </c>
      <c r="G46" s="286">
        <v>200</v>
      </c>
      <c r="H46" s="16"/>
      <c r="K46" s="16" t="s">
        <v>817</v>
      </c>
      <c r="L46" s="286">
        <v>365</v>
      </c>
      <c r="M46" s="16"/>
      <c r="O46" s="16" t="s">
        <v>818</v>
      </c>
      <c r="P46" s="286">
        <v>300</v>
      </c>
      <c r="Q46" s="16"/>
    </row>
    <row r="47" spans="1:17" x14ac:dyDescent="0.25">
      <c r="A47" s="16" t="s">
        <v>765</v>
      </c>
      <c r="B47" s="286">
        <v>250</v>
      </c>
      <c r="C47" s="16"/>
      <c r="F47" s="16" t="s">
        <v>819</v>
      </c>
      <c r="G47" s="286">
        <v>100</v>
      </c>
      <c r="H47" s="16"/>
      <c r="K47" s="16" t="s">
        <v>820</v>
      </c>
      <c r="L47" s="286">
        <v>300</v>
      </c>
      <c r="M47" s="16"/>
      <c r="O47" s="16" t="s">
        <v>821</v>
      </c>
      <c r="P47" s="286">
        <v>340</v>
      </c>
      <c r="Q47" s="16"/>
    </row>
    <row r="48" spans="1:17" x14ac:dyDescent="0.25">
      <c r="A48" s="16" t="s">
        <v>111</v>
      </c>
      <c r="B48" s="289">
        <v>400</v>
      </c>
      <c r="C48" s="16"/>
      <c r="F48" s="16" t="s">
        <v>822</v>
      </c>
      <c r="G48" s="289">
        <v>450</v>
      </c>
      <c r="H48" s="16"/>
      <c r="K48" s="16" t="s">
        <v>823</v>
      </c>
      <c r="L48" s="289">
        <v>250</v>
      </c>
      <c r="M48" s="16"/>
      <c r="O48" s="16" t="s">
        <v>824</v>
      </c>
      <c r="P48" s="289">
        <v>250</v>
      </c>
      <c r="Q48" s="16">
        <v>54</v>
      </c>
    </row>
    <row r="49" spans="1:17" x14ac:dyDescent="0.25">
      <c r="A49" s="16"/>
      <c r="B49" s="286"/>
      <c r="C49" s="16"/>
      <c r="F49" s="16" t="s">
        <v>825</v>
      </c>
      <c r="G49" s="286">
        <v>141.26</v>
      </c>
      <c r="H49" s="16"/>
      <c r="K49" s="16"/>
      <c r="L49" s="286"/>
      <c r="M49" s="16"/>
      <c r="O49" s="16"/>
      <c r="P49" s="286"/>
      <c r="Q49" s="16"/>
    </row>
    <row r="50" spans="1:17" x14ac:dyDescent="0.25">
      <c r="A50" s="16"/>
      <c r="B50" s="289"/>
      <c r="C50" s="16"/>
      <c r="F50" s="16" t="s">
        <v>826</v>
      </c>
      <c r="G50" s="289">
        <v>58.74</v>
      </c>
      <c r="H50" s="16"/>
      <c r="K50" s="16"/>
      <c r="L50" s="289"/>
      <c r="M50" s="16"/>
      <c r="O50" s="16"/>
      <c r="P50" s="289"/>
      <c r="Q50" s="16"/>
    </row>
    <row r="51" spans="1:17" x14ac:dyDescent="0.25">
      <c r="A51" s="16"/>
      <c r="B51" s="286"/>
      <c r="C51" s="16"/>
      <c r="F51" s="16"/>
      <c r="G51" s="286"/>
      <c r="H51" s="16"/>
      <c r="K51" s="16"/>
      <c r="L51" s="286"/>
      <c r="M51" s="16"/>
      <c r="O51" s="16"/>
      <c r="P51" s="286"/>
      <c r="Q51" s="16"/>
    </row>
    <row r="52" spans="1:17" x14ac:dyDescent="0.25">
      <c r="A52" s="16"/>
      <c r="B52" s="289"/>
      <c r="C52" s="16"/>
      <c r="F52" s="16"/>
      <c r="G52" s="289"/>
      <c r="H52" s="16"/>
      <c r="K52" s="16"/>
      <c r="L52" s="289"/>
      <c r="M52" s="16"/>
      <c r="O52" s="16"/>
      <c r="P52" s="289"/>
      <c r="Q52" s="16"/>
    </row>
    <row r="53" spans="1:17" x14ac:dyDescent="0.25">
      <c r="A53" s="16"/>
      <c r="B53" s="286"/>
      <c r="C53" s="16"/>
      <c r="F53" s="16"/>
      <c r="G53" s="286"/>
      <c r="H53" s="16"/>
      <c r="K53" s="16"/>
      <c r="L53" s="286"/>
      <c r="M53" s="16"/>
      <c r="O53" s="16"/>
      <c r="P53" s="286"/>
      <c r="Q53" s="16"/>
    </row>
    <row r="54" spans="1:17" x14ac:dyDescent="0.25">
      <c r="A54" s="16"/>
      <c r="B54" s="286"/>
      <c r="C54" s="16"/>
      <c r="F54" s="16"/>
      <c r="G54" s="286"/>
      <c r="H54" s="16"/>
      <c r="K54" s="16"/>
      <c r="L54" s="286"/>
      <c r="M54" s="16"/>
      <c r="O54" s="16"/>
      <c r="P54" s="286"/>
      <c r="Q54" s="16"/>
    </row>
    <row r="55" spans="1:17" x14ac:dyDescent="0.25">
      <c r="A55" s="16"/>
      <c r="B55" s="289"/>
      <c r="C55" s="16"/>
      <c r="F55" s="16"/>
      <c r="G55" s="289"/>
      <c r="H55" s="16"/>
      <c r="K55" s="16"/>
      <c r="L55" s="289"/>
      <c r="M55" s="16"/>
      <c r="O55" s="16"/>
      <c r="P55" s="289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303</v>
      </c>
      <c r="B59" s="18">
        <f>SUM(B46:B58)</f>
        <v>950</v>
      </c>
      <c r="C59" s="16"/>
      <c r="F59" s="16" t="s">
        <v>303</v>
      </c>
      <c r="G59" s="18">
        <f>SUM(G46:G58)</f>
        <v>950</v>
      </c>
      <c r="H59" s="16"/>
      <c r="K59" s="16" t="s">
        <v>303</v>
      </c>
      <c r="L59" s="18">
        <f>SUM(L46:L58)</f>
        <v>915</v>
      </c>
      <c r="M59" s="16"/>
      <c r="O59" s="16" t="s">
        <v>303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E27" sqref="E27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8" t="s">
        <v>827</v>
      </c>
      <c r="I2" s="315" t="s">
        <v>828</v>
      </c>
      <c r="J2" s="315"/>
      <c r="K2" s="315"/>
    </row>
    <row r="3" spans="4:12" x14ac:dyDescent="0.25">
      <c r="D3" s="322" t="s">
        <v>0</v>
      </c>
      <c r="E3" s="322"/>
      <c r="H3" s="323" t="s">
        <v>0</v>
      </c>
      <c r="I3" s="323"/>
      <c r="J3" s="323"/>
      <c r="K3" s="323"/>
      <c r="L3" s="323"/>
    </row>
    <row r="4" spans="4:12" x14ac:dyDescent="0.25">
      <c r="D4" s="4" t="s">
        <v>829</v>
      </c>
      <c r="E4" s="4" t="s">
        <v>830</v>
      </c>
      <c r="F4" s="28"/>
      <c r="G4" s="28"/>
      <c r="H4" s="4" t="s">
        <v>228</v>
      </c>
      <c r="I4" s="4" t="s">
        <v>831</v>
      </c>
      <c r="J4" s="4" t="s">
        <v>8</v>
      </c>
      <c r="K4" s="4" t="s">
        <v>832</v>
      </c>
      <c r="L4" s="4"/>
    </row>
    <row r="5" spans="4:12" x14ac:dyDescent="0.25">
      <c r="D5" s="292" t="s">
        <v>833</v>
      </c>
      <c r="E5" s="10">
        <f>mensualidades!G23</f>
        <v>1290</v>
      </c>
      <c r="H5" s="16"/>
      <c r="I5" s="16" t="s">
        <v>834</v>
      </c>
      <c r="J5" s="17">
        <v>160.02000000000001</v>
      </c>
      <c r="K5" s="16"/>
      <c r="L5" s="16"/>
    </row>
    <row r="6" spans="4:12" x14ac:dyDescent="0.25">
      <c r="D6" s="20" t="s">
        <v>835</v>
      </c>
      <c r="E6" s="18">
        <f>agripac!J55</f>
        <v>0</v>
      </c>
      <c r="H6" s="16"/>
      <c r="I6" s="16" t="s">
        <v>836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'!I53</f>
        <v>295.60000000000036</v>
      </c>
      <c r="H7" s="16"/>
      <c r="I7" s="16" t="s">
        <v>837</v>
      </c>
      <c r="J7" s="17"/>
      <c r="K7" s="16"/>
      <c r="L7" s="16"/>
    </row>
    <row r="8" spans="4:12" x14ac:dyDescent="0.25">
      <c r="D8" s="20" t="s">
        <v>238</v>
      </c>
      <c r="E8" s="18">
        <f>inpaecsa!I38</f>
        <v>247.5</v>
      </c>
      <c r="H8" s="16"/>
      <c r="I8" s="16" t="s">
        <v>838</v>
      </c>
      <c r="J8" s="17"/>
      <c r="K8" s="16"/>
      <c r="L8" s="16"/>
    </row>
    <row r="9" spans="4:12" x14ac:dyDescent="0.25">
      <c r="D9" s="20" t="s">
        <v>839</v>
      </c>
      <c r="E9" s="18">
        <f>familia!J24</f>
        <v>8.5</v>
      </c>
      <c r="H9" s="16"/>
      <c r="I9" s="16" t="s">
        <v>840</v>
      </c>
      <c r="J9" s="17"/>
      <c r="K9" s="16"/>
      <c r="L9" s="16"/>
    </row>
    <row r="10" spans="4:12" x14ac:dyDescent="0.25">
      <c r="D10" s="20" t="s">
        <v>880</v>
      </c>
      <c r="E10" s="18">
        <f>UNIVIAST!J24</f>
        <v>8.6999999999999886</v>
      </c>
      <c r="H10" s="16"/>
      <c r="I10" s="16" t="s">
        <v>842</v>
      </c>
      <c r="J10" s="17"/>
      <c r="K10" s="16"/>
      <c r="L10" s="16"/>
    </row>
    <row r="11" spans="4:12" x14ac:dyDescent="0.25">
      <c r="D11" s="20" t="s">
        <v>843</v>
      </c>
      <c r="E11" s="18">
        <f>holtrans!J15</f>
        <v>0</v>
      </c>
      <c r="H11" s="16"/>
      <c r="I11" s="16" t="s">
        <v>844</v>
      </c>
      <c r="J11" s="17">
        <v>241</v>
      </c>
      <c r="K11" s="16"/>
      <c r="L11" s="16"/>
    </row>
    <row r="12" spans="4:12" x14ac:dyDescent="0.25">
      <c r="D12" s="20" t="s">
        <v>845</v>
      </c>
      <c r="E12" s="18">
        <f>nestle!I63</f>
        <v>429.04999999999973</v>
      </c>
      <c r="H12" s="16"/>
      <c r="I12" s="16" t="s">
        <v>846</v>
      </c>
      <c r="J12" s="17">
        <v>36.200000000000003</v>
      </c>
      <c r="K12" s="16"/>
      <c r="L12" s="16"/>
    </row>
    <row r="13" spans="4:12" x14ac:dyDescent="0.25">
      <c r="D13" s="20" t="s">
        <v>847</v>
      </c>
      <c r="E13" s="18">
        <f>'detergente '!I17</f>
        <v>0</v>
      </c>
      <c r="H13" s="16"/>
      <c r="I13" s="16" t="s">
        <v>848</v>
      </c>
      <c r="J13" s="17">
        <v>1176.04</v>
      </c>
      <c r="K13" s="16"/>
      <c r="L13" s="16"/>
    </row>
    <row r="14" spans="4:12" x14ac:dyDescent="0.25">
      <c r="D14" s="20" t="s">
        <v>431</v>
      </c>
      <c r="E14" s="18">
        <f>PARAISO!J17</f>
        <v>8.7999999999999972</v>
      </c>
      <c r="H14" s="16"/>
      <c r="I14" s="16" t="s">
        <v>789</v>
      </c>
      <c r="J14" s="17"/>
      <c r="K14" s="16"/>
      <c r="L14" s="16"/>
    </row>
    <row r="15" spans="4:12" x14ac:dyDescent="0.25">
      <c r="D15" s="20" t="s">
        <v>841</v>
      </c>
      <c r="E15" s="18">
        <f>YOBEL!I19</f>
        <v>320.76</v>
      </c>
      <c r="H15" s="16"/>
      <c r="I15" s="16"/>
      <c r="J15" s="17"/>
      <c r="K15" s="16"/>
      <c r="L15" s="16"/>
    </row>
    <row r="16" spans="4:12" x14ac:dyDescent="0.25">
      <c r="D16" s="20" t="s">
        <v>850</v>
      </c>
      <c r="E16" s="18">
        <f>aldia!K25</f>
        <v>77.220000000000027</v>
      </c>
      <c r="H16" s="16"/>
      <c r="I16" s="16"/>
      <c r="J16" s="17"/>
      <c r="K16" s="16"/>
      <c r="L16" s="16"/>
    </row>
    <row r="17" spans="4:12" x14ac:dyDescent="0.25">
      <c r="D17" s="20" t="s">
        <v>851</v>
      </c>
      <c r="E17" s="18">
        <f>'plasticos Ester'!I28</f>
        <v>12</v>
      </c>
      <c r="H17" s="16"/>
      <c r="I17" s="16"/>
      <c r="J17" s="17"/>
      <c r="K17" s="16"/>
      <c r="L17" s="16"/>
    </row>
    <row r="18" spans="4:12" x14ac:dyDescent="0.25">
      <c r="D18" s="20" t="s">
        <v>876</v>
      </c>
      <c r="E18" s="18">
        <f>sear!J26</f>
        <v>8.4000000000000057</v>
      </c>
      <c r="H18" s="16"/>
      <c r="I18" s="16"/>
      <c r="J18" s="17"/>
      <c r="K18" s="16"/>
      <c r="L18" s="16"/>
    </row>
    <row r="19" spans="4:12" x14ac:dyDescent="0.25">
      <c r="D19" s="20" t="s">
        <v>853</v>
      </c>
      <c r="E19" s="18">
        <f>'OTROS CLIENTES 2.'!J26</f>
        <v>18.199999999999989</v>
      </c>
      <c r="H19" s="16"/>
      <c r="I19" s="16"/>
      <c r="J19" s="17"/>
      <c r="K19" s="16"/>
      <c r="L19" s="16"/>
    </row>
    <row r="20" spans="4:12" x14ac:dyDescent="0.25">
      <c r="D20" s="20" t="s">
        <v>866</v>
      </c>
      <c r="E20" s="18">
        <f>empetrans!J26</f>
        <v>0</v>
      </c>
      <c r="H20" s="16"/>
      <c r="I20" s="16"/>
      <c r="J20" s="17"/>
      <c r="K20" s="16"/>
      <c r="L20" s="16"/>
    </row>
    <row r="21" spans="4:12" x14ac:dyDescent="0.25">
      <c r="D21" s="20" t="s">
        <v>877</v>
      </c>
      <c r="E21" s="18">
        <f>'Dream fig'!J26</f>
        <v>0</v>
      </c>
      <c r="H21" s="16"/>
      <c r="I21" s="16"/>
      <c r="J21" s="17"/>
      <c r="K21" s="16"/>
      <c r="L21" s="16"/>
    </row>
    <row r="22" spans="4:12" x14ac:dyDescent="0.25">
      <c r="D22" s="20" t="s">
        <v>862</v>
      </c>
      <c r="E22" s="18"/>
      <c r="H22" s="16"/>
      <c r="I22" s="16"/>
      <c r="J22" s="17"/>
      <c r="K22" s="16"/>
      <c r="L22" s="16"/>
    </row>
    <row r="23" spans="4:12" x14ac:dyDescent="0.25">
      <c r="D23" s="20" t="s">
        <v>856</v>
      </c>
      <c r="E23" s="18">
        <f>'Garaje '!E14</f>
        <v>300</v>
      </c>
      <c r="H23" s="16"/>
      <c r="I23" s="16"/>
      <c r="J23" s="17"/>
      <c r="K23" s="16"/>
      <c r="L23" s="16"/>
    </row>
    <row r="24" spans="4:12" x14ac:dyDescent="0.25">
      <c r="D24" s="20" t="s">
        <v>857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867</v>
      </c>
      <c r="E25" s="18"/>
      <c r="H25" s="16"/>
      <c r="I25" s="16"/>
      <c r="J25" s="17"/>
      <c r="K25" s="16"/>
      <c r="L25" s="16"/>
    </row>
    <row r="26" spans="4:12" x14ac:dyDescent="0.25">
      <c r="D26" s="293" t="s">
        <v>868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293" t="s">
        <v>859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293"/>
      <c r="E28" s="18"/>
      <c r="H28" s="16"/>
      <c r="I28" s="16"/>
      <c r="J28" s="17"/>
      <c r="K28" s="16"/>
      <c r="L28" s="16"/>
    </row>
    <row r="29" spans="4:12" x14ac:dyDescent="0.25">
      <c r="D29" s="293"/>
      <c r="E29" s="18"/>
      <c r="H29" s="16"/>
      <c r="I29" s="16"/>
      <c r="J29" s="17"/>
      <c r="K29" s="16"/>
      <c r="L29" s="16"/>
    </row>
    <row r="30" spans="4:12" x14ac:dyDescent="0.25">
      <c r="D30" s="293"/>
      <c r="E30" s="18"/>
      <c r="H30" s="16"/>
      <c r="I30" s="16"/>
      <c r="J30" s="17"/>
      <c r="K30" s="16"/>
      <c r="L30" s="16"/>
    </row>
    <row r="31" spans="4:12" x14ac:dyDescent="0.25">
      <c r="D31" s="293"/>
      <c r="E31" s="18"/>
      <c r="H31" s="16"/>
      <c r="I31" s="16"/>
      <c r="J31" s="17"/>
      <c r="K31" s="16"/>
      <c r="L31" s="16"/>
    </row>
    <row r="32" spans="4:12" x14ac:dyDescent="0.25">
      <c r="D32" s="310" t="s">
        <v>509</v>
      </c>
      <c r="E32" s="324">
        <f>SUM(E5:E31)</f>
        <v>4083.9300000000012</v>
      </c>
      <c r="H32" s="16"/>
      <c r="I32" s="16"/>
      <c r="J32" s="325">
        <f>SUM(J5:J31)</f>
        <v>2413.2600000000002</v>
      </c>
      <c r="K32" s="16"/>
      <c r="L32" s="16"/>
    </row>
    <row r="33" spans="4:12" x14ac:dyDescent="0.25">
      <c r="D33" s="310"/>
      <c r="E33" s="324"/>
      <c r="H33" s="326" t="s">
        <v>303</v>
      </c>
      <c r="I33" s="326"/>
      <c r="J33" s="325"/>
      <c r="K33" s="16"/>
      <c r="L33" s="16"/>
    </row>
    <row r="38" spans="4:12" x14ac:dyDescent="0.25">
      <c r="D38" s="28" t="s">
        <v>828</v>
      </c>
      <c r="I38" s="315" t="s">
        <v>828</v>
      </c>
      <c r="J38" s="315"/>
      <c r="K38" s="315"/>
    </row>
    <row r="39" spans="4:12" x14ac:dyDescent="0.25">
      <c r="D39" s="322" t="s">
        <v>1</v>
      </c>
      <c r="E39" s="322"/>
      <c r="H39" s="323" t="s">
        <v>1</v>
      </c>
      <c r="I39" s="323"/>
      <c r="J39" s="323"/>
      <c r="K39" s="323"/>
      <c r="L39" s="323"/>
    </row>
    <row r="40" spans="4:12" x14ac:dyDescent="0.25">
      <c r="D40" s="51" t="s">
        <v>829</v>
      </c>
      <c r="E40" s="51" t="s">
        <v>830</v>
      </c>
      <c r="H40" s="294" t="s">
        <v>228</v>
      </c>
      <c r="I40" s="294" t="s">
        <v>831</v>
      </c>
      <c r="J40" s="294" t="s">
        <v>8</v>
      </c>
      <c r="K40" s="294" t="s">
        <v>832</v>
      </c>
      <c r="L40" s="294"/>
    </row>
    <row r="41" spans="4:12" x14ac:dyDescent="0.25">
      <c r="D41" s="292" t="s">
        <v>833</v>
      </c>
      <c r="E41" s="10">
        <f>mensualidades!G21</f>
        <v>0</v>
      </c>
      <c r="H41" s="16"/>
      <c r="I41" s="16" t="s">
        <v>834</v>
      </c>
      <c r="J41" s="17">
        <v>140</v>
      </c>
      <c r="K41" s="16"/>
      <c r="L41" s="16"/>
    </row>
    <row r="42" spans="4:12" x14ac:dyDescent="0.25">
      <c r="D42" s="20" t="s">
        <v>835</v>
      </c>
      <c r="E42" s="18">
        <f>agripac!V56</f>
        <v>0</v>
      </c>
      <c r="H42" s="16"/>
      <c r="I42" s="16" t="s">
        <v>836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'!U53</f>
        <v>0</v>
      </c>
      <c r="H43" s="16"/>
      <c r="I43" s="16" t="s">
        <v>837</v>
      </c>
      <c r="J43" s="17">
        <v>32</v>
      </c>
      <c r="K43" s="16"/>
      <c r="L43" s="16"/>
    </row>
    <row r="44" spans="4:12" x14ac:dyDescent="0.25">
      <c r="D44" s="20" t="s">
        <v>238</v>
      </c>
      <c r="E44" s="18">
        <f>inpaecsa!V38</f>
        <v>0</v>
      </c>
      <c r="H44" s="16"/>
      <c r="I44" s="16" t="s">
        <v>838</v>
      </c>
      <c r="J44" s="17">
        <v>700</v>
      </c>
      <c r="K44" s="16"/>
      <c r="L44" s="16"/>
    </row>
    <row r="45" spans="4:12" x14ac:dyDescent="0.25">
      <c r="D45" s="20" t="s">
        <v>839</v>
      </c>
      <c r="E45" s="18">
        <f>familia!J52</f>
        <v>0</v>
      </c>
      <c r="H45" s="16"/>
      <c r="I45" s="16" t="s">
        <v>840</v>
      </c>
      <c r="J45" s="17">
        <v>10</v>
      </c>
      <c r="K45" s="16"/>
      <c r="L45" s="16"/>
    </row>
    <row r="46" spans="4:12" x14ac:dyDescent="0.25">
      <c r="D46" s="20" t="s">
        <v>841</v>
      </c>
      <c r="E46" s="18">
        <f>UNIVIAST!V24</f>
        <v>0</v>
      </c>
      <c r="H46" s="16"/>
      <c r="I46" s="16" t="s">
        <v>842</v>
      </c>
      <c r="J46" s="17">
        <v>250</v>
      </c>
      <c r="K46" s="16"/>
      <c r="L46" s="16"/>
    </row>
    <row r="47" spans="4:12" x14ac:dyDescent="0.25">
      <c r="D47" s="20" t="s">
        <v>843</v>
      </c>
      <c r="E47" s="18">
        <f>holtrans!U15</f>
        <v>0</v>
      </c>
      <c r="H47" s="16"/>
      <c r="I47" s="16" t="s">
        <v>844</v>
      </c>
      <c r="J47" s="17">
        <v>200</v>
      </c>
      <c r="K47" s="16"/>
      <c r="L47" s="16"/>
    </row>
    <row r="48" spans="4:12" x14ac:dyDescent="0.25">
      <c r="D48" s="20" t="s">
        <v>845</v>
      </c>
      <c r="E48" s="18">
        <f>nestle!T63</f>
        <v>0</v>
      </c>
      <c r="H48" s="16"/>
      <c r="I48" s="16" t="s">
        <v>860</v>
      </c>
      <c r="J48" s="17">
        <v>470.4</v>
      </c>
      <c r="K48" s="16"/>
      <c r="L48" s="16"/>
    </row>
    <row r="49" spans="4:12" x14ac:dyDescent="0.25">
      <c r="D49" s="20" t="s">
        <v>847</v>
      </c>
      <c r="E49" s="18">
        <f>'detergente '!S17</f>
        <v>0</v>
      </c>
      <c r="H49" s="16"/>
      <c r="I49" s="16" t="s">
        <v>848</v>
      </c>
      <c r="J49" s="17">
        <v>940</v>
      </c>
      <c r="K49" s="16"/>
      <c r="L49" s="16"/>
    </row>
    <row r="50" spans="4:12" x14ac:dyDescent="0.25">
      <c r="D50" s="20" t="s">
        <v>431</v>
      </c>
      <c r="E50" s="18">
        <f>PARAISO!J48</f>
        <v>0</v>
      </c>
      <c r="H50" s="16"/>
      <c r="I50" s="16" t="s">
        <v>789</v>
      </c>
      <c r="J50" s="17">
        <f>'OTROS GASTOS'!H18</f>
        <v>0</v>
      </c>
      <c r="K50" s="16"/>
      <c r="L50" s="16"/>
    </row>
    <row r="51" spans="4:12" x14ac:dyDescent="0.25">
      <c r="D51" s="20" t="s">
        <v>849</v>
      </c>
      <c r="E51" s="18">
        <f>YOBEL!T19</f>
        <v>0</v>
      </c>
      <c r="H51" s="16"/>
      <c r="I51" s="16" t="s">
        <v>861</v>
      </c>
      <c r="J51" s="17">
        <v>36.1</v>
      </c>
      <c r="K51" s="16"/>
      <c r="L51" s="16"/>
    </row>
    <row r="52" spans="4:12" x14ac:dyDescent="0.25">
      <c r="D52" s="20" t="s">
        <v>850</v>
      </c>
      <c r="E52" s="18">
        <f>aldia!Z26</f>
        <v>0</v>
      </c>
      <c r="H52" s="16"/>
      <c r="I52" s="16"/>
      <c r="J52" s="17"/>
      <c r="K52" s="16"/>
      <c r="L52" s="16"/>
    </row>
    <row r="53" spans="4:12" x14ac:dyDescent="0.25">
      <c r="D53" s="20" t="s">
        <v>851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852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853</v>
      </c>
      <c r="E55" s="18">
        <f>'OTROS CLIENTES 2.'!U26</f>
        <v>198</v>
      </c>
      <c r="H55" s="16"/>
      <c r="I55" s="16"/>
      <c r="J55" s="17"/>
      <c r="K55" s="16"/>
      <c r="L55" s="16"/>
    </row>
    <row r="56" spans="4:12" x14ac:dyDescent="0.25">
      <c r="D56" s="20" t="s">
        <v>854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855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862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856</v>
      </c>
      <c r="E59" s="18">
        <f>'Garaje '!L14</f>
        <v>240</v>
      </c>
      <c r="H59" s="16"/>
      <c r="I59" s="16"/>
      <c r="J59" s="17"/>
      <c r="K59" s="16"/>
      <c r="L59" s="16"/>
    </row>
    <row r="60" spans="4:12" x14ac:dyDescent="0.25">
      <c r="D60" s="20" t="s">
        <v>857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858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293" t="s">
        <v>859</v>
      </c>
      <c r="E62" s="295">
        <f>IESS!F18</f>
        <v>59.94</v>
      </c>
      <c r="H62" s="16"/>
      <c r="I62" s="16"/>
      <c r="J62" s="17"/>
      <c r="K62" s="16"/>
      <c r="L62" s="16"/>
    </row>
    <row r="63" spans="4:12" x14ac:dyDescent="0.25">
      <c r="D63" s="310" t="s">
        <v>509</v>
      </c>
      <c r="E63" s="324">
        <f>SUM(E41:E62)</f>
        <v>497.94</v>
      </c>
      <c r="H63" s="16"/>
      <c r="I63" s="16"/>
      <c r="J63" s="17"/>
      <c r="K63" s="16"/>
      <c r="L63" s="16"/>
    </row>
    <row r="64" spans="4:12" x14ac:dyDescent="0.25">
      <c r="D64" s="310"/>
      <c r="E64" s="324"/>
      <c r="H64" s="326" t="s">
        <v>303</v>
      </c>
      <c r="I64" s="326"/>
      <c r="J64" s="46">
        <f>SUM(J41:J63)</f>
        <v>2928.5</v>
      </c>
      <c r="K64" s="16"/>
      <c r="L64" s="16"/>
    </row>
    <row r="68" spans="4:12" x14ac:dyDescent="0.25">
      <c r="D68" s="28" t="s">
        <v>863</v>
      </c>
      <c r="I68" s="315" t="s">
        <v>828</v>
      </c>
      <c r="J68" s="315"/>
      <c r="K68" s="315"/>
    </row>
    <row r="69" spans="4:12" x14ac:dyDescent="0.25">
      <c r="D69" s="322" t="s">
        <v>18</v>
      </c>
      <c r="E69" s="322"/>
      <c r="H69" s="323" t="s">
        <v>18</v>
      </c>
      <c r="I69" s="323"/>
      <c r="J69" s="323"/>
      <c r="K69" s="323"/>
      <c r="L69" s="323"/>
    </row>
    <row r="70" spans="4:12" x14ac:dyDescent="0.25">
      <c r="D70" s="51" t="s">
        <v>829</v>
      </c>
      <c r="E70" s="51" t="s">
        <v>830</v>
      </c>
      <c r="H70" s="294" t="s">
        <v>228</v>
      </c>
      <c r="I70" s="294" t="s">
        <v>831</v>
      </c>
      <c r="J70" s="294" t="s">
        <v>8</v>
      </c>
      <c r="K70" s="294" t="s">
        <v>832</v>
      </c>
      <c r="L70" s="294"/>
    </row>
    <row r="71" spans="4:12" x14ac:dyDescent="0.25">
      <c r="D71" s="292" t="s">
        <v>833</v>
      </c>
      <c r="E71" s="10">
        <f>mensualidades!G67</f>
        <v>560</v>
      </c>
      <c r="H71" s="16"/>
      <c r="I71" s="16" t="s">
        <v>834</v>
      </c>
      <c r="J71" s="17">
        <v>140</v>
      </c>
      <c r="K71" s="16">
        <v>1189</v>
      </c>
      <c r="L71" s="16"/>
    </row>
    <row r="72" spans="4:12" x14ac:dyDescent="0.25">
      <c r="D72" s="20" t="s">
        <v>835</v>
      </c>
      <c r="E72" s="18">
        <f>agripac!J117</f>
        <v>0</v>
      </c>
      <c r="H72" s="16"/>
      <c r="I72" s="16" t="s">
        <v>836</v>
      </c>
      <c r="J72" s="17"/>
      <c r="K72" s="16"/>
      <c r="L72" s="16"/>
    </row>
    <row r="73" spans="4:12" x14ac:dyDescent="0.25">
      <c r="D73" s="20" t="s">
        <v>109</v>
      </c>
      <c r="E73" s="18">
        <f>'yupi '!I111</f>
        <v>0</v>
      </c>
      <c r="H73" s="16"/>
      <c r="I73" s="16" t="s">
        <v>837</v>
      </c>
      <c r="J73" s="17">
        <v>33</v>
      </c>
      <c r="K73" s="16"/>
      <c r="L73" s="16"/>
    </row>
    <row r="74" spans="4:12" x14ac:dyDescent="0.25">
      <c r="D74" s="20" t="s">
        <v>238</v>
      </c>
      <c r="E74" s="18">
        <f>inpaecsa!I80</f>
        <v>0</v>
      </c>
      <c r="H74" s="16"/>
      <c r="I74" s="16" t="s">
        <v>838</v>
      </c>
      <c r="J74" s="17">
        <v>700</v>
      </c>
      <c r="K74" s="16">
        <v>1194</v>
      </c>
      <c r="L74" s="16"/>
    </row>
    <row r="75" spans="4:12" x14ac:dyDescent="0.25">
      <c r="D75" s="20" t="s">
        <v>839</v>
      </c>
      <c r="E75" s="18">
        <f>familia!J79</f>
        <v>0</v>
      </c>
      <c r="H75" s="16"/>
      <c r="I75" s="16" t="s">
        <v>840</v>
      </c>
      <c r="J75" s="17">
        <v>5</v>
      </c>
      <c r="K75" s="16"/>
      <c r="L75" s="16"/>
    </row>
    <row r="76" spans="4:12" x14ac:dyDescent="0.25">
      <c r="D76" s="20" t="s">
        <v>841</v>
      </c>
      <c r="E76" s="18">
        <f>UNIVIAST!J52</f>
        <v>0</v>
      </c>
      <c r="H76" s="16"/>
      <c r="I76" s="16" t="s">
        <v>842</v>
      </c>
      <c r="J76" s="17">
        <v>150</v>
      </c>
      <c r="K76" s="16">
        <v>1160</v>
      </c>
      <c r="L76" s="16"/>
    </row>
    <row r="77" spans="4:12" x14ac:dyDescent="0.25">
      <c r="D77" s="20" t="s">
        <v>843</v>
      </c>
      <c r="E77" s="18">
        <f>holtrans!J34</f>
        <v>0</v>
      </c>
      <c r="H77" s="16"/>
      <c r="I77" s="16" t="s">
        <v>844</v>
      </c>
      <c r="J77" s="17">
        <v>200</v>
      </c>
      <c r="K77" s="16">
        <v>1136</v>
      </c>
      <c r="L77" s="16"/>
    </row>
    <row r="78" spans="4:12" x14ac:dyDescent="0.25">
      <c r="D78" s="20" t="s">
        <v>845</v>
      </c>
      <c r="E78" s="18">
        <f>nestle!I131</f>
        <v>0</v>
      </c>
      <c r="H78" s="16"/>
      <c r="I78" s="16" t="s">
        <v>860</v>
      </c>
      <c r="J78" s="17">
        <v>470.41</v>
      </c>
      <c r="K78" s="16">
        <v>1184</v>
      </c>
      <c r="L78" s="16"/>
    </row>
    <row r="79" spans="4:12" x14ac:dyDescent="0.25">
      <c r="D79" s="20" t="s">
        <v>847</v>
      </c>
      <c r="E79" s="18">
        <f>'detergente '!I38</f>
        <v>0</v>
      </c>
      <c r="H79" s="16"/>
      <c r="I79" s="16" t="s">
        <v>848</v>
      </c>
      <c r="J79" s="17">
        <v>1054.82</v>
      </c>
      <c r="K79" s="16">
        <v>1146</v>
      </c>
      <c r="L79" s="16"/>
    </row>
    <row r="80" spans="4:12" x14ac:dyDescent="0.25">
      <c r="D80" s="20" t="s">
        <v>431</v>
      </c>
      <c r="E80" s="18">
        <f>PARAISO!J40</f>
        <v>0</v>
      </c>
      <c r="H80" s="16"/>
      <c r="I80" s="16" t="s">
        <v>864</v>
      </c>
      <c r="J80" s="17">
        <v>145</v>
      </c>
      <c r="K80" s="16">
        <v>1146</v>
      </c>
      <c r="L80" s="16"/>
    </row>
    <row r="81" spans="4:12" x14ac:dyDescent="0.25">
      <c r="D81" s="20" t="s">
        <v>849</v>
      </c>
      <c r="E81" s="18">
        <f>YOBEL!I41</f>
        <v>0</v>
      </c>
      <c r="H81" s="16"/>
      <c r="I81" s="16" t="s">
        <v>789</v>
      </c>
      <c r="J81" s="17">
        <f>'OTROS GASTOS'!M18</f>
        <v>759.08</v>
      </c>
      <c r="K81" s="16"/>
      <c r="L81" s="16"/>
    </row>
    <row r="82" spans="4:12" x14ac:dyDescent="0.25">
      <c r="D82" s="20" t="s">
        <v>850</v>
      </c>
      <c r="E82" s="18">
        <f>aldia!K54</f>
        <v>0</v>
      </c>
      <c r="H82" s="16"/>
      <c r="I82" s="16" t="s">
        <v>861</v>
      </c>
      <c r="J82" s="17">
        <v>36.04</v>
      </c>
      <c r="K82" s="16" t="s">
        <v>865</v>
      </c>
      <c r="L82" s="16"/>
    </row>
    <row r="83" spans="4:12" x14ac:dyDescent="0.25">
      <c r="D83" s="20" t="s">
        <v>851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852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853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866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855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862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856</v>
      </c>
      <c r="E89" s="18">
        <f>'Garaje '!E31</f>
        <v>60</v>
      </c>
      <c r="H89" s="16"/>
      <c r="I89" s="16"/>
      <c r="J89" s="17"/>
      <c r="K89" s="16"/>
      <c r="L89" s="16"/>
    </row>
    <row r="90" spans="4:12" x14ac:dyDescent="0.25">
      <c r="D90" s="20" t="s">
        <v>857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867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293" t="s">
        <v>868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293" t="s">
        <v>859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10" t="s">
        <v>509</v>
      </c>
      <c r="E94" s="324">
        <f>SUM(E71:E93)</f>
        <v>620</v>
      </c>
      <c r="H94" s="326" t="s">
        <v>303</v>
      </c>
      <c r="I94" s="326"/>
      <c r="J94" s="46">
        <f>SUM(J71:J93)</f>
        <v>3693.35</v>
      </c>
      <c r="K94" s="16"/>
      <c r="L94" s="16"/>
    </row>
    <row r="95" spans="4:12" x14ac:dyDescent="0.25">
      <c r="D95" s="310"/>
      <c r="E95" s="324"/>
    </row>
    <row r="99" spans="4:12" x14ac:dyDescent="0.25">
      <c r="I99" s="315" t="s">
        <v>828</v>
      </c>
      <c r="J99" s="315"/>
      <c r="K99" s="315"/>
    </row>
    <row r="100" spans="4:12" x14ac:dyDescent="0.25">
      <c r="D100" s="28" t="s">
        <v>869</v>
      </c>
      <c r="H100" s="323" t="s">
        <v>19</v>
      </c>
      <c r="I100" s="323"/>
      <c r="J100" s="323"/>
      <c r="K100" s="323"/>
      <c r="L100" s="323"/>
    </row>
    <row r="101" spans="4:12" x14ac:dyDescent="0.25">
      <c r="D101" s="322" t="s">
        <v>19</v>
      </c>
      <c r="E101" s="322"/>
      <c r="H101" s="294" t="s">
        <v>228</v>
      </c>
      <c r="I101" s="294" t="s">
        <v>831</v>
      </c>
      <c r="J101" s="294" t="s">
        <v>8</v>
      </c>
      <c r="K101" s="294" t="s">
        <v>832</v>
      </c>
      <c r="L101" s="294"/>
    </row>
    <row r="102" spans="4:12" x14ac:dyDescent="0.25">
      <c r="D102" s="51" t="s">
        <v>829</v>
      </c>
      <c r="E102" s="51" t="s">
        <v>830</v>
      </c>
      <c r="H102" s="16"/>
      <c r="I102" s="16" t="s">
        <v>834</v>
      </c>
      <c r="J102" s="17">
        <v>330</v>
      </c>
      <c r="K102" s="16"/>
      <c r="L102" s="16"/>
    </row>
    <row r="103" spans="4:12" x14ac:dyDescent="0.25">
      <c r="D103" s="292" t="s">
        <v>833</v>
      </c>
      <c r="E103" s="10">
        <f>mensualidades!P67</f>
        <v>590</v>
      </c>
      <c r="H103" s="16"/>
      <c r="I103" s="16" t="s">
        <v>836</v>
      </c>
      <c r="J103" s="17"/>
      <c r="K103" s="16"/>
      <c r="L103" s="16"/>
    </row>
    <row r="104" spans="4:12" x14ac:dyDescent="0.25">
      <c r="D104" s="20" t="s">
        <v>835</v>
      </c>
      <c r="E104" s="18">
        <f>agripac!V118</f>
        <v>523</v>
      </c>
      <c r="H104" s="16"/>
      <c r="I104" s="16" t="s">
        <v>837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'!U110</f>
        <v>0</v>
      </c>
      <c r="H105" s="16"/>
      <c r="I105" s="16" t="s">
        <v>838</v>
      </c>
      <c r="J105" s="17">
        <v>489.93</v>
      </c>
      <c r="K105" s="16">
        <v>1223</v>
      </c>
      <c r="L105" s="16"/>
    </row>
    <row r="106" spans="4:12" x14ac:dyDescent="0.25">
      <c r="D106" s="20" t="s">
        <v>238</v>
      </c>
      <c r="E106" s="18">
        <f>inpaecsa!V80</f>
        <v>0</v>
      </c>
      <c r="H106" s="16"/>
      <c r="I106" s="16" t="s">
        <v>840</v>
      </c>
      <c r="J106" s="17">
        <v>10</v>
      </c>
      <c r="K106" s="16"/>
      <c r="L106" s="16"/>
    </row>
    <row r="107" spans="4:12" x14ac:dyDescent="0.25">
      <c r="D107" s="20" t="s">
        <v>839</v>
      </c>
      <c r="E107" s="18">
        <f>familia!J111</f>
        <v>0</v>
      </c>
      <c r="H107" s="16"/>
      <c r="I107" s="16" t="s">
        <v>842</v>
      </c>
      <c r="J107" s="17">
        <v>150</v>
      </c>
      <c r="K107" s="16">
        <v>1206</v>
      </c>
      <c r="L107" s="16"/>
    </row>
    <row r="108" spans="4:12" x14ac:dyDescent="0.25">
      <c r="D108" s="20" t="s">
        <v>841</v>
      </c>
      <c r="E108" s="18">
        <f>UNIVIAST!V52</f>
        <v>0</v>
      </c>
      <c r="H108" s="16"/>
      <c r="I108" s="16" t="s">
        <v>844</v>
      </c>
      <c r="J108" s="17">
        <v>200</v>
      </c>
      <c r="K108" s="16">
        <v>1201</v>
      </c>
      <c r="L108" s="16"/>
    </row>
    <row r="109" spans="4:12" x14ac:dyDescent="0.25">
      <c r="D109" s="20" t="s">
        <v>843</v>
      </c>
      <c r="E109" s="18">
        <f>holtrans!U34</f>
        <v>0</v>
      </c>
      <c r="H109" s="16"/>
      <c r="I109" s="16" t="s">
        <v>860</v>
      </c>
      <c r="J109" s="17">
        <v>470.41</v>
      </c>
      <c r="K109" s="16">
        <v>1220</v>
      </c>
      <c r="L109" s="16"/>
    </row>
    <row r="110" spans="4:12" x14ac:dyDescent="0.25">
      <c r="D110" s="20" t="s">
        <v>845</v>
      </c>
      <c r="E110" s="18">
        <f>nestle!T131</f>
        <v>0</v>
      </c>
      <c r="H110" s="16"/>
      <c r="I110" s="16" t="s">
        <v>848</v>
      </c>
      <c r="J110" s="17">
        <v>1138.3399999999999</v>
      </c>
      <c r="K110" s="16"/>
      <c r="L110" s="16"/>
    </row>
    <row r="111" spans="4:12" x14ac:dyDescent="0.25">
      <c r="D111" s="20" t="s">
        <v>847</v>
      </c>
      <c r="E111" s="18">
        <f>'detergente '!I70</f>
        <v>0</v>
      </c>
      <c r="H111" s="16"/>
      <c r="I111" s="16" t="s">
        <v>864</v>
      </c>
      <c r="J111" s="17">
        <v>69.58</v>
      </c>
      <c r="K111" s="16"/>
      <c r="L111" s="16"/>
    </row>
    <row r="112" spans="4:12" x14ac:dyDescent="0.25">
      <c r="D112" s="20" t="s">
        <v>431</v>
      </c>
      <c r="E112" s="18">
        <f>PARAISO!J40</f>
        <v>0</v>
      </c>
      <c r="H112" s="16"/>
      <c r="I112" s="16" t="s">
        <v>789</v>
      </c>
      <c r="J112" s="17">
        <f>'OTROS GASTOS'!R18</f>
        <v>469.19</v>
      </c>
      <c r="K112" s="16"/>
      <c r="L112" s="16"/>
    </row>
    <row r="113" spans="4:12" x14ac:dyDescent="0.25">
      <c r="D113" s="20" t="s">
        <v>849</v>
      </c>
      <c r="E113" s="18">
        <f>YOBEL!I73</f>
        <v>0</v>
      </c>
      <c r="H113" s="16"/>
      <c r="I113" s="16" t="s">
        <v>861</v>
      </c>
      <c r="J113" s="17">
        <v>36.04</v>
      </c>
      <c r="K113" s="16" t="s">
        <v>865</v>
      </c>
      <c r="L113" s="16"/>
    </row>
    <row r="114" spans="4:12" x14ac:dyDescent="0.25">
      <c r="D114" s="20" t="s">
        <v>850</v>
      </c>
      <c r="E114" s="18">
        <f>aldia!Z55</f>
        <v>0</v>
      </c>
      <c r="H114" s="16"/>
      <c r="I114" s="16" t="s">
        <v>870</v>
      </c>
      <c r="J114" s="17">
        <v>85</v>
      </c>
      <c r="K114" s="16">
        <v>1225</v>
      </c>
      <c r="L114" s="16"/>
    </row>
    <row r="115" spans="4:12" x14ac:dyDescent="0.25">
      <c r="D115" s="20" t="s">
        <v>851</v>
      </c>
      <c r="E115" s="18">
        <f>'plasticos Ester'!S66</f>
        <v>0</v>
      </c>
      <c r="H115" s="16"/>
      <c r="I115" s="16" t="s">
        <v>871</v>
      </c>
      <c r="J115" s="17">
        <f>NOMINA!Q18</f>
        <v>163.32</v>
      </c>
      <c r="K115" s="16"/>
      <c r="L115" s="16"/>
    </row>
    <row r="116" spans="4:12" x14ac:dyDescent="0.25">
      <c r="D116" s="20" t="s">
        <v>852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853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866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855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862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856</v>
      </c>
      <c r="E121" s="18">
        <f>'Garaje '!L31</f>
        <v>150</v>
      </c>
      <c r="H121" s="16"/>
      <c r="I121" s="16"/>
      <c r="J121" s="17"/>
      <c r="K121" s="16"/>
      <c r="L121" s="16"/>
    </row>
    <row r="122" spans="4:12" x14ac:dyDescent="0.25">
      <c r="D122" s="20" t="s">
        <v>857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867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293" t="s">
        <v>868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293" t="s">
        <v>859</v>
      </c>
      <c r="E125" s="18">
        <f>IESS!N38</f>
        <v>0</v>
      </c>
      <c r="H125" s="326" t="s">
        <v>303</v>
      </c>
      <c r="I125" s="326"/>
      <c r="J125" s="46">
        <f>SUM(J102:J124)</f>
        <v>3644.8100000000004</v>
      </c>
      <c r="K125" s="16"/>
      <c r="L125" s="16"/>
    </row>
    <row r="126" spans="4:12" x14ac:dyDescent="0.25">
      <c r="D126" s="310" t="s">
        <v>509</v>
      </c>
      <c r="E126" s="324">
        <f>SUM(E103:E125)</f>
        <v>1263</v>
      </c>
    </row>
    <row r="127" spans="4:12" x14ac:dyDescent="0.25">
      <c r="D127" s="310"/>
      <c r="E127" s="324"/>
    </row>
    <row r="129" spans="4:12" x14ac:dyDescent="0.25">
      <c r="I129" s="315" t="s">
        <v>828</v>
      </c>
      <c r="J129" s="315"/>
      <c r="K129" s="315"/>
    </row>
    <row r="130" spans="4:12" x14ac:dyDescent="0.25">
      <c r="D130" s="28" t="s">
        <v>872</v>
      </c>
      <c r="H130" s="323" t="s">
        <v>130</v>
      </c>
      <c r="I130" s="323"/>
      <c r="J130" s="323"/>
      <c r="K130" s="323"/>
      <c r="L130" s="323"/>
    </row>
    <row r="131" spans="4:12" x14ac:dyDescent="0.25">
      <c r="D131" s="322" t="s">
        <v>130</v>
      </c>
      <c r="E131" s="322"/>
      <c r="H131" s="294" t="s">
        <v>228</v>
      </c>
      <c r="I131" s="294" t="s">
        <v>831</v>
      </c>
      <c r="J131" s="294" t="s">
        <v>8</v>
      </c>
      <c r="K131" s="294" t="s">
        <v>832</v>
      </c>
      <c r="L131" s="294"/>
    </row>
    <row r="132" spans="4:12" x14ac:dyDescent="0.25">
      <c r="D132" s="51" t="s">
        <v>829</v>
      </c>
      <c r="E132" s="51" t="s">
        <v>830</v>
      </c>
      <c r="H132" s="16"/>
      <c r="I132" s="16" t="s">
        <v>834</v>
      </c>
      <c r="J132" s="17">
        <v>100</v>
      </c>
      <c r="K132" s="16">
        <v>1290</v>
      </c>
      <c r="L132" s="16"/>
    </row>
    <row r="133" spans="4:12" x14ac:dyDescent="0.25">
      <c r="D133" s="292" t="s">
        <v>833</v>
      </c>
      <c r="E133" s="10">
        <f>mensualidades!G94</f>
        <v>520</v>
      </c>
      <c r="H133" s="16"/>
      <c r="I133" s="16" t="s">
        <v>836</v>
      </c>
      <c r="J133" s="17"/>
      <c r="K133" s="16"/>
      <c r="L133" s="16"/>
    </row>
    <row r="134" spans="4:12" x14ac:dyDescent="0.25">
      <c r="D134" s="20" t="s">
        <v>835</v>
      </c>
      <c r="E134" s="18">
        <f>agripac!J175</f>
        <v>464.51000000000022</v>
      </c>
      <c r="H134" s="16"/>
      <c r="I134" s="16" t="s">
        <v>837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'!I168</f>
        <v>0</v>
      </c>
      <c r="H135" s="16"/>
      <c r="I135" s="16" t="s">
        <v>838</v>
      </c>
      <c r="J135" s="17"/>
      <c r="K135" s="16"/>
      <c r="L135" s="16"/>
    </row>
    <row r="136" spans="4:12" x14ac:dyDescent="0.25">
      <c r="D136" s="20" t="s">
        <v>238</v>
      </c>
      <c r="E136" s="18">
        <f>inpaecsa!I123</f>
        <v>0</v>
      </c>
      <c r="H136" s="16"/>
      <c r="I136" s="16" t="s">
        <v>840</v>
      </c>
      <c r="J136" s="17"/>
      <c r="K136" s="16"/>
      <c r="L136" s="16"/>
    </row>
    <row r="137" spans="4:12" x14ac:dyDescent="0.25">
      <c r="D137" s="20" t="s">
        <v>839</v>
      </c>
      <c r="E137" s="18">
        <f>familia!J131</f>
        <v>0</v>
      </c>
      <c r="H137" s="16"/>
      <c r="I137" s="16" t="s">
        <v>842</v>
      </c>
      <c r="J137" s="17">
        <v>150</v>
      </c>
      <c r="K137" s="16"/>
      <c r="L137" s="16"/>
    </row>
    <row r="138" spans="4:12" x14ac:dyDescent="0.25">
      <c r="D138" s="20" t="s">
        <v>841</v>
      </c>
      <c r="E138" s="18">
        <f>UNIVIAST!J80</f>
        <v>69.599999999999909</v>
      </c>
      <c r="H138" s="16"/>
      <c r="I138" s="16" t="s">
        <v>844</v>
      </c>
      <c r="J138" s="17">
        <v>200</v>
      </c>
      <c r="K138" s="16"/>
      <c r="L138" s="16"/>
    </row>
    <row r="139" spans="4:12" x14ac:dyDescent="0.25">
      <c r="D139" s="20" t="s">
        <v>843</v>
      </c>
      <c r="E139" s="18">
        <f>holtrans!J52</f>
        <v>0</v>
      </c>
      <c r="H139" s="16"/>
      <c r="I139" s="16" t="s">
        <v>860</v>
      </c>
      <c r="J139" s="17">
        <v>486.64</v>
      </c>
      <c r="K139" s="16"/>
      <c r="L139" s="16"/>
    </row>
    <row r="140" spans="4:12" x14ac:dyDescent="0.25">
      <c r="D140" s="20" t="s">
        <v>845</v>
      </c>
      <c r="E140" s="18">
        <f>nestle!I199</f>
        <v>956.5</v>
      </c>
      <c r="H140" s="16"/>
      <c r="I140" s="16" t="s">
        <v>848</v>
      </c>
      <c r="J140" s="17">
        <v>1168.76</v>
      </c>
      <c r="K140" s="16">
        <v>1250</v>
      </c>
      <c r="L140" s="16"/>
    </row>
    <row r="141" spans="4:12" x14ac:dyDescent="0.25">
      <c r="D141" s="20" t="s">
        <v>847</v>
      </c>
      <c r="E141" s="18">
        <f>'detergente '!I59</f>
        <v>0</v>
      </c>
      <c r="H141" s="16"/>
      <c r="I141" s="16" t="s">
        <v>864</v>
      </c>
      <c r="J141" s="17"/>
      <c r="K141" s="16"/>
      <c r="L141" s="16"/>
    </row>
    <row r="142" spans="4:12" x14ac:dyDescent="0.25">
      <c r="D142" s="20" t="s">
        <v>431</v>
      </c>
      <c r="E142" s="18">
        <f>PARAISO!J64</f>
        <v>0</v>
      </c>
      <c r="H142" s="16"/>
      <c r="I142" s="16" t="s">
        <v>789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849</v>
      </c>
      <c r="E143" s="18">
        <f>YOBEL!I63</f>
        <v>0</v>
      </c>
      <c r="H143" s="16"/>
      <c r="I143" s="16" t="s">
        <v>861</v>
      </c>
      <c r="J143" s="17">
        <v>36.020000000000003</v>
      </c>
      <c r="K143" s="16"/>
      <c r="L143" s="16"/>
    </row>
    <row r="144" spans="4:12" x14ac:dyDescent="0.25">
      <c r="D144" s="20" t="s">
        <v>850</v>
      </c>
      <c r="E144" s="18">
        <f>aldia!K84</f>
        <v>0</v>
      </c>
      <c r="H144" s="16"/>
      <c r="I144" s="16"/>
      <c r="J144" s="17"/>
      <c r="K144" s="16"/>
      <c r="L144" s="16"/>
    </row>
    <row r="145" spans="4:12" x14ac:dyDescent="0.25">
      <c r="D145" s="20" t="s">
        <v>851</v>
      </c>
      <c r="E145" s="18">
        <f>'plasticos Ester'!I98</f>
        <v>0</v>
      </c>
      <c r="H145" s="16"/>
      <c r="I145" s="16" t="s">
        <v>873</v>
      </c>
      <c r="J145" s="17">
        <f>NOMINA!C39</f>
        <v>665</v>
      </c>
      <c r="K145" s="16"/>
      <c r="L145" s="16"/>
    </row>
    <row r="146" spans="4:12" x14ac:dyDescent="0.25">
      <c r="D146" s="20" t="s">
        <v>852</v>
      </c>
      <c r="E146" s="18">
        <f>sear!J84</f>
        <v>79.799999999999955</v>
      </c>
      <c r="H146" s="16"/>
      <c r="I146" s="16" t="s">
        <v>860</v>
      </c>
      <c r="J146" s="17">
        <v>486.64</v>
      </c>
      <c r="K146" s="16"/>
      <c r="L146" s="16"/>
    </row>
    <row r="147" spans="4:12" x14ac:dyDescent="0.25">
      <c r="D147" s="20" t="s">
        <v>853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866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855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862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856</v>
      </c>
      <c r="E151" s="18">
        <f>'Garaje '!E48</f>
        <v>165</v>
      </c>
      <c r="H151" s="16"/>
      <c r="I151" s="16"/>
      <c r="J151" s="17"/>
      <c r="K151" s="16"/>
      <c r="L151" s="16"/>
    </row>
    <row r="152" spans="4:12" x14ac:dyDescent="0.25">
      <c r="D152" s="20" t="s">
        <v>857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867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293" t="s">
        <v>868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293" t="s">
        <v>859</v>
      </c>
      <c r="E155" s="295">
        <f>IESS!B66</f>
        <v>0</v>
      </c>
      <c r="H155" s="16"/>
      <c r="I155" s="16"/>
      <c r="J155" s="17"/>
      <c r="K155" s="16"/>
      <c r="L155" s="16"/>
    </row>
    <row r="156" spans="4:12" x14ac:dyDescent="0.25">
      <c r="D156" s="310" t="s">
        <v>509</v>
      </c>
      <c r="E156" s="324">
        <f>SUM(E133:E155)</f>
        <v>2255.41</v>
      </c>
      <c r="H156" s="326" t="s">
        <v>303</v>
      </c>
      <c r="I156" s="326"/>
      <c r="J156" s="46">
        <f>SUM(J132:J155)</f>
        <v>4130.47</v>
      </c>
      <c r="K156" s="16"/>
      <c r="L156" s="16"/>
    </row>
    <row r="157" spans="4:12" x14ac:dyDescent="0.25">
      <c r="D157" s="310"/>
      <c r="E157" s="324"/>
    </row>
    <row r="160" spans="4:12" x14ac:dyDescent="0.25">
      <c r="I160" s="315" t="s">
        <v>828</v>
      </c>
      <c r="J160" s="315"/>
      <c r="K160" s="315"/>
    </row>
    <row r="161" spans="4:12" x14ac:dyDescent="0.25">
      <c r="D161" s="28" t="s">
        <v>872</v>
      </c>
      <c r="H161" s="323" t="s">
        <v>21</v>
      </c>
      <c r="I161" s="323"/>
      <c r="J161" s="323"/>
      <c r="K161" s="323"/>
      <c r="L161" s="323"/>
    </row>
    <row r="162" spans="4:12" x14ac:dyDescent="0.25">
      <c r="D162" s="322" t="s">
        <v>683</v>
      </c>
      <c r="E162" s="322"/>
      <c r="H162" s="294" t="s">
        <v>228</v>
      </c>
      <c r="I162" s="294" t="s">
        <v>831</v>
      </c>
      <c r="J162" s="294" t="s">
        <v>8</v>
      </c>
      <c r="K162" s="294" t="s">
        <v>832</v>
      </c>
      <c r="L162" s="294"/>
    </row>
    <row r="163" spans="4:12" x14ac:dyDescent="0.25">
      <c r="D163" s="51" t="s">
        <v>829</v>
      </c>
      <c r="E163" s="51" t="s">
        <v>830</v>
      </c>
      <c r="H163" s="16"/>
      <c r="I163" s="16" t="s">
        <v>834</v>
      </c>
      <c r="J163" s="17">
        <v>165</v>
      </c>
      <c r="K163" s="16"/>
      <c r="L163" s="16"/>
    </row>
    <row r="164" spans="4:12" x14ac:dyDescent="0.25">
      <c r="D164" s="292" t="s">
        <v>833</v>
      </c>
      <c r="E164" s="10">
        <f>mensualidades!P94</f>
        <v>540</v>
      </c>
      <c r="H164" s="16"/>
      <c r="I164" s="16" t="s">
        <v>836</v>
      </c>
      <c r="J164" s="17"/>
      <c r="K164" s="16"/>
      <c r="L164" s="16"/>
    </row>
    <row r="165" spans="4:12" x14ac:dyDescent="0.25">
      <c r="D165" s="20" t="s">
        <v>835</v>
      </c>
      <c r="E165" s="18">
        <f>agripac!V175</f>
        <v>393.81999999999971</v>
      </c>
      <c r="H165" s="16"/>
      <c r="I165" s="16" t="s">
        <v>837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'!U168</f>
        <v>0</v>
      </c>
      <c r="H166" s="16"/>
      <c r="I166" s="16" t="s">
        <v>838</v>
      </c>
      <c r="J166" s="17"/>
      <c r="K166" s="16"/>
      <c r="L166" s="16"/>
    </row>
    <row r="167" spans="4:12" x14ac:dyDescent="0.25">
      <c r="D167" s="20" t="s">
        <v>238</v>
      </c>
      <c r="E167" s="18">
        <f>inpaecsa!V123</f>
        <v>0</v>
      </c>
      <c r="H167" s="16"/>
      <c r="I167" s="16" t="s">
        <v>840</v>
      </c>
      <c r="J167" s="17"/>
      <c r="K167" s="16"/>
      <c r="L167" s="16"/>
    </row>
    <row r="168" spans="4:12" x14ac:dyDescent="0.25">
      <c r="D168" s="20" t="s">
        <v>839</v>
      </c>
      <c r="E168" s="18">
        <f>familia!J159</f>
        <v>0</v>
      </c>
      <c r="H168" s="16"/>
      <c r="I168" s="16" t="s">
        <v>842</v>
      </c>
      <c r="J168" s="17">
        <v>150</v>
      </c>
      <c r="K168" s="16">
        <v>1311</v>
      </c>
      <c r="L168" s="16"/>
    </row>
    <row r="169" spans="4:12" x14ac:dyDescent="0.25">
      <c r="D169" s="20" t="s">
        <v>841</v>
      </c>
      <c r="E169" s="18">
        <f>UNIVIAST!V80</f>
        <v>65.899999999999977</v>
      </c>
      <c r="H169" s="16"/>
      <c r="I169" s="16" t="s">
        <v>844</v>
      </c>
      <c r="J169" s="17">
        <v>200</v>
      </c>
      <c r="K169" s="16">
        <v>1291</v>
      </c>
      <c r="L169" s="16"/>
    </row>
    <row r="170" spans="4:12" x14ac:dyDescent="0.25">
      <c r="D170" s="20" t="s">
        <v>843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845</v>
      </c>
      <c r="E171" s="18">
        <f>nestle!T199</f>
        <v>1428.25</v>
      </c>
      <c r="H171" s="16"/>
      <c r="I171" s="16" t="s">
        <v>848</v>
      </c>
      <c r="J171" s="17">
        <v>1040</v>
      </c>
      <c r="K171" s="16">
        <v>1304</v>
      </c>
      <c r="L171" s="16"/>
    </row>
    <row r="172" spans="4:12" x14ac:dyDescent="0.25">
      <c r="D172" s="20" t="s">
        <v>847</v>
      </c>
      <c r="E172" s="18">
        <f>'detergente '!S59</f>
        <v>226</v>
      </c>
      <c r="H172" s="16"/>
      <c r="I172" s="16" t="s">
        <v>864</v>
      </c>
      <c r="J172" s="17"/>
      <c r="K172" s="16"/>
      <c r="L172" s="16"/>
    </row>
    <row r="173" spans="4:12" x14ac:dyDescent="0.25">
      <c r="D173" s="20" t="s">
        <v>431</v>
      </c>
      <c r="E173" s="18">
        <f>PARAISO!U64</f>
        <v>0</v>
      </c>
      <c r="H173" s="16"/>
      <c r="I173" s="16" t="s">
        <v>789</v>
      </c>
      <c r="J173" s="17">
        <f>'OTROS GASTOS'!H51</f>
        <v>699.03</v>
      </c>
      <c r="K173" s="16"/>
      <c r="L173" s="16"/>
    </row>
    <row r="174" spans="4:12" x14ac:dyDescent="0.25">
      <c r="D174" s="20" t="s">
        <v>849</v>
      </c>
      <c r="E174" s="18">
        <f>YOBEL!T63</f>
        <v>0</v>
      </c>
      <c r="H174" s="16"/>
      <c r="I174" s="16" t="s">
        <v>861</v>
      </c>
      <c r="J174" s="17">
        <v>36.200000000000003</v>
      </c>
      <c r="K174" s="16" t="s">
        <v>874</v>
      </c>
      <c r="L174" s="16"/>
    </row>
    <row r="175" spans="4:12" x14ac:dyDescent="0.25">
      <c r="D175" s="20" t="s">
        <v>850</v>
      </c>
      <c r="E175" s="18">
        <f>aldia!Z85</f>
        <v>0</v>
      </c>
      <c r="H175" s="16"/>
      <c r="I175" s="16"/>
      <c r="J175" s="17"/>
      <c r="K175" s="16"/>
      <c r="L175" s="16"/>
    </row>
    <row r="176" spans="4:12" x14ac:dyDescent="0.25">
      <c r="D176" s="20" t="s">
        <v>851</v>
      </c>
      <c r="E176" s="18">
        <f>'plasticos Ester'!S97</f>
        <v>0</v>
      </c>
      <c r="H176" s="16"/>
      <c r="I176" s="16" t="s">
        <v>873</v>
      </c>
      <c r="J176" s="17">
        <f>NOMINA!G39</f>
        <v>950</v>
      </c>
      <c r="K176" s="16"/>
      <c r="L176" s="16"/>
    </row>
    <row r="177" spans="4:12" x14ac:dyDescent="0.25">
      <c r="D177" s="20" t="s">
        <v>852</v>
      </c>
      <c r="E177" s="18">
        <f>sear!U84</f>
        <v>54.599999999999909</v>
      </c>
      <c r="H177" s="16"/>
      <c r="I177" s="16" t="s">
        <v>860</v>
      </c>
      <c r="J177" s="17">
        <v>486.64</v>
      </c>
      <c r="K177" s="16">
        <v>1315</v>
      </c>
      <c r="L177" s="16"/>
    </row>
    <row r="178" spans="4:12" x14ac:dyDescent="0.25">
      <c r="D178" s="20" t="s">
        <v>853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866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855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862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856</v>
      </c>
      <c r="E182" s="18">
        <f>'Garaje '!L48</f>
        <v>150</v>
      </c>
      <c r="H182" s="16"/>
      <c r="I182" s="16"/>
      <c r="J182" s="17"/>
      <c r="K182" s="16"/>
      <c r="L182" s="16"/>
    </row>
    <row r="183" spans="4:12" x14ac:dyDescent="0.25">
      <c r="D183" s="20" t="s">
        <v>857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867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293" t="s">
        <v>868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293" t="s">
        <v>859</v>
      </c>
      <c r="E186" s="18">
        <f>IESS!F66</f>
        <v>0</v>
      </c>
      <c r="H186" s="326" t="s">
        <v>303</v>
      </c>
      <c r="I186" s="326"/>
      <c r="J186" s="46">
        <f>SUM(J163:J185)</f>
        <v>3760.8699999999994</v>
      </c>
      <c r="K186" s="16"/>
      <c r="L186" s="16"/>
    </row>
    <row r="187" spans="4:12" x14ac:dyDescent="0.25">
      <c r="D187" s="310" t="s">
        <v>509</v>
      </c>
      <c r="E187" s="305">
        <f>SUM(E164:E186)</f>
        <v>2858.5699999999997</v>
      </c>
    </row>
    <row r="188" spans="4:12" x14ac:dyDescent="0.25">
      <c r="D188" s="310"/>
      <c r="E188" s="305"/>
    </row>
    <row r="190" spans="4:12" x14ac:dyDescent="0.25">
      <c r="I190" s="315" t="s">
        <v>828</v>
      </c>
      <c r="J190" s="315"/>
      <c r="K190" s="315"/>
    </row>
    <row r="191" spans="4:12" x14ac:dyDescent="0.25">
      <c r="D191" s="28" t="s">
        <v>828</v>
      </c>
      <c r="H191" s="323" t="s">
        <v>74</v>
      </c>
      <c r="I191" s="323"/>
      <c r="J191" s="323"/>
      <c r="K191" s="323"/>
      <c r="L191" s="323"/>
    </row>
    <row r="192" spans="4:12" x14ac:dyDescent="0.25">
      <c r="D192" s="322" t="s">
        <v>74</v>
      </c>
      <c r="E192" s="322"/>
      <c r="H192" s="294" t="s">
        <v>228</v>
      </c>
      <c r="I192" s="294" t="s">
        <v>831</v>
      </c>
      <c r="J192" s="294" t="s">
        <v>8</v>
      </c>
      <c r="K192" s="294" t="s">
        <v>832</v>
      </c>
      <c r="L192" s="294"/>
    </row>
    <row r="193" spans="4:12" x14ac:dyDescent="0.25">
      <c r="D193" s="51" t="s">
        <v>829</v>
      </c>
      <c r="E193" s="51" t="s">
        <v>830</v>
      </c>
      <c r="H193" s="16"/>
      <c r="I193" s="16" t="s">
        <v>834</v>
      </c>
      <c r="J193" s="17">
        <v>120</v>
      </c>
      <c r="K193" s="16"/>
      <c r="L193" s="16"/>
    </row>
    <row r="194" spans="4:12" x14ac:dyDescent="0.25">
      <c r="D194" s="292" t="s">
        <v>833</v>
      </c>
      <c r="E194" s="10">
        <f>mensualidades!G121</f>
        <v>510</v>
      </c>
      <c r="H194" s="16"/>
      <c r="I194" s="16" t="s">
        <v>836</v>
      </c>
      <c r="J194" s="17"/>
      <c r="K194" s="16"/>
      <c r="L194" s="16"/>
    </row>
    <row r="195" spans="4:12" x14ac:dyDescent="0.25">
      <c r="D195" s="20" t="s">
        <v>835</v>
      </c>
      <c r="E195" s="18">
        <f>agripac!J234</f>
        <v>183.42999999999984</v>
      </c>
      <c r="H195" s="16"/>
      <c r="I195" s="16" t="s">
        <v>837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'!I227</f>
        <v>686.39999999999964</v>
      </c>
      <c r="H196" s="16"/>
      <c r="I196" s="16" t="s">
        <v>838</v>
      </c>
      <c r="J196" s="17">
        <f>NOMINA!L39</f>
        <v>970.02</v>
      </c>
      <c r="K196" s="16"/>
      <c r="L196" s="16"/>
    </row>
    <row r="197" spans="4:12" x14ac:dyDescent="0.25">
      <c r="D197" s="20" t="s">
        <v>238</v>
      </c>
      <c r="E197" s="18">
        <f>inpaecsa!I168</f>
        <v>100.30079999999998</v>
      </c>
      <c r="H197" s="16"/>
      <c r="I197" s="16" t="s">
        <v>840</v>
      </c>
      <c r="J197" s="17"/>
      <c r="K197" s="16"/>
      <c r="L197" s="16"/>
    </row>
    <row r="198" spans="4:12" x14ac:dyDescent="0.25">
      <c r="D198" s="20" t="s">
        <v>839</v>
      </c>
      <c r="E198" s="18">
        <f>familia!J185</f>
        <v>0</v>
      </c>
      <c r="H198" s="16"/>
      <c r="I198" s="16" t="s">
        <v>842</v>
      </c>
      <c r="J198" s="17">
        <v>300</v>
      </c>
      <c r="K198" s="16"/>
      <c r="L198" s="16"/>
    </row>
    <row r="199" spans="4:12" x14ac:dyDescent="0.25">
      <c r="D199" s="20" t="s">
        <v>841</v>
      </c>
      <c r="E199" s="18">
        <f>UNIVIAST!J107</f>
        <v>43.5</v>
      </c>
      <c r="H199" s="16"/>
      <c r="I199" s="16" t="s">
        <v>844</v>
      </c>
      <c r="J199" s="17">
        <v>241.24</v>
      </c>
      <c r="K199" s="16"/>
      <c r="L199" s="16"/>
    </row>
    <row r="200" spans="4:12" x14ac:dyDescent="0.25">
      <c r="D200" s="20" t="s">
        <v>843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845</v>
      </c>
      <c r="E201" s="18">
        <f>nestle!I279</f>
        <v>1925.099000000002</v>
      </c>
      <c r="H201" s="16"/>
      <c r="I201" s="16" t="s">
        <v>848</v>
      </c>
      <c r="J201" s="17">
        <v>1035.97</v>
      </c>
      <c r="K201" s="16"/>
      <c r="L201" s="16"/>
    </row>
    <row r="202" spans="4:12" x14ac:dyDescent="0.25">
      <c r="D202" s="20" t="s">
        <v>875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431</v>
      </c>
      <c r="E203" s="18">
        <f>PARAISO!J87</f>
        <v>17.599999999999994</v>
      </c>
      <c r="H203" s="16"/>
      <c r="I203" s="16" t="s">
        <v>789</v>
      </c>
      <c r="J203" s="17">
        <f>'OTROS GASTOS'!M51</f>
        <v>617.62</v>
      </c>
      <c r="K203" s="16"/>
      <c r="L203" s="16"/>
    </row>
    <row r="204" spans="4:12" x14ac:dyDescent="0.25">
      <c r="D204" s="20" t="s">
        <v>849</v>
      </c>
      <c r="E204" s="18">
        <f>YOBEL!I87</f>
        <v>0</v>
      </c>
      <c r="H204" s="16"/>
      <c r="I204" s="16" t="s">
        <v>861</v>
      </c>
      <c r="J204" s="17">
        <v>36.4</v>
      </c>
      <c r="K204" s="16"/>
      <c r="L204" s="16"/>
    </row>
    <row r="205" spans="4:12" x14ac:dyDescent="0.25">
      <c r="D205" s="20" t="s">
        <v>850</v>
      </c>
      <c r="E205" s="18">
        <f>aldia!K115</f>
        <v>6.6825000000000045</v>
      </c>
      <c r="H205" s="16"/>
      <c r="I205" s="16" t="s">
        <v>860</v>
      </c>
      <c r="J205" s="17">
        <v>486.64</v>
      </c>
      <c r="K205" s="16"/>
      <c r="L205" s="16"/>
    </row>
    <row r="206" spans="4:12" x14ac:dyDescent="0.25">
      <c r="D206" s="20" t="s">
        <v>851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876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853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866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855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862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856</v>
      </c>
      <c r="E212" s="18">
        <f>'Garaje '!E65</f>
        <v>300</v>
      </c>
      <c r="H212" s="16"/>
      <c r="I212" s="16"/>
      <c r="J212" s="17"/>
      <c r="K212" s="16"/>
      <c r="L212" s="16"/>
    </row>
    <row r="213" spans="4:12" x14ac:dyDescent="0.25">
      <c r="D213" s="20" t="s">
        <v>857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867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293" t="s">
        <v>868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293" t="s">
        <v>859</v>
      </c>
      <c r="E216" s="296">
        <f>IESS!J66</f>
        <v>0</v>
      </c>
      <c r="H216" s="326" t="s">
        <v>303</v>
      </c>
      <c r="I216" s="326"/>
      <c r="J216" s="46">
        <f>SUM(J193:J215)</f>
        <v>3841.89</v>
      </c>
      <c r="K216" s="16"/>
      <c r="L216" s="16"/>
    </row>
    <row r="217" spans="4:12" x14ac:dyDescent="0.25">
      <c r="D217" s="310" t="s">
        <v>509</v>
      </c>
      <c r="E217" s="327">
        <f>SUM(E194:E216)</f>
        <v>4414.1623000000018</v>
      </c>
    </row>
    <row r="218" spans="4:12" x14ac:dyDescent="0.25">
      <c r="D218" s="310"/>
      <c r="E218" s="327"/>
    </row>
    <row r="220" spans="4:12" x14ac:dyDescent="0.25">
      <c r="I220" s="315" t="s">
        <v>828</v>
      </c>
      <c r="J220" s="315"/>
      <c r="K220" s="315"/>
    </row>
    <row r="221" spans="4:12" x14ac:dyDescent="0.25">
      <c r="D221" s="28" t="s">
        <v>828</v>
      </c>
      <c r="H221" s="323" t="s">
        <v>75</v>
      </c>
      <c r="I221" s="323"/>
      <c r="J221" s="323"/>
      <c r="K221" s="323"/>
      <c r="L221" s="323"/>
    </row>
    <row r="222" spans="4:12" x14ac:dyDescent="0.25">
      <c r="D222" s="322" t="s">
        <v>75</v>
      </c>
      <c r="E222" s="322"/>
      <c r="H222" s="294" t="s">
        <v>228</v>
      </c>
      <c r="I222" s="294" t="s">
        <v>831</v>
      </c>
      <c r="J222" s="294" t="s">
        <v>8</v>
      </c>
      <c r="K222" s="294" t="s">
        <v>832</v>
      </c>
      <c r="L222" s="294"/>
    </row>
    <row r="223" spans="4:12" x14ac:dyDescent="0.25">
      <c r="D223" s="51" t="s">
        <v>829</v>
      </c>
      <c r="E223" s="51" t="s">
        <v>830</v>
      </c>
      <c r="H223" s="16"/>
      <c r="I223" s="16" t="s">
        <v>834</v>
      </c>
      <c r="J223" s="17">
        <v>100</v>
      </c>
      <c r="K223" s="16"/>
      <c r="L223" s="16"/>
    </row>
    <row r="224" spans="4:12" x14ac:dyDescent="0.25">
      <c r="D224" s="292" t="s">
        <v>833</v>
      </c>
      <c r="E224" s="10">
        <f>mensualidades!P121</f>
        <v>480</v>
      </c>
      <c r="H224" s="16"/>
      <c r="I224" s="16" t="s">
        <v>836</v>
      </c>
      <c r="J224" s="17"/>
      <c r="K224" s="16"/>
      <c r="L224" s="16"/>
    </row>
    <row r="225" spans="4:12" x14ac:dyDescent="0.25">
      <c r="D225" s="20" t="s">
        <v>835</v>
      </c>
      <c r="E225" s="18">
        <f>agripac!V234</f>
        <v>331.72999999999956</v>
      </c>
      <c r="H225" s="16"/>
      <c r="I225" s="16" t="s">
        <v>837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'!U228</f>
        <v>554.79999999999927</v>
      </c>
      <c r="H226" s="16"/>
      <c r="I226" s="16" t="s">
        <v>838</v>
      </c>
      <c r="J226" s="17">
        <f>NOMINA!P39</f>
        <v>950</v>
      </c>
      <c r="K226" s="16"/>
      <c r="L226" s="16"/>
    </row>
    <row r="227" spans="4:12" x14ac:dyDescent="0.25">
      <c r="D227" s="20" t="s">
        <v>238</v>
      </c>
      <c r="E227" s="18">
        <f>inpaecsa!V168</f>
        <v>17.699999999999989</v>
      </c>
      <c r="H227" s="16"/>
      <c r="I227" s="16" t="s">
        <v>840</v>
      </c>
      <c r="J227" s="17"/>
      <c r="K227" s="16"/>
      <c r="L227" s="16"/>
    </row>
    <row r="228" spans="4:12" x14ac:dyDescent="0.25">
      <c r="D228" s="20" t="s">
        <v>839</v>
      </c>
      <c r="E228" s="18">
        <f>familia!J212</f>
        <v>0</v>
      </c>
      <c r="H228" s="16"/>
      <c r="I228" s="16" t="s">
        <v>842</v>
      </c>
      <c r="J228" s="17">
        <v>300</v>
      </c>
      <c r="K228" s="16"/>
      <c r="L228" s="16"/>
    </row>
    <row r="229" spans="4:12" x14ac:dyDescent="0.25">
      <c r="D229" s="20" t="s">
        <v>841</v>
      </c>
      <c r="E229" s="18">
        <f>UNIVIAST!V107</f>
        <v>34.799999999999955</v>
      </c>
      <c r="H229" s="16"/>
      <c r="I229" s="16" t="s">
        <v>844</v>
      </c>
      <c r="J229" s="17">
        <v>241.26</v>
      </c>
      <c r="K229" s="16"/>
      <c r="L229" s="16"/>
    </row>
    <row r="230" spans="4:12" x14ac:dyDescent="0.25">
      <c r="D230" s="20" t="s">
        <v>843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845</v>
      </c>
      <c r="E231" s="18">
        <f>nestle!T279</f>
        <v>1693.3388999999988</v>
      </c>
      <c r="H231" s="16"/>
      <c r="I231" s="16" t="s">
        <v>848</v>
      </c>
      <c r="J231" s="17">
        <v>1084.57</v>
      </c>
      <c r="K231" s="16"/>
      <c r="L231" s="16"/>
    </row>
    <row r="232" spans="4:12" x14ac:dyDescent="0.25">
      <c r="D232" s="20" t="s">
        <v>847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431</v>
      </c>
      <c r="E233" s="18">
        <f>PARAISO!U87</f>
        <v>0</v>
      </c>
      <c r="H233" s="16"/>
      <c r="I233" s="16" t="s">
        <v>789</v>
      </c>
      <c r="J233" s="17">
        <f>'OTROS GASTOS'!R51</f>
        <v>6126.13</v>
      </c>
      <c r="K233" s="16"/>
      <c r="L233" s="16"/>
    </row>
    <row r="234" spans="4:12" x14ac:dyDescent="0.25">
      <c r="D234" s="20" t="s">
        <v>849</v>
      </c>
      <c r="E234" s="18">
        <f>YOBEL!T87</f>
        <v>35.800000000000011</v>
      </c>
      <c r="H234" s="16"/>
      <c r="I234" s="16" t="s">
        <v>861</v>
      </c>
      <c r="J234" s="17">
        <v>36.04</v>
      </c>
      <c r="K234" s="16"/>
      <c r="L234" s="16"/>
    </row>
    <row r="235" spans="4:12" x14ac:dyDescent="0.25">
      <c r="D235" s="20" t="s">
        <v>850</v>
      </c>
      <c r="E235" s="18">
        <f>aldia!Z116</f>
        <v>41.728499999999713</v>
      </c>
      <c r="H235" s="16"/>
      <c r="I235" s="16" t="s">
        <v>860</v>
      </c>
      <c r="J235" s="17">
        <v>486.64</v>
      </c>
      <c r="K235" s="16"/>
      <c r="L235" s="16"/>
    </row>
    <row r="236" spans="4:12" x14ac:dyDescent="0.25">
      <c r="D236" s="20" t="s">
        <v>851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876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853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866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877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862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856</v>
      </c>
      <c r="E242" s="18">
        <f>'Garaje '!L65</f>
        <v>300</v>
      </c>
      <c r="H242" s="16"/>
      <c r="I242" s="16"/>
      <c r="J242" s="17"/>
      <c r="K242" s="16"/>
      <c r="L242" s="16"/>
    </row>
    <row r="243" spans="4:12" x14ac:dyDescent="0.25">
      <c r="D243" s="20" t="s">
        <v>857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867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293" t="s">
        <v>868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293" t="s">
        <v>859</v>
      </c>
      <c r="E246" s="296">
        <f>IESS!N66</f>
        <v>0</v>
      </c>
      <c r="H246" s="326" t="s">
        <v>303</v>
      </c>
      <c r="I246" s="326"/>
      <c r="J246" s="46">
        <f>SUM(J223:J245)</f>
        <v>9357.64</v>
      </c>
      <c r="K246" s="16"/>
      <c r="L246" s="16"/>
    </row>
    <row r="247" spans="4:12" x14ac:dyDescent="0.25">
      <c r="D247" s="310" t="s">
        <v>509</v>
      </c>
      <c r="E247" s="327">
        <f>SUM(E224:E246)</f>
        <v>7424.6773999999978</v>
      </c>
    </row>
    <row r="248" spans="4:12" x14ac:dyDescent="0.25">
      <c r="D248" s="310"/>
      <c r="E248" s="327"/>
    </row>
    <row r="250" spans="4:12" x14ac:dyDescent="0.25">
      <c r="I250" s="315" t="s">
        <v>828</v>
      </c>
      <c r="J250" s="315"/>
      <c r="K250" s="315"/>
    </row>
    <row r="251" spans="4:12" x14ac:dyDescent="0.25">
      <c r="D251" s="28" t="s">
        <v>828</v>
      </c>
      <c r="H251" s="323" t="s">
        <v>632</v>
      </c>
      <c r="I251" s="323"/>
      <c r="J251" s="323"/>
      <c r="K251" s="323"/>
      <c r="L251" s="323"/>
    </row>
    <row r="252" spans="4:12" x14ac:dyDescent="0.25">
      <c r="D252" s="322" t="s">
        <v>632</v>
      </c>
      <c r="E252" s="322"/>
      <c r="H252" s="294" t="s">
        <v>228</v>
      </c>
      <c r="I252" s="294" t="s">
        <v>831</v>
      </c>
      <c r="J252" s="294" t="s">
        <v>8</v>
      </c>
      <c r="K252" s="294" t="s">
        <v>832</v>
      </c>
      <c r="L252" s="294"/>
    </row>
    <row r="253" spans="4:12" x14ac:dyDescent="0.25">
      <c r="D253" s="51" t="s">
        <v>829</v>
      </c>
      <c r="E253" s="51" t="s">
        <v>830</v>
      </c>
      <c r="H253" s="16"/>
      <c r="I253" s="16" t="s">
        <v>834</v>
      </c>
      <c r="J253" s="17">
        <v>120</v>
      </c>
      <c r="K253" s="16"/>
      <c r="L253" s="16"/>
    </row>
    <row r="254" spans="4:12" x14ac:dyDescent="0.25">
      <c r="D254" s="292" t="s">
        <v>833</v>
      </c>
      <c r="E254" s="10">
        <f>mensualidades!G152</f>
        <v>1290</v>
      </c>
      <c r="H254" s="16"/>
      <c r="I254" s="16" t="s">
        <v>836</v>
      </c>
      <c r="J254" s="17"/>
      <c r="K254" s="16"/>
      <c r="L254" s="16"/>
    </row>
    <row r="255" spans="4:12" x14ac:dyDescent="0.25">
      <c r="D255" s="20" t="s">
        <v>835</v>
      </c>
      <c r="E255" s="18">
        <f>agripac!J295</f>
        <v>40.949999999999989</v>
      </c>
      <c r="H255" s="16"/>
      <c r="I255" s="16" t="s">
        <v>837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'!I287</f>
        <v>924.29999999999927</v>
      </c>
      <c r="H256" s="16"/>
      <c r="I256" s="16" t="s">
        <v>808</v>
      </c>
      <c r="J256" s="17">
        <f>NOMINA!B59</f>
        <v>950</v>
      </c>
      <c r="K256" s="16"/>
      <c r="L256" s="16"/>
    </row>
    <row r="257" spans="4:12" x14ac:dyDescent="0.25">
      <c r="D257" s="20" t="s">
        <v>238</v>
      </c>
      <c r="E257" s="18">
        <f>inpaecsa!I211</f>
        <v>101.67750000000001</v>
      </c>
      <c r="H257" s="16"/>
      <c r="I257" s="16" t="s">
        <v>840</v>
      </c>
      <c r="J257" s="17"/>
      <c r="K257" s="16"/>
      <c r="L257" s="16"/>
    </row>
    <row r="258" spans="4:12" x14ac:dyDescent="0.25">
      <c r="D258" s="20" t="s">
        <v>839</v>
      </c>
      <c r="E258" s="18">
        <f>familia!J239</f>
        <v>118.70000000000005</v>
      </c>
      <c r="H258" s="16"/>
      <c r="I258" s="16" t="s">
        <v>842</v>
      </c>
      <c r="J258" s="17"/>
      <c r="K258" s="16"/>
      <c r="L258" s="16"/>
    </row>
    <row r="259" spans="4:12" x14ac:dyDescent="0.25">
      <c r="D259" s="20" t="s">
        <v>878</v>
      </c>
      <c r="E259" s="18">
        <f>UNIVIAST!J135</f>
        <v>17.399999999999977</v>
      </c>
      <c r="H259" s="16"/>
      <c r="I259" s="16" t="s">
        <v>844</v>
      </c>
      <c r="J259" s="17">
        <v>241.24</v>
      </c>
      <c r="K259" s="16"/>
      <c r="L259" s="16"/>
    </row>
    <row r="260" spans="4:12" x14ac:dyDescent="0.25">
      <c r="D260" s="20" t="s">
        <v>843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845</v>
      </c>
      <c r="E261" s="18">
        <f>nestle!I361</f>
        <v>1553.4781999999977</v>
      </c>
      <c r="H261" s="16"/>
      <c r="I261" s="16" t="s">
        <v>848</v>
      </c>
      <c r="J261" s="17">
        <v>1084.57</v>
      </c>
      <c r="K261" s="16"/>
      <c r="L261" s="16"/>
    </row>
    <row r="262" spans="4:12" x14ac:dyDescent="0.25">
      <c r="D262" s="20" t="s">
        <v>847</v>
      </c>
      <c r="E262" s="18">
        <f>'detergente '!I104</f>
        <v>0</v>
      </c>
      <c r="H262" s="16"/>
      <c r="I262" s="16" t="s">
        <v>879</v>
      </c>
      <c r="J262" s="17">
        <v>800</v>
      </c>
      <c r="K262" s="16"/>
      <c r="L262" s="16"/>
    </row>
    <row r="263" spans="4:12" x14ac:dyDescent="0.25">
      <c r="D263" s="20" t="s">
        <v>431</v>
      </c>
      <c r="E263" s="18">
        <f>PARAISO!J111</f>
        <v>8.5999999999999943</v>
      </c>
      <c r="H263" s="16"/>
      <c r="I263" s="16" t="s">
        <v>789</v>
      </c>
      <c r="J263" s="17">
        <f>'OTROS GASTOS'!C75</f>
        <v>5773.38</v>
      </c>
      <c r="K263" s="16"/>
      <c r="L263" s="16"/>
    </row>
    <row r="264" spans="4:12" x14ac:dyDescent="0.25">
      <c r="D264" s="20" t="s">
        <v>841</v>
      </c>
      <c r="E264" s="18">
        <f>YOBEL!I110</f>
        <v>36.300000000000011</v>
      </c>
      <c r="H264" s="16"/>
      <c r="I264" s="16" t="s">
        <v>861</v>
      </c>
      <c r="J264" s="17">
        <v>36.200000000000003</v>
      </c>
      <c r="K264" s="16"/>
      <c r="L264" s="16"/>
    </row>
    <row r="265" spans="4:12" x14ac:dyDescent="0.25">
      <c r="D265" s="20" t="s">
        <v>850</v>
      </c>
      <c r="E265" s="18">
        <f>aldia!K147</f>
        <v>74.794500000000426</v>
      </c>
      <c r="H265" s="16"/>
      <c r="I265" s="16" t="s">
        <v>860</v>
      </c>
      <c r="J265" s="17"/>
      <c r="K265" s="16"/>
      <c r="L265" s="16"/>
    </row>
    <row r="266" spans="4:12" x14ac:dyDescent="0.25">
      <c r="D266" s="20" t="s">
        <v>851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876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853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866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877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862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856</v>
      </c>
      <c r="E272" s="18">
        <f>'Garaje '!E83</f>
        <v>0</v>
      </c>
      <c r="H272" s="16"/>
      <c r="I272" s="16"/>
      <c r="J272" s="17"/>
      <c r="K272" s="16"/>
      <c r="L272" s="16"/>
    </row>
    <row r="273" spans="4:12" x14ac:dyDescent="0.25">
      <c r="D273" s="20" t="s">
        <v>857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867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293" t="s">
        <v>868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293" t="s">
        <v>859</v>
      </c>
      <c r="E276" s="296">
        <f>IESS!B95</f>
        <v>0</v>
      </c>
      <c r="H276" s="326" t="s">
        <v>303</v>
      </c>
      <c r="I276" s="326"/>
      <c r="J276" s="46">
        <f>SUM(J253:J275)</f>
        <v>9038.3900000000012</v>
      </c>
      <c r="K276" s="16"/>
      <c r="L276" s="16"/>
    </row>
    <row r="277" spans="4:12" x14ac:dyDescent="0.25">
      <c r="D277" s="310" t="s">
        <v>509</v>
      </c>
      <c r="E277" s="327">
        <f>SUM(E254:E276)</f>
        <v>5193.8001999999969</v>
      </c>
    </row>
    <row r="278" spans="4:12" x14ac:dyDescent="0.25">
      <c r="D278" s="310"/>
      <c r="E278" s="327"/>
    </row>
    <row r="281" spans="4:12" x14ac:dyDescent="0.25">
      <c r="I281" s="315" t="s">
        <v>828</v>
      </c>
      <c r="J281" s="315"/>
      <c r="K281" s="315"/>
    </row>
    <row r="282" spans="4:12" x14ac:dyDescent="0.25">
      <c r="D282" s="28" t="s">
        <v>828</v>
      </c>
      <c r="H282" s="323" t="s">
        <v>167</v>
      </c>
      <c r="I282" s="323"/>
      <c r="J282" s="323"/>
      <c r="K282" s="323"/>
      <c r="L282" s="323"/>
    </row>
    <row r="283" spans="4:12" x14ac:dyDescent="0.25">
      <c r="D283" s="322" t="s">
        <v>167</v>
      </c>
      <c r="E283" s="322"/>
      <c r="H283" s="294" t="s">
        <v>228</v>
      </c>
      <c r="I283" s="294" t="s">
        <v>831</v>
      </c>
      <c r="J283" s="294" t="s">
        <v>8</v>
      </c>
      <c r="K283" s="294" t="s">
        <v>832</v>
      </c>
      <c r="L283" s="294"/>
    </row>
    <row r="284" spans="4:12" x14ac:dyDescent="0.25">
      <c r="D284" s="51" t="s">
        <v>829</v>
      </c>
      <c r="E284" s="51" t="s">
        <v>830</v>
      </c>
      <c r="H284" s="16"/>
      <c r="I284" s="16" t="s">
        <v>834</v>
      </c>
      <c r="J284" s="17">
        <v>220</v>
      </c>
      <c r="K284" s="16"/>
      <c r="L284" s="16"/>
    </row>
    <row r="285" spans="4:12" x14ac:dyDescent="0.25">
      <c r="D285" s="292" t="s">
        <v>833</v>
      </c>
      <c r="E285" s="10">
        <f>mensualidades!P152</f>
        <v>1310</v>
      </c>
      <c r="H285" s="16"/>
      <c r="I285" s="16" t="s">
        <v>836</v>
      </c>
      <c r="J285" s="17"/>
      <c r="K285" s="16"/>
      <c r="L285" s="16"/>
    </row>
    <row r="286" spans="4:12" x14ac:dyDescent="0.25">
      <c r="D286" s="20" t="s">
        <v>835</v>
      </c>
      <c r="E286" s="18">
        <f>agripac!V295</f>
        <v>5.0300000000000011</v>
      </c>
      <c r="H286" s="16"/>
      <c r="I286" s="16" t="s">
        <v>837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'!U288</f>
        <v>311.5</v>
      </c>
      <c r="H287" s="16"/>
      <c r="I287" s="16" t="s">
        <v>808</v>
      </c>
      <c r="J287" s="17">
        <f>NOMINA!G59</f>
        <v>950</v>
      </c>
      <c r="K287" s="16"/>
      <c r="L287" s="16"/>
    </row>
    <row r="288" spans="4:12" x14ac:dyDescent="0.25">
      <c r="D288" s="20" t="s">
        <v>238</v>
      </c>
      <c r="E288" s="18">
        <f>inpaecsa!V211</f>
        <v>17.699999999999989</v>
      </c>
      <c r="H288" s="16"/>
      <c r="I288" s="16" t="s">
        <v>840</v>
      </c>
      <c r="J288" s="17"/>
      <c r="K288" s="16"/>
      <c r="L288" s="16"/>
    </row>
    <row r="289" spans="4:12" x14ac:dyDescent="0.25">
      <c r="D289" s="20" t="s">
        <v>839</v>
      </c>
      <c r="E289" s="18">
        <f>familia!J266</f>
        <v>7.332300000000032</v>
      </c>
      <c r="H289" s="16"/>
      <c r="I289" s="16" t="s">
        <v>842</v>
      </c>
      <c r="J289" s="17"/>
      <c r="K289" s="16"/>
      <c r="L289" s="16"/>
    </row>
    <row r="290" spans="4:12" x14ac:dyDescent="0.25">
      <c r="D290" s="20" t="s">
        <v>878</v>
      </c>
      <c r="E290" s="18">
        <f>UNIVIAST!V135</f>
        <v>82.5</v>
      </c>
      <c r="H290" s="16"/>
      <c r="I290" s="16" t="s">
        <v>844</v>
      </c>
      <c r="J290" s="17">
        <v>241.24</v>
      </c>
      <c r="K290" s="16"/>
      <c r="L290" s="16"/>
    </row>
    <row r="291" spans="4:12" x14ac:dyDescent="0.25">
      <c r="D291" s="20" t="s">
        <v>843</v>
      </c>
      <c r="E291" s="18">
        <f>holtrans!U89</f>
        <v>0</v>
      </c>
      <c r="H291" s="16"/>
      <c r="I291" s="16" t="s">
        <v>848</v>
      </c>
      <c r="J291" s="17">
        <v>1025.28</v>
      </c>
      <c r="K291" s="16"/>
      <c r="L291" s="16"/>
    </row>
    <row r="292" spans="4:12" x14ac:dyDescent="0.25">
      <c r="D292" s="20" t="s">
        <v>845</v>
      </c>
      <c r="E292" s="18">
        <f>nestle!T361</f>
        <v>1482.6952999999994</v>
      </c>
      <c r="H292" s="16"/>
      <c r="I292" s="16" t="s">
        <v>879</v>
      </c>
      <c r="J292" s="17">
        <v>800</v>
      </c>
      <c r="K292" s="16"/>
      <c r="L292" s="16"/>
    </row>
    <row r="293" spans="4:12" x14ac:dyDescent="0.25">
      <c r="D293" s="20" t="s">
        <v>847</v>
      </c>
      <c r="E293" s="18">
        <f>'detergente '!S104</f>
        <v>0</v>
      </c>
      <c r="H293" s="16"/>
      <c r="I293" s="16" t="s">
        <v>789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431</v>
      </c>
      <c r="E294" s="18">
        <f>PARAISO!U111</f>
        <v>0</v>
      </c>
      <c r="H294" s="16"/>
      <c r="I294" s="16" t="s">
        <v>861</v>
      </c>
      <c r="J294" s="17">
        <v>36.1</v>
      </c>
      <c r="K294" s="16"/>
      <c r="L294" s="16"/>
    </row>
    <row r="295" spans="4:12" x14ac:dyDescent="0.25">
      <c r="D295" s="20" t="s">
        <v>841</v>
      </c>
      <c r="E295" s="18">
        <f>YOBEL!T110</f>
        <v>411.92000000000007</v>
      </c>
      <c r="H295" s="16"/>
      <c r="I295" s="16" t="s">
        <v>860</v>
      </c>
      <c r="J295" s="17"/>
      <c r="K295" s="16"/>
      <c r="L295" s="16"/>
    </row>
    <row r="296" spans="4:12" x14ac:dyDescent="0.25">
      <c r="D296" s="20" t="s">
        <v>850</v>
      </c>
      <c r="E296" s="18">
        <f>aldia!Z149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851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876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853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866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877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862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856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857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867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293" t="s">
        <v>868</v>
      </c>
      <c r="E306" s="295">
        <f>'RASTREO CARSYNC'!F60</f>
        <v>0</v>
      </c>
      <c r="H306" s="326" t="s">
        <v>303</v>
      </c>
      <c r="I306" s="326"/>
      <c r="J306" s="46">
        <f>SUM(J284:J305)</f>
        <v>5508.6900000000005</v>
      </c>
      <c r="K306" s="16"/>
      <c r="L306" s="16"/>
    </row>
    <row r="307" spans="4:12" x14ac:dyDescent="0.25">
      <c r="D307" s="293" t="s">
        <v>859</v>
      </c>
      <c r="E307" s="296">
        <f>IESS!F95</f>
        <v>0</v>
      </c>
    </row>
    <row r="308" spans="4:12" x14ac:dyDescent="0.25">
      <c r="D308" s="310" t="s">
        <v>509</v>
      </c>
      <c r="E308" s="328">
        <f>SUM(E285:E307)</f>
        <v>5278.3711279999989</v>
      </c>
    </row>
    <row r="309" spans="4:12" x14ac:dyDescent="0.25">
      <c r="D309" s="310"/>
      <c r="E309" s="328"/>
    </row>
    <row r="311" spans="4:12" x14ac:dyDescent="0.25">
      <c r="I311" s="315" t="s">
        <v>828</v>
      </c>
      <c r="J311" s="315"/>
      <c r="K311" s="315"/>
    </row>
    <row r="312" spans="4:12" x14ac:dyDescent="0.25">
      <c r="H312" s="323" t="s">
        <v>102</v>
      </c>
      <c r="I312" s="323"/>
      <c r="J312" s="323"/>
      <c r="K312" s="323"/>
      <c r="L312" s="323"/>
    </row>
    <row r="313" spans="4:12" x14ac:dyDescent="0.25">
      <c r="D313" s="28" t="s">
        <v>828</v>
      </c>
      <c r="H313" s="294" t="s">
        <v>228</v>
      </c>
      <c r="I313" s="294" t="s">
        <v>831</v>
      </c>
      <c r="J313" s="294" t="s">
        <v>8</v>
      </c>
      <c r="K313" s="294" t="s">
        <v>832</v>
      </c>
      <c r="L313" s="294"/>
    </row>
    <row r="314" spans="4:12" x14ac:dyDescent="0.25">
      <c r="D314" s="322" t="s">
        <v>102</v>
      </c>
      <c r="E314" s="322"/>
      <c r="H314" s="16"/>
      <c r="I314" s="16" t="s">
        <v>834</v>
      </c>
      <c r="J314" s="17">
        <v>140</v>
      </c>
      <c r="K314" s="16"/>
      <c r="L314" s="16"/>
    </row>
    <row r="315" spans="4:12" x14ac:dyDescent="0.25">
      <c r="D315" s="51" t="s">
        <v>829</v>
      </c>
      <c r="E315" s="51" t="s">
        <v>830</v>
      </c>
      <c r="H315" s="16"/>
      <c r="I315" s="16" t="s">
        <v>836</v>
      </c>
      <c r="J315" s="17"/>
      <c r="K315" s="16"/>
      <c r="L315" s="16"/>
    </row>
    <row r="316" spans="4:12" x14ac:dyDescent="0.25">
      <c r="D316" s="292" t="s">
        <v>833</v>
      </c>
      <c r="E316" s="10">
        <f>mensualidades!P182</f>
        <v>1300</v>
      </c>
      <c r="H316" s="16"/>
      <c r="I316" s="16" t="s">
        <v>837</v>
      </c>
      <c r="J316" s="17">
        <v>33</v>
      </c>
      <c r="K316" s="16"/>
      <c r="L316" s="16"/>
    </row>
    <row r="317" spans="4:12" x14ac:dyDescent="0.25">
      <c r="D317" s="20" t="s">
        <v>835</v>
      </c>
      <c r="E317" s="18">
        <f>agripac!J355</f>
        <v>8.1999999999999886</v>
      </c>
      <c r="H317" s="16"/>
      <c r="I317" s="16" t="s">
        <v>808</v>
      </c>
      <c r="J317" s="17"/>
      <c r="K317" s="16"/>
      <c r="L317" s="16"/>
    </row>
    <row r="318" spans="4:12" x14ac:dyDescent="0.25">
      <c r="D318" s="20" t="s">
        <v>109</v>
      </c>
      <c r="E318" s="18">
        <f>'yupi '!I346</f>
        <v>489.60000000000036</v>
      </c>
      <c r="H318" s="16"/>
      <c r="I318" s="16" t="s">
        <v>840</v>
      </c>
      <c r="J318" s="17"/>
      <c r="K318" s="16"/>
      <c r="L318" s="16"/>
    </row>
    <row r="319" spans="4:12" x14ac:dyDescent="0.25">
      <c r="D319" s="20" t="s">
        <v>238</v>
      </c>
      <c r="E319" s="18">
        <f>inpaecsa!I254</f>
        <v>106.20000000000005</v>
      </c>
      <c r="H319" s="16"/>
      <c r="I319" s="16" t="s">
        <v>842</v>
      </c>
      <c r="J319" s="17"/>
      <c r="K319" s="16"/>
      <c r="L319" s="16"/>
    </row>
    <row r="320" spans="4:12" x14ac:dyDescent="0.25">
      <c r="D320" s="20" t="s">
        <v>839</v>
      </c>
      <c r="E320" s="18">
        <f>familia!J292</f>
        <v>170.54019999999991</v>
      </c>
      <c r="H320" s="16"/>
      <c r="I320" s="16" t="s">
        <v>844</v>
      </c>
      <c r="J320" s="17">
        <v>241.24</v>
      </c>
      <c r="K320" s="16"/>
      <c r="L320" s="16"/>
    </row>
    <row r="321" spans="4:12" x14ac:dyDescent="0.25">
      <c r="D321" s="20" t="s">
        <v>880</v>
      </c>
      <c r="E321" s="18">
        <f>UNIVIAST!J164</f>
        <v>87</v>
      </c>
      <c r="H321" s="16"/>
      <c r="I321" s="16" t="s">
        <v>848</v>
      </c>
      <c r="J321" s="17">
        <v>1008.44</v>
      </c>
      <c r="K321" s="16"/>
      <c r="L321" s="16"/>
    </row>
    <row r="322" spans="4:12" x14ac:dyDescent="0.25">
      <c r="D322" s="20" t="s">
        <v>843</v>
      </c>
      <c r="E322" s="18">
        <f>holtrans!J108</f>
        <v>0</v>
      </c>
      <c r="H322" s="16"/>
      <c r="I322" s="16" t="s">
        <v>879</v>
      </c>
      <c r="J322" s="17">
        <v>800</v>
      </c>
      <c r="K322" s="16"/>
      <c r="L322" s="16"/>
    </row>
    <row r="323" spans="4:12" x14ac:dyDescent="0.25">
      <c r="D323" s="20" t="s">
        <v>845</v>
      </c>
      <c r="E323" s="18">
        <f>nestle!I433</f>
        <v>1755.1478999999999</v>
      </c>
      <c r="H323" s="16"/>
      <c r="I323" s="16" t="s">
        <v>789</v>
      </c>
      <c r="J323" s="17">
        <f>'OTROS GASTOS'!M82</f>
        <v>2052.34</v>
      </c>
      <c r="K323" s="16"/>
      <c r="L323" s="16"/>
    </row>
    <row r="324" spans="4:12" x14ac:dyDescent="0.25">
      <c r="D324" s="20" t="s">
        <v>847</v>
      </c>
      <c r="E324" s="18">
        <f>'detergente '!I125</f>
        <v>0</v>
      </c>
      <c r="H324" s="16"/>
      <c r="I324" s="16" t="s">
        <v>861</v>
      </c>
      <c r="J324" s="17">
        <f>'RASTREO CARSYNC'!J60</f>
        <v>36.1</v>
      </c>
      <c r="K324" s="16"/>
      <c r="L324" s="16"/>
    </row>
    <row r="325" spans="4:12" x14ac:dyDescent="0.25">
      <c r="D325" s="20" t="s">
        <v>431</v>
      </c>
      <c r="E325" s="18">
        <f>PARAISO!J134</f>
        <v>52.799999999999955</v>
      </c>
      <c r="H325" s="16"/>
      <c r="I325" s="16" t="s">
        <v>860</v>
      </c>
      <c r="J325" s="17">
        <f>'RASTREO ICSSE'!J60</f>
        <v>0</v>
      </c>
      <c r="K325" s="16"/>
      <c r="L325" s="16"/>
    </row>
    <row r="326" spans="4:12" x14ac:dyDescent="0.25">
      <c r="D326" s="20" t="s">
        <v>841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850</v>
      </c>
      <c r="E327" s="18">
        <f>aldia!K183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851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876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853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866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877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862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856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857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867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293" t="s">
        <v>868</v>
      </c>
      <c r="E337" s="295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293" t="s">
        <v>859</v>
      </c>
      <c r="E338" s="297">
        <f>IESS!J95</f>
        <v>0</v>
      </c>
      <c r="H338" s="326" t="s">
        <v>303</v>
      </c>
      <c r="I338" s="326"/>
      <c r="J338" s="46">
        <f>SUM(J314:J336)</f>
        <v>4311.1200000000008</v>
      </c>
      <c r="K338" s="16"/>
      <c r="L338" s="16"/>
    </row>
    <row r="339" spans="4:12" x14ac:dyDescent="0.25">
      <c r="D339" s="310" t="s">
        <v>509</v>
      </c>
      <c r="E339" s="324">
        <f>SUM(E316:E336)</f>
        <v>5127.6639999999998</v>
      </c>
    </row>
    <row r="340" spans="4:12" x14ac:dyDescent="0.25">
      <c r="D340" s="310"/>
      <c r="E340" s="324"/>
    </row>
    <row r="343" spans="4:12" x14ac:dyDescent="0.25">
      <c r="I343" s="315" t="s">
        <v>828</v>
      </c>
      <c r="J343" s="315"/>
      <c r="K343" s="315"/>
    </row>
    <row r="344" spans="4:12" x14ac:dyDescent="0.25">
      <c r="H344" s="323" t="s">
        <v>203</v>
      </c>
      <c r="I344" s="323"/>
      <c r="J344" s="323"/>
      <c r="K344" s="323"/>
      <c r="L344" s="323"/>
    </row>
    <row r="345" spans="4:12" x14ac:dyDescent="0.25">
      <c r="D345" s="28" t="s">
        <v>828</v>
      </c>
      <c r="H345" s="294" t="s">
        <v>228</v>
      </c>
      <c r="I345" s="294" t="s">
        <v>831</v>
      </c>
      <c r="J345" s="294" t="s">
        <v>8</v>
      </c>
      <c r="K345" s="294" t="s">
        <v>832</v>
      </c>
      <c r="L345" s="294"/>
    </row>
    <row r="346" spans="4:12" x14ac:dyDescent="0.25">
      <c r="D346" s="322" t="s">
        <v>203</v>
      </c>
      <c r="E346" s="322"/>
      <c r="H346" s="16"/>
      <c r="I346" s="16" t="s">
        <v>834</v>
      </c>
      <c r="J346" s="17"/>
      <c r="K346" s="16"/>
      <c r="L346" s="16"/>
    </row>
    <row r="347" spans="4:12" x14ac:dyDescent="0.25">
      <c r="D347" s="51" t="s">
        <v>829</v>
      </c>
      <c r="E347" s="51" t="s">
        <v>830</v>
      </c>
      <c r="H347" s="16"/>
      <c r="I347" s="16" t="s">
        <v>836</v>
      </c>
      <c r="J347" s="17"/>
      <c r="K347" s="16"/>
      <c r="L347" s="16"/>
    </row>
    <row r="348" spans="4:12" x14ac:dyDescent="0.25">
      <c r="D348" s="292" t="s">
        <v>833</v>
      </c>
      <c r="E348" s="10">
        <f>mensualidades!G378</f>
        <v>0</v>
      </c>
      <c r="H348" s="16"/>
      <c r="I348" s="16" t="s">
        <v>837</v>
      </c>
      <c r="J348" s="17"/>
      <c r="K348" s="16"/>
      <c r="L348" s="16"/>
    </row>
    <row r="349" spans="4:12" x14ac:dyDescent="0.25">
      <c r="D349" s="20" t="s">
        <v>835</v>
      </c>
      <c r="E349" s="18">
        <f>agripac!J389</f>
        <v>0</v>
      </c>
      <c r="H349" s="16"/>
      <c r="I349" s="16" t="s">
        <v>881</v>
      </c>
      <c r="J349" s="17"/>
      <c r="K349" s="16"/>
      <c r="L349" s="16"/>
    </row>
    <row r="350" spans="4:12" x14ac:dyDescent="0.25">
      <c r="D350" s="20" t="s">
        <v>109</v>
      </c>
      <c r="E350" s="18">
        <f>'yupi '!I388</f>
        <v>0</v>
      </c>
      <c r="H350" s="16"/>
      <c r="I350" s="16" t="s">
        <v>840</v>
      </c>
      <c r="J350" s="17"/>
      <c r="K350" s="16"/>
      <c r="L350" s="16"/>
    </row>
    <row r="351" spans="4:12" x14ac:dyDescent="0.25">
      <c r="D351" s="20" t="s">
        <v>238</v>
      </c>
      <c r="E351" s="18">
        <f>inpaecsa!I372</f>
        <v>0</v>
      </c>
      <c r="H351" s="16"/>
      <c r="I351" s="16" t="s">
        <v>882</v>
      </c>
      <c r="J351" s="17">
        <v>241.29</v>
      </c>
      <c r="K351" s="16"/>
      <c r="L351" s="16"/>
    </row>
    <row r="352" spans="4:12" x14ac:dyDescent="0.25">
      <c r="D352" s="20" t="s">
        <v>839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841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843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845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847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431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849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850</v>
      </c>
      <c r="E359" s="18">
        <f>aldia!K366</f>
        <v>0</v>
      </c>
      <c r="H359" s="16"/>
      <c r="I359" s="16"/>
      <c r="J359" s="17"/>
      <c r="K359" s="16"/>
      <c r="L359" s="16"/>
    </row>
    <row r="360" spans="4:12" x14ac:dyDescent="0.25">
      <c r="D360" s="20" t="s">
        <v>851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852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883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852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852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852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293"/>
      <c r="E369" s="295"/>
      <c r="H369" s="326" t="s">
        <v>303</v>
      </c>
      <c r="I369" s="326"/>
      <c r="J369" s="46">
        <f>SUM(J346:J368)</f>
        <v>241.29</v>
      </c>
      <c r="K369" s="16"/>
      <c r="L369" s="16"/>
    </row>
    <row r="370" spans="4:12" x14ac:dyDescent="0.25">
      <c r="D370" s="310" t="s">
        <v>509</v>
      </c>
      <c r="E370" s="324">
        <f>SUM(E348:E368)</f>
        <v>150</v>
      </c>
    </row>
    <row r="371" spans="4:12" x14ac:dyDescent="0.25">
      <c r="D371" s="310"/>
      <c r="E371" s="324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F16" sqref="F16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230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/>
      <c r="B4" s="8"/>
      <c r="C4" s="8"/>
      <c r="D4" s="8"/>
      <c r="E4" s="89"/>
      <c r="F4" s="34"/>
      <c r="G4" s="8"/>
      <c r="H4" s="8"/>
      <c r="I4" s="34"/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/>
      <c r="B5" s="8"/>
      <c r="C5" s="8"/>
      <c r="D5" s="8"/>
      <c r="E5" s="89"/>
      <c r="F5" s="90"/>
      <c r="G5" s="8"/>
      <c r="H5" s="8"/>
      <c r="I5" s="34"/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250</v>
      </c>
      <c r="G36" s="22"/>
      <c r="H36" s="22"/>
      <c r="I36" s="17">
        <f>SUM(J3:J35)</f>
        <v>0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247.5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04" t="s">
        <v>17</v>
      </c>
      <c r="F38" s="304"/>
      <c r="G38" s="304"/>
      <c r="H38" s="304"/>
      <c r="I38" s="25">
        <f>F37-I36</f>
        <v>247.5</v>
      </c>
      <c r="J38" s="33"/>
      <c r="R38" s="304" t="s">
        <v>17</v>
      </c>
      <c r="S38" s="304"/>
      <c r="T38" s="304"/>
      <c r="U38" s="304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04" t="s">
        <v>17</v>
      </c>
      <c r="F80" s="304"/>
      <c r="G80" s="304"/>
      <c r="H80" s="304"/>
      <c r="I80" s="25">
        <f>F79-I78</f>
        <v>0</v>
      </c>
      <c r="R80" s="304" t="s">
        <v>17</v>
      </c>
      <c r="S80" s="304"/>
      <c r="T80" s="304"/>
      <c r="U80" s="304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04" t="s">
        <v>17</v>
      </c>
      <c r="F123" s="304"/>
      <c r="G123" s="304"/>
      <c r="H123" s="304"/>
      <c r="I123" s="25">
        <f>F122-I121</f>
        <v>0</v>
      </c>
      <c r="R123" s="304" t="s">
        <v>17</v>
      </c>
      <c r="S123" s="304"/>
      <c r="T123" s="304"/>
      <c r="U123" s="304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232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233</v>
      </c>
      <c r="E133" s="97">
        <v>30333722</v>
      </c>
      <c r="F133" s="22">
        <v>230</v>
      </c>
      <c r="G133" s="16" t="s">
        <v>234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235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233</v>
      </c>
      <c r="E134" s="98">
        <v>30331238</v>
      </c>
      <c r="F134" s="34">
        <v>230</v>
      </c>
      <c r="G134" s="51" t="s">
        <v>50</v>
      </c>
      <c r="H134" s="16" t="s">
        <v>236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237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04" t="s">
        <v>17</v>
      </c>
      <c r="F168" s="304"/>
      <c r="G168" s="304"/>
      <c r="H168" s="304"/>
      <c r="I168" s="25">
        <f>F167-I166</f>
        <v>100.30079999999998</v>
      </c>
      <c r="R168" s="304" t="s">
        <v>17</v>
      </c>
      <c r="S168" s="304"/>
      <c r="T168" s="304"/>
      <c r="U168" s="304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238</v>
      </c>
      <c r="D176" s="16" t="s">
        <v>239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238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238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238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240</v>
      </c>
      <c r="C179" s="16" t="s">
        <v>238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238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04" t="s">
        <v>17</v>
      </c>
      <c r="F211" s="304"/>
      <c r="G211" s="304"/>
      <c r="H211" s="304"/>
      <c r="I211" s="25">
        <f>F210-I209</f>
        <v>101.67750000000001</v>
      </c>
      <c r="R211" s="304" t="s">
        <v>17</v>
      </c>
      <c r="S211" s="304"/>
      <c r="T211" s="304"/>
      <c r="U211" s="304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238</v>
      </c>
      <c r="D219" s="16" t="s">
        <v>241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238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238</v>
      </c>
      <c r="D220" s="16" t="s">
        <v>241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238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238</v>
      </c>
      <c r="D221" s="16" t="s">
        <v>241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238</v>
      </c>
      <c r="Q221" s="16" t="s">
        <v>88</v>
      </c>
      <c r="R221" s="92">
        <v>30340733</v>
      </c>
      <c r="S221" s="22">
        <v>230</v>
      </c>
      <c r="T221" s="16" t="s">
        <v>242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243</v>
      </c>
      <c r="C222" s="16" t="s">
        <v>238</v>
      </c>
      <c r="D222" s="16" t="s">
        <v>241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238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238</v>
      </c>
      <c r="D223" s="16" t="s">
        <v>241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238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238</v>
      </c>
      <c r="D224" s="16" t="s">
        <v>241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238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04" t="s">
        <v>17</v>
      </c>
      <c r="F254" s="304"/>
      <c r="G254" s="304"/>
      <c r="H254" s="304"/>
      <c r="I254" s="25">
        <f>F253-I252</f>
        <v>106.20000000000005</v>
      </c>
      <c r="R254" s="304" t="s">
        <v>17</v>
      </c>
      <c r="S254" s="304"/>
      <c r="T254" s="304"/>
      <c r="U254" s="304"/>
      <c r="V254" s="25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abSelected="1"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29" t="s">
        <v>884</v>
      </c>
      <c r="H1" s="329"/>
      <c r="I1" s="329"/>
      <c r="J1" s="329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667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885</v>
      </c>
      <c r="C3" s="298">
        <f>utilidad!E32</f>
        <v>4083.9300000000012</v>
      </c>
      <c r="D3" s="298">
        <f>utilidad!E63</f>
        <v>497.94</v>
      </c>
      <c r="E3" s="298">
        <f>utilidad!E94</f>
        <v>620</v>
      </c>
      <c r="F3" s="298">
        <f>utilidad!E126</f>
        <v>1263</v>
      </c>
      <c r="G3" s="298">
        <f>utilidad!E156</f>
        <v>2255.41</v>
      </c>
      <c r="H3" s="298">
        <f>utilidad!E187</f>
        <v>2858.5699999999997</v>
      </c>
      <c r="I3" s="298">
        <f>utilidad!E217</f>
        <v>4414.1623000000018</v>
      </c>
      <c r="J3" s="298">
        <f>utilidad!E247</f>
        <v>7424.6773999999978</v>
      </c>
      <c r="K3" s="298">
        <f>utilidad!E277</f>
        <v>5193.8001999999969</v>
      </c>
      <c r="L3" s="298">
        <f>utilidad!E308</f>
        <v>5278.3711279999989</v>
      </c>
      <c r="M3" s="298">
        <f>utilidad!E339</f>
        <v>5127.6639999999998</v>
      </c>
      <c r="N3" s="298">
        <f>utilidad!E370</f>
        <v>150</v>
      </c>
    </row>
    <row r="4" spans="2:15" x14ac:dyDescent="0.25">
      <c r="B4" s="2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</row>
    <row r="5" spans="2:15" x14ac:dyDescent="0.25">
      <c r="B5" s="2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</row>
    <row r="6" spans="2:15" x14ac:dyDescent="0.25">
      <c r="B6" s="28" t="s">
        <v>886</v>
      </c>
      <c r="C6" s="299">
        <f t="shared" ref="C6:N6" si="0">SUM(C3:C5)</f>
        <v>4083.9300000000012</v>
      </c>
      <c r="D6" s="299">
        <f t="shared" si="0"/>
        <v>497.94</v>
      </c>
      <c r="E6" s="299">
        <f t="shared" si="0"/>
        <v>620</v>
      </c>
      <c r="F6" s="299">
        <f t="shared" si="0"/>
        <v>1263</v>
      </c>
      <c r="G6" s="299">
        <f t="shared" si="0"/>
        <v>2255.41</v>
      </c>
      <c r="H6" s="299">
        <f t="shared" si="0"/>
        <v>2858.5699999999997</v>
      </c>
      <c r="I6" s="299">
        <f t="shared" si="0"/>
        <v>4414.1623000000018</v>
      </c>
      <c r="J6" s="299">
        <f t="shared" si="0"/>
        <v>7424.6773999999978</v>
      </c>
      <c r="K6" s="299">
        <f t="shared" si="0"/>
        <v>5193.8001999999969</v>
      </c>
      <c r="L6" s="299">
        <f t="shared" si="0"/>
        <v>5278.3711279999989</v>
      </c>
      <c r="M6" s="299">
        <f t="shared" si="0"/>
        <v>5127.6639999999998</v>
      </c>
      <c r="N6" s="299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887</v>
      </c>
      <c r="C8" s="300">
        <f>utilidad!J32</f>
        <v>2413.2600000000002</v>
      </c>
      <c r="D8" s="300">
        <f>utilidad!J64</f>
        <v>2928.5</v>
      </c>
      <c r="E8" s="300">
        <f>utilidad!J94</f>
        <v>3693.35</v>
      </c>
      <c r="F8" s="300">
        <f>utilidad!J125</f>
        <v>3644.8100000000004</v>
      </c>
      <c r="G8" s="300">
        <f>utilidad!J156</f>
        <v>4130.47</v>
      </c>
      <c r="H8" s="300">
        <f>utilidad!J186</f>
        <v>3760.8699999999994</v>
      </c>
      <c r="I8" s="300">
        <f>utilidad!J216</f>
        <v>3841.89</v>
      </c>
      <c r="J8" s="300">
        <f>utilidad!J246</f>
        <v>9357.64</v>
      </c>
      <c r="K8" s="300">
        <f>utilidad!J276</f>
        <v>9038.3900000000012</v>
      </c>
      <c r="L8" s="300">
        <f>utilidad!J306</f>
        <v>5508.6900000000005</v>
      </c>
      <c r="M8" s="300">
        <f>utilidad!J338</f>
        <v>4311.1200000000008</v>
      </c>
      <c r="N8" s="300">
        <f>utilidad!J369</f>
        <v>241.29</v>
      </c>
    </row>
    <row r="9" spans="2:15" x14ac:dyDescent="0.25">
      <c r="B9" s="28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</row>
    <row r="10" spans="2:15" x14ac:dyDescent="0.25">
      <c r="B10" s="28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</row>
    <row r="11" spans="2:15" x14ac:dyDescent="0.25">
      <c r="B11" s="28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</row>
    <row r="12" spans="2:15" x14ac:dyDescent="0.25">
      <c r="B12" s="28" t="s">
        <v>888</v>
      </c>
      <c r="C12" s="301">
        <f t="shared" ref="C12:N12" si="1">SUM(C8:C11)</f>
        <v>2413.2600000000002</v>
      </c>
      <c r="D12" s="301">
        <f t="shared" si="1"/>
        <v>2928.5</v>
      </c>
      <c r="E12" s="301">
        <f t="shared" si="1"/>
        <v>3693.35</v>
      </c>
      <c r="F12" s="301">
        <f t="shared" si="1"/>
        <v>3644.8100000000004</v>
      </c>
      <c r="G12" s="301">
        <f t="shared" si="1"/>
        <v>4130.47</v>
      </c>
      <c r="H12" s="301">
        <f t="shared" si="1"/>
        <v>3760.8699999999994</v>
      </c>
      <c r="I12" s="301">
        <f t="shared" si="1"/>
        <v>3841.89</v>
      </c>
      <c r="J12" s="301">
        <f t="shared" si="1"/>
        <v>9357.64</v>
      </c>
      <c r="K12" s="301">
        <f t="shared" si="1"/>
        <v>9038.3900000000012</v>
      </c>
      <c r="L12" s="301">
        <f t="shared" si="1"/>
        <v>5508.6900000000005</v>
      </c>
      <c r="M12" s="301">
        <f t="shared" si="1"/>
        <v>4311.1200000000008</v>
      </c>
      <c r="N12" s="301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830</v>
      </c>
      <c r="C15" s="302">
        <f>C6-C12</f>
        <v>1670.670000000001</v>
      </c>
      <c r="D15" s="302">
        <f t="shared" ref="D15:N15" si="2">D6-D8</f>
        <v>-2430.56</v>
      </c>
      <c r="E15" s="302">
        <f t="shared" si="2"/>
        <v>-3073.35</v>
      </c>
      <c r="F15" s="302">
        <f t="shared" si="2"/>
        <v>-2381.8100000000004</v>
      </c>
      <c r="G15" s="302">
        <f t="shared" si="2"/>
        <v>-1875.0600000000004</v>
      </c>
      <c r="H15" s="302">
        <f t="shared" si="2"/>
        <v>-902.29999999999973</v>
      </c>
      <c r="I15" s="302">
        <f t="shared" si="2"/>
        <v>572.27230000000191</v>
      </c>
      <c r="J15" s="302">
        <f t="shared" si="2"/>
        <v>-1932.9626000000017</v>
      </c>
      <c r="K15" s="302">
        <f t="shared" si="2"/>
        <v>-3844.5898000000043</v>
      </c>
      <c r="L15" s="302">
        <f t="shared" si="2"/>
        <v>-230.31887200000165</v>
      </c>
      <c r="M15" s="302">
        <f t="shared" si="2"/>
        <v>816.54399999999896</v>
      </c>
      <c r="N15" s="302">
        <f t="shared" si="2"/>
        <v>-91.289999999999992</v>
      </c>
      <c r="O15" s="41">
        <f>SUM(C15:N15)</f>
        <v>-13702.754972000006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L9" sqref="L9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08" t="s">
        <v>0</v>
      </c>
      <c r="C1" s="308"/>
      <c r="D1" s="308"/>
      <c r="E1" s="308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244</v>
      </c>
      <c r="I2" s="4"/>
      <c r="J2" s="4" t="s">
        <v>245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246</v>
      </c>
      <c r="E3" s="16" t="s">
        <v>88</v>
      </c>
      <c r="F3" s="19" t="s">
        <v>247</v>
      </c>
      <c r="G3" s="22">
        <v>150</v>
      </c>
      <c r="H3" s="22"/>
      <c r="I3" s="22"/>
      <c r="J3" s="22">
        <v>140</v>
      </c>
    </row>
    <row r="4" spans="1:10" x14ac:dyDescent="0.25">
      <c r="A4" s="15"/>
      <c r="B4" s="16"/>
      <c r="C4" s="16"/>
      <c r="D4" s="16"/>
      <c r="E4" s="16"/>
      <c r="F4" s="19"/>
      <c r="G4" s="22"/>
      <c r="H4" s="22"/>
      <c r="I4" s="22"/>
      <c r="J4" s="22"/>
    </row>
    <row r="5" spans="1:10" x14ac:dyDescent="0.25">
      <c r="A5" s="15"/>
      <c r="B5" s="16"/>
      <c r="C5" s="16"/>
      <c r="D5" s="16"/>
      <c r="E5" s="16"/>
      <c r="F5" s="19"/>
      <c r="G5" s="22"/>
      <c r="H5" s="22"/>
      <c r="I5" s="22"/>
      <c r="J5" s="22"/>
    </row>
    <row r="6" spans="1:10" x14ac:dyDescent="0.25">
      <c r="A6" s="15"/>
      <c r="B6" s="16"/>
      <c r="C6" s="16"/>
      <c r="D6" s="16"/>
      <c r="E6" s="16"/>
      <c r="F6" s="19"/>
      <c r="G6" s="22"/>
      <c r="H6" s="22"/>
      <c r="I6" s="22"/>
      <c r="J6" s="22"/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150</v>
      </c>
      <c r="H22" s="22"/>
      <c r="I22" s="22"/>
      <c r="J22" s="22">
        <f>SUM(J3:J21)</f>
        <v>140</v>
      </c>
    </row>
    <row r="23" spans="1:10" x14ac:dyDescent="0.25">
      <c r="F23" s="20" t="s">
        <v>16</v>
      </c>
      <c r="G23" s="21">
        <f>G22*0.99</f>
        <v>148.5</v>
      </c>
    </row>
    <row r="24" spans="1:10" x14ac:dyDescent="0.25">
      <c r="F24" s="304" t="s">
        <v>17</v>
      </c>
      <c r="G24" s="304"/>
      <c r="H24" s="304"/>
      <c r="I24" s="304"/>
      <c r="J24" s="103">
        <f>G23-J22</f>
        <v>8.5</v>
      </c>
    </row>
    <row r="29" spans="1:10" ht="27" x14ac:dyDescent="0.35">
      <c r="B29" s="308" t="s">
        <v>1</v>
      </c>
      <c r="C29" s="308"/>
      <c r="D29" s="308"/>
      <c r="E29" s="308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244</v>
      </c>
      <c r="I30" s="4" t="s">
        <v>11</v>
      </c>
      <c r="J30" s="4" t="s">
        <v>245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04" t="s">
        <v>17</v>
      </c>
      <c r="G52" s="304"/>
      <c r="H52" s="304"/>
      <c r="I52" s="304"/>
      <c r="J52" s="103">
        <f>G51-J50</f>
        <v>0</v>
      </c>
    </row>
    <row r="56" spans="1:10" ht="27" x14ac:dyDescent="0.35">
      <c r="B56" s="308" t="s">
        <v>18</v>
      </c>
      <c r="C56" s="308"/>
      <c r="D56" s="308"/>
      <c r="E56" s="308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244</v>
      </c>
      <c r="I57" s="4" t="s">
        <v>248</v>
      </c>
      <c r="J57" s="4" t="s">
        <v>245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04" t="s">
        <v>17</v>
      </c>
      <c r="G79" s="304"/>
      <c r="H79" s="304"/>
      <c r="I79" s="304"/>
      <c r="J79" s="103">
        <f>G78-J77</f>
        <v>0</v>
      </c>
    </row>
    <row r="82" spans="1:10" ht="27" x14ac:dyDescent="0.35">
      <c r="B82" s="308" t="s">
        <v>249</v>
      </c>
      <c r="C82" s="308"/>
      <c r="D82" s="308"/>
      <c r="E82" s="308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244</v>
      </c>
      <c r="I83" s="4" t="s">
        <v>248</v>
      </c>
      <c r="J83" s="4" t="s">
        <v>245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04" t="s">
        <v>17</v>
      </c>
      <c r="G105" s="304"/>
      <c r="H105" s="304"/>
      <c r="I105" s="304"/>
      <c r="J105" s="103">
        <f>G104-J103</f>
        <v>0</v>
      </c>
    </row>
    <row r="108" spans="1:10" ht="27" x14ac:dyDescent="0.35">
      <c r="B108" s="308" t="s">
        <v>130</v>
      </c>
      <c r="C108" s="308"/>
      <c r="D108" s="308"/>
      <c r="E108" s="308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244</v>
      </c>
      <c r="I109" s="4" t="s">
        <v>248</v>
      </c>
      <c r="J109" s="4" t="s">
        <v>245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04" t="s">
        <v>17</v>
      </c>
      <c r="G131" s="304"/>
      <c r="H131" s="304"/>
      <c r="I131" s="304"/>
      <c r="J131" s="103">
        <f>G130-J129</f>
        <v>0</v>
      </c>
    </row>
    <row r="136" spans="1:10" ht="27" x14ac:dyDescent="0.35">
      <c r="B136" s="308" t="s">
        <v>250</v>
      </c>
      <c r="C136" s="308"/>
      <c r="D136" s="308"/>
      <c r="E136" s="308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244</v>
      </c>
      <c r="I137" s="4" t="s">
        <v>248</v>
      </c>
      <c r="J137" s="4" t="s">
        <v>245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04" t="s">
        <v>17</v>
      </c>
      <c r="G159" s="304"/>
      <c r="H159" s="304"/>
      <c r="I159" s="304"/>
      <c r="J159" s="103">
        <f>G158-J157</f>
        <v>0</v>
      </c>
    </row>
    <row r="162" spans="1:10" ht="27" x14ac:dyDescent="0.35">
      <c r="B162" s="308" t="s">
        <v>74</v>
      </c>
      <c r="C162" s="308"/>
      <c r="D162" s="308"/>
      <c r="E162" s="308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244</v>
      </c>
      <c r="I163" s="4" t="s">
        <v>248</v>
      </c>
      <c r="J163" s="4" t="s">
        <v>245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04" t="s">
        <v>17</v>
      </c>
      <c r="G185" s="304"/>
      <c r="H185" s="304"/>
      <c r="I185" s="304"/>
      <c r="J185" s="103">
        <f>G184-J183</f>
        <v>0</v>
      </c>
    </row>
    <row r="189" spans="1:10" ht="27" x14ac:dyDescent="0.35">
      <c r="B189" s="308" t="s">
        <v>251</v>
      </c>
      <c r="C189" s="308"/>
      <c r="D189" s="308"/>
      <c r="E189" s="308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244</v>
      </c>
      <c r="I190" s="4" t="s">
        <v>248</v>
      </c>
      <c r="J190" s="4" t="s">
        <v>245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04" t="s">
        <v>17</v>
      </c>
      <c r="G212" s="304"/>
      <c r="H212" s="304"/>
      <c r="I212" s="304"/>
      <c r="J212" s="103">
        <f>G211-J210</f>
        <v>0</v>
      </c>
    </row>
    <row r="216" spans="1:10" ht="27" x14ac:dyDescent="0.35">
      <c r="B216" s="308" t="s">
        <v>97</v>
      </c>
      <c r="C216" s="308"/>
      <c r="D216" s="308"/>
      <c r="E216" s="308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244</v>
      </c>
      <c r="I217" s="4" t="s">
        <v>248</v>
      </c>
      <c r="J217" s="4" t="s">
        <v>245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252</v>
      </c>
      <c r="E218" s="92" t="s">
        <v>253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252</v>
      </c>
      <c r="E219" s="92" t="s">
        <v>253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254</v>
      </c>
      <c r="C220" s="16" t="s">
        <v>47</v>
      </c>
      <c r="D220" s="16" t="s">
        <v>252</v>
      </c>
      <c r="E220" s="92" t="s">
        <v>253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252</v>
      </c>
      <c r="E221" s="92" t="s">
        <v>253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252</v>
      </c>
      <c r="E222" s="92" t="s">
        <v>253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255</v>
      </c>
      <c r="C223" s="16" t="s">
        <v>60</v>
      </c>
      <c r="D223" s="16" t="s">
        <v>252</v>
      </c>
      <c r="E223" s="92" t="s">
        <v>256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254</v>
      </c>
      <c r="C224" s="16" t="s">
        <v>47</v>
      </c>
      <c r="D224" s="16" t="s">
        <v>252</v>
      </c>
      <c r="E224" s="16" t="s">
        <v>253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257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04" t="s">
        <v>17</v>
      </c>
      <c r="G239" s="304"/>
      <c r="H239" s="304"/>
      <c r="I239" s="304"/>
      <c r="J239" s="103">
        <f>G238-J237</f>
        <v>118.70000000000005</v>
      </c>
    </row>
    <row r="243" spans="1:11" ht="27" x14ac:dyDescent="0.35">
      <c r="B243" s="308" t="s">
        <v>98</v>
      </c>
      <c r="C243" s="308"/>
      <c r="D243" s="308"/>
      <c r="E243" s="308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244</v>
      </c>
      <c r="I244" s="4" t="s">
        <v>248</v>
      </c>
      <c r="J244" s="4" t="s">
        <v>245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258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258</v>
      </c>
      <c r="E246" s="92" t="s">
        <v>259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04" t="s">
        <v>17</v>
      </c>
      <c r="G266" s="304"/>
      <c r="H266" s="304"/>
      <c r="I266" s="304"/>
      <c r="J266" s="103">
        <f>G265-J264</f>
        <v>7.332300000000032</v>
      </c>
    </row>
    <row r="269" spans="1:10" ht="27" x14ac:dyDescent="0.35">
      <c r="B269" s="308" t="s">
        <v>260</v>
      </c>
      <c r="C269" s="308"/>
      <c r="D269" s="308"/>
      <c r="E269" s="308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244</v>
      </c>
      <c r="I270" s="4" t="s">
        <v>248</v>
      </c>
      <c r="J270" s="4" t="s">
        <v>245</v>
      </c>
    </row>
    <row r="271" spans="1:10" x14ac:dyDescent="0.25">
      <c r="A271" s="15">
        <v>45246</v>
      </c>
      <c r="B271" s="16" t="s">
        <v>261</v>
      </c>
      <c r="C271" s="16" t="s">
        <v>262</v>
      </c>
      <c r="D271" s="16" t="s">
        <v>246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263</v>
      </c>
      <c r="C272" t="s">
        <v>264</v>
      </c>
      <c r="D272" s="16" t="s">
        <v>246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246</v>
      </c>
      <c r="E273" s="92" t="s">
        <v>265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04" t="s">
        <v>17</v>
      </c>
      <c r="G292" s="304"/>
      <c r="H292" s="304"/>
      <c r="I292" s="304"/>
      <c r="J292" s="103">
        <f>G291-J290</f>
        <v>170.54019999999991</v>
      </c>
    </row>
    <row r="296" spans="1:10" ht="27" x14ac:dyDescent="0.35">
      <c r="B296" s="308" t="s">
        <v>203</v>
      </c>
      <c r="C296" s="308"/>
      <c r="D296" s="308"/>
      <c r="E296" s="308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244</v>
      </c>
      <c r="I297" s="4" t="s">
        <v>248</v>
      </c>
      <c r="J297" s="4" t="s">
        <v>245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246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266</v>
      </c>
      <c r="B299" s="16" t="s">
        <v>49</v>
      </c>
      <c r="C299" s="16" t="s">
        <v>50</v>
      </c>
      <c r="D299" s="16" t="s">
        <v>258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266</v>
      </c>
      <c r="B300" s="16" t="s">
        <v>90</v>
      </c>
      <c r="C300" s="16" t="s">
        <v>55</v>
      </c>
      <c r="D300" s="16" t="s">
        <v>258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258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04" t="s">
        <v>17</v>
      </c>
      <c r="G319" s="304"/>
      <c r="H319" s="304"/>
      <c r="I319" s="304"/>
      <c r="J319" s="103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8" t="s">
        <v>0</v>
      </c>
      <c r="C1" s="308"/>
      <c r="D1" s="308"/>
      <c r="E1" s="308"/>
      <c r="N1" s="308" t="s">
        <v>1</v>
      </c>
      <c r="O1" s="308"/>
      <c r="P1" s="308"/>
      <c r="Q1" s="308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244</v>
      </c>
      <c r="I2" s="4" t="s">
        <v>11</v>
      </c>
      <c r="J2" s="4" t="s">
        <v>245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244</v>
      </c>
      <c r="U2" s="4" t="s">
        <v>11</v>
      </c>
      <c r="V2" s="4" t="s">
        <v>245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267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/>
      <c r="B4" s="16"/>
      <c r="C4" s="16"/>
      <c r="D4" s="16"/>
      <c r="E4" s="16"/>
      <c r="F4" s="19"/>
      <c r="G4" s="22"/>
      <c r="H4" s="22"/>
      <c r="I4" s="106"/>
      <c r="J4" s="22"/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/>
      <c r="B5" s="16"/>
      <c r="C5" s="16"/>
      <c r="D5" s="16"/>
      <c r="E5" s="16"/>
      <c r="F5" s="19"/>
      <c r="G5" s="22"/>
      <c r="H5" s="22"/>
      <c r="I5" s="106"/>
      <c r="J5" s="22"/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/>
      <c r="B6" s="16"/>
      <c r="C6" s="16"/>
      <c r="D6" s="16"/>
      <c r="E6" s="16"/>
      <c r="F6" s="19"/>
      <c r="G6" s="22"/>
      <c r="H6" s="22"/>
      <c r="I6" s="106"/>
      <c r="J6" s="22"/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/>
      <c r="B7" s="16"/>
      <c r="C7" s="16"/>
      <c r="D7" s="16"/>
      <c r="E7" s="16"/>
      <c r="F7" s="19"/>
      <c r="G7" s="22"/>
      <c r="H7" s="22"/>
      <c r="I7" s="106"/>
      <c r="J7" s="22"/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130</v>
      </c>
      <c r="H22" s="22"/>
      <c r="I22" s="22"/>
      <c r="J22" s="22">
        <f>SUM(J3:J21)</f>
        <v>120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128.69999999999999</v>
      </c>
      <c r="R23" s="20" t="s">
        <v>16</v>
      </c>
      <c r="S23" s="21">
        <f>S22*0.99</f>
        <v>0</v>
      </c>
    </row>
    <row r="24" spans="1:24" x14ac:dyDescent="0.25">
      <c r="F24" s="304" t="s">
        <v>17</v>
      </c>
      <c r="G24" s="304"/>
      <c r="H24" s="304"/>
      <c r="I24" s="304"/>
      <c r="J24" s="103">
        <f>G23-J22</f>
        <v>8.6999999999999886</v>
      </c>
      <c r="R24" s="304" t="s">
        <v>17</v>
      </c>
      <c r="S24" s="304"/>
      <c r="T24" s="304"/>
      <c r="U24" s="304"/>
      <c r="V24" s="103">
        <f>S23-V22</f>
        <v>0</v>
      </c>
    </row>
    <row r="29" spans="1:24" ht="27" x14ac:dyDescent="0.35">
      <c r="B29" s="308" t="s">
        <v>18</v>
      </c>
      <c r="C29" s="308"/>
      <c r="D29" s="308"/>
      <c r="E29" s="308"/>
      <c r="N29" s="308" t="s">
        <v>19</v>
      </c>
      <c r="O29" s="308"/>
      <c r="P29" s="308"/>
      <c r="Q29" s="308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244</v>
      </c>
      <c r="I30" s="4" t="s">
        <v>11</v>
      </c>
      <c r="J30" s="4" t="s">
        <v>245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244</v>
      </c>
      <c r="U30" s="4" t="s">
        <v>248</v>
      </c>
      <c r="V30" s="4" t="s">
        <v>245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04" t="s">
        <v>17</v>
      </c>
      <c r="G52" s="304"/>
      <c r="H52" s="304"/>
      <c r="I52" s="304"/>
      <c r="J52" s="103">
        <f>G51-J50</f>
        <v>0</v>
      </c>
      <c r="R52" s="304" t="s">
        <v>17</v>
      </c>
      <c r="S52" s="304"/>
      <c r="T52" s="304"/>
      <c r="U52" s="304"/>
      <c r="V52" s="103">
        <f>S51-V50</f>
        <v>0</v>
      </c>
    </row>
    <row r="57" spans="1:22" ht="27" x14ac:dyDescent="0.35">
      <c r="B57" s="308" t="s">
        <v>130</v>
      </c>
      <c r="C57" s="308"/>
      <c r="D57" s="308"/>
      <c r="E57" s="308"/>
      <c r="N57" s="308" t="s">
        <v>21</v>
      </c>
      <c r="O57" s="308"/>
      <c r="P57" s="308"/>
      <c r="Q57" s="308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244</v>
      </c>
      <c r="I58" s="4"/>
      <c r="J58" s="4" t="s">
        <v>245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244</v>
      </c>
      <c r="U58" s="4"/>
      <c r="V58" s="4" t="s">
        <v>245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268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269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270</v>
      </c>
      <c r="C60" s="16" t="s">
        <v>38</v>
      </c>
      <c r="D60" s="16" t="s">
        <v>268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269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268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269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268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269</v>
      </c>
      <c r="Q62" s="16" t="s">
        <v>271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268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269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268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269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272</v>
      </c>
      <c r="D65" s="16" t="s">
        <v>268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269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268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04" t="s">
        <v>17</v>
      </c>
      <c r="G80" s="304"/>
      <c r="H80" s="304"/>
      <c r="I80" s="304"/>
      <c r="J80" s="103">
        <f>G79-J78</f>
        <v>69.599999999999909</v>
      </c>
      <c r="R80" s="304" t="s">
        <v>17</v>
      </c>
      <c r="S80" s="304"/>
      <c r="T80" s="304"/>
      <c r="U80" s="304"/>
      <c r="V80" s="103">
        <f>S79-V78</f>
        <v>65.899999999999977</v>
      </c>
    </row>
    <row r="84" spans="1:22" ht="27" x14ac:dyDescent="0.35">
      <c r="B84" s="308" t="s">
        <v>74</v>
      </c>
      <c r="C84" s="308"/>
      <c r="D84" s="308"/>
      <c r="E84" s="308"/>
      <c r="N84" s="308" t="s">
        <v>75</v>
      </c>
      <c r="O84" s="308"/>
      <c r="P84" s="308"/>
      <c r="Q84" s="308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244</v>
      </c>
      <c r="I85" s="4" t="s">
        <v>273</v>
      </c>
      <c r="J85" s="4" t="s">
        <v>245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244</v>
      </c>
      <c r="U85" s="4"/>
      <c r="V85" s="4" t="s">
        <v>245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274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268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274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268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274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268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274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268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274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275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04" t="s">
        <v>17</v>
      </c>
      <c r="G107" s="304"/>
      <c r="H107" s="304"/>
      <c r="I107" s="304"/>
      <c r="J107" s="103">
        <f>G106-J105</f>
        <v>43.5</v>
      </c>
      <c r="R107" s="304" t="s">
        <v>17</v>
      </c>
      <c r="S107" s="304"/>
      <c r="T107" s="304"/>
      <c r="U107" s="304"/>
      <c r="V107" s="103">
        <f>S106-V105</f>
        <v>34.799999999999955</v>
      </c>
    </row>
    <row r="112" spans="1:22" ht="27" x14ac:dyDescent="0.35">
      <c r="B112" s="308" t="s">
        <v>97</v>
      </c>
      <c r="C112" s="308"/>
      <c r="D112" s="308"/>
      <c r="E112" s="308"/>
      <c r="N112" s="308" t="s">
        <v>167</v>
      </c>
      <c r="O112" s="308"/>
      <c r="P112" s="308"/>
      <c r="Q112" s="308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245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244</v>
      </c>
      <c r="U113" s="4"/>
      <c r="V113" s="4" t="s">
        <v>245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276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277</v>
      </c>
      <c r="Q114" s="16" t="s">
        <v>278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276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277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277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277</v>
      </c>
      <c r="Q117" s="16" t="s">
        <v>279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277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277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277</v>
      </c>
      <c r="Q120" s="16" t="s">
        <v>279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277</v>
      </c>
      <c r="Q121" s="16" t="s">
        <v>280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277</v>
      </c>
      <c r="Q122" s="16" t="s">
        <v>279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277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04" t="s">
        <v>17</v>
      </c>
      <c r="G135" s="304"/>
      <c r="H135" s="304"/>
      <c r="I135" s="304"/>
      <c r="J135" s="103">
        <f>G134-J133</f>
        <v>17.399999999999977</v>
      </c>
      <c r="R135" s="304" t="s">
        <v>17</v>
      </c>
      <c r="S135" s="304"/>
      <c r="T135" s="304"/>
      <c r="U135" s="304"/>
      <c r="V135" s="103">
        <f>S134-V133</f>
        <v>82.5</v>
      </c>
    </row>
    <row r="141" spans="1:22" ht="27" x14ac:dyDescent="0.35">
      <c r="B141" s="308" t="s">
        <v>102</v>
      </c>
      <c r="C141" s="308"/>
      <c r="D141" s="308"/>
      <c r="E141" s="308"/>
      <c r="N141" s="308" t="s">
        <v>203</v>
      </c>
      <c r="O141" s="308"/>
      <c r="P141" s="308"/>
      <c r="Q141" s="308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244</v>
      </c>
      <c r="I142" s="4" t="s">
        <v>281</v>
      </c>
      <c r="J142" s="4" t="s">
        <v>245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244</v>
      </c>
      <c r="U142" s="4"/>
      <c r="V142" s="4" t="s">
        <v>245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277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277</v>
      </c>
      <c r="Q143" s="16" t="s">
        <v>88</v>
      </c>
      <c r="R143" s="19" t="s">
        <v>282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277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277</v>
      </c>
      <c r="Q144" s="16" t="s">
        <v>283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277</v>
      </c>
      <c r="E145" s="11" t="s">
        <v>279</v>
      </c>
      <c r="F145" s="14" t="s">
        <v>284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285</v>
      </c>
      <c r="O145" s="16" t="s">
        <v>33</v>
      </c>
      <c r="P145" s="16" t="s">
        <v>277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267</v>
      </c>
      <c r="E146" s="11" t="s">
        <v>88</v>
      </c>
      <c r="F146" s="14" t="s">
        <v>286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277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267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277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267</v>
      </c>
      <c r="E148" s="11" t="s">
        <v>279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277</v>
      </c>
      <c r="Q148" s="16" t="s">
        <v>279</v>
      </c>
      <c r="R148" s="19" t="s">
        <v>287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240</v>
      </c>
      <c r="C149" s="11" t="s">
        <v>31</v>
      </c>
      <c r="D149" s="11" t="s">
        <v>277</v>
      </c>
      <c r="E149" s="11" t="s">
        <v>88</v>
      </c>
      <c r="F149" s="14" t="s">
        <v>288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277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277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277</v>
      </c>
      <c r="E152" s="11" t="s">
        <v>88</v>
      </c>
      <c r="F152" s="14" t="s">
        <v>289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04" t="s">
        <v>17</v>
      </c>
      <c r="G164" s="304"/>
      <c r="H164" s="304"/>
      <c r="I164" s="304"/>
      <c r="J164" s="103">
        <f>G163-J162</f>
        <v>87</v>
      </c>
      <c r="R164" s="304" t="s">
        <v>17</v>
      </c>
      <c r="S164" s="304"/>
      <c r="T164" s="304"/>
      <c r="U164" s="304"/>
      <c r="V164" s="103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A5" sqref="A5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9" t="s">
        <v>0</v>
      </c>
      <c r="D1" s="309"/>
      <c r="E1" s="309"/>
      <c r="N1" s="309" t="s">
        <v>1</v>
      </c>
      <c r="O1" s="309"/>
      <c r="P1" s="309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290</v>
      </c>
      <c r="G2" s="4" t="s">
        <v>8</v>
      </c>
      <c r="H2" s="4" t="s">
        <v>291</v>
      </c>
      <c r="I2" s="4" t="s">
        <v>292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290</v>
      </c>
      <c r="R2" s="4" t="s">
        <v>8</v>
      </c>
      <c r="S2" s="4" t="s">
        <v>291</v>
      </c>
      <c r="T2" s="4" t="s">
        <v>292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293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293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294</v>
      </c>
      <c r="C5" s="8" t="s">
        <v>58</v>
      </c>
      <c r="D5" s="8" t="s">
        <v>293</v>
      </c>
      <c r="E5" s="8" t="s">
        <v>88</v>
      </c>
      <c r="F5" s="11">
        <v>8029334352</v>
      </c>
      <c r="G5" s="34">
        <v>175</v>
      </c>
      <c r="H5" s="117"/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293</v>
      </c>
      <c r="E6" s="8" t="s">
        <v>88</v>
      </c>
      <c r="F6" s="11">
        <v>8029334396</v>
      </c>
      <c r="G6" s="34">
        <v>175</v>
      </c>
      <c r="H6" s="117"/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293</v>
      </c>
      <c r="E7" s="11" t="s">
        <v>88</v>
      </c>
      <c r="F7" s="11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294</v>
      </c>
      <c r="C8" s="11" t="s">
        <v>58</v>
      </c>
      <c r="D8" s="11" t="s">
        <v>293</v>
      </c>
      <c r="E8" s="11" t="s">
        <v>88</v>
      </c>
      <c r="F8" s="11">
        <v>8029342603</v>
      </c>
      <c r="G8" s="34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293</v>
      </c>
      <c r="E9" s="11" t="s">
        <v>88</v>
      </c>
      <c r="F9" s="51">
        <v>8029342596</v>
      </c>
      <c r="G9" s="34">
        <v>250</v>
      </c>
      <c r="H9" s="117"/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295</v>
      </c>
      <c r="B10" s="11" t="s">
        <v>294</v>
      </c>
      <c r="C10" s="11" t="s">
        <v>58</v>
      </c>
      <c r="D10" s="11" t="s">
        <v>293</v>
      </c>
      <c r="E10" s="11" t="s">
        <v>88</v>
      </c>
      <c r="F10" s="51">
        <v>8029350848</v>
      </c>
      <c r="G10" s="34">
        <v>250</v>
      </c>
      <c r="H10" s="117"/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295</v>
      </c>
      <c r="B11" s="11" t="s">
        <v>71</v>
      </c>
      <c r="C11" s="11" t="s">
        <v>41</v>
      </c>
      <c r="D11" s="11" t="s">
        <v>293</v>
      </c>
      <c r="E11" s="11" t="s">
        <v>88</v>
      </c>
      <c r="F11" s="51">
        <v>8029350855</v>
      </c>
      <c r="G11" s="34">
        <v>250</v>
      </c>
      <c r="H11" s="117"/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293</v>
      </c>
      <c r="E12" s="11" t="s">
        <v>88</v>
      </c>
      <c r="F12" s="11"/>
      <c r="G12" s="34">
        <v>250</v>
      </c>
      <c r="H12" s="117"/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293</v>
      </c>
      <c r="E13" s="11" t="s">
        <v>88</v>
      </c>
      <c r="F13" s="11"/>
      <c r="G13" s="34">
        <v>250</v>
      </c>
      <c r="H13" s="117"/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293</v>
      </c>
      <c r="E14" s="11" t="s">
        <v>88</v>
      </c>
      <c r="F14" s="11"/>
      <c r="G14" s="34">
        <v>250</v>
      </c>
      <c r="H14" s="117"/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/>
      <c r="B15" s="11"/>
      <c r="C15" s="11"/>
      <c r="D15" s="11"/>
      <c r="E15" s="11"/>
      <c r="F15" s="11"/>
      <c r="G15" s="34"/>
      <c r="H15" s="117"/>
      <c r="I15" s="34"/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/>
      <c r="B16" s="11"/>
      <c r="C16" s="11"/>
      <c r="D16" s="11"/>
      <c r="E16" s="11"/>
      <c r="F16" s="11"/>
      <c r="G16" s="34"/>
      <c r="H16" s="117"/>
      <c r="I16" s="34"/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/>
      <c r="B17" s="11"/>
      <c r="C17" s="11"/>
      <c r="D17" s="11"/>
      <c r="E17" s="11"/>
      <c r="F17" s="11"/>
      <c r="G17" s="34"/>
      <c r="H17" s="117"/>
      <c r="I17" s="34"/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/>
      <c r="B18" s="11"/>
      <c r="C18" s="11"/>
      <c r="D18" s="11"/>
      <c r="E18" s="11"/>
      <c r="F18" s="11"/>
      <c r="G18" s="34"/>
      <c r="H18" s="117"/>
      <c r="I18" s="34"/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/>
      <c r="B19" s="11"/>
      <c r="C19" s="11"/>
      <c r="D19" s="11"/>
      <c r="E19" s="11"/>
      <c r="F19" s="11"/>
      <c r="G19" s="34"/>
      <c r="H19" s="117"/>
      <c r="I19" s="34"/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/>
      <c r="B20" s="11"/>
      <c r="C20" s="11"/>
      <c r="D20" s="11"/>
      <c r="E20" s="11"/>
      <c r="F20" s="11"/>
      <c r="G20" s="34"/>
      <c r="H20" s="117"/>
      <c r="I20" s="34"/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/>
      <c r="B21" s="11"/>
      <c r="C21" s="11"/>
      <c r="D21" s="11"/>
      <c r="E21" s="11"/>
      <c r="F21" s="30"/>
      <c r="G21" s="34"/>
      <c r="H21" s="117"/>
      <c r="I21" s="34"/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/>
      <c r="B22" s="11"/>
      <c r="C22" s="11"/>
      <c r="D22" s="11"/>
      <c r="E22" s="11"/>
      <c r="F22" s="11"/>
      <c r="G22" s="34"/>
      <c r="H22" s="117"/>
      <c r="I22" s="34"/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/>
      <c r="B23" s="7"/>
      <c r="C23" s="7"/>
      <c r="D23" s="7"/>
      <c r="E23" s="7"/>
      <c r="F23" s="11"/>
      <c r="G23" s="34"/>
      <c r="H23" s="117"/>
      <c r="I23" s="34"/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2865</v>
      </c>
      <c r="H61" s="22"/>
      <c r="I61" s="24">
        <f>SUM(I3:I60)</f>
        <v>2350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296</v>
      </c>
      <c r="G62" s="21">
        <f>G61*0.97</f>
        <v>2779.0499999999997</v>
      </c>
      <c r="H62" s="22"/>
      <c r="I62" s="22"/>
      <c r="J62" s="64"/>
      <c r="L62" s="16"/>
      <c r="M62" s="16"/>
      <c r="N62" s="16"/>
      <c r="O62" s="16"/>
      <c r="P62" s="16"/>
      <c r="Q62" s="20" t="s">
        <v>296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10" t="s">
        <v>17</v>
      </c>
      <c r="F63" s="310"/>
      <c r="G63" s="310"/>
      <c r="H63" s="310"/>
      <c r="I63" s="103">
        <f>G62-I61</f>
        <v>429.04999999999973</v>
      </c>
      <c r="J63" s="122"/>
      <c r="L63" s="16"/>
      <c r="M63" s="16"/>
      <c r="N63" s="16"/>
      <c r="O63" s="16"/>
      <c r="P63" s="310" t="s">
        <v>17</v>
      </c>
      <c r="Q63" s="310"/>
      <c r="R63" s="310"/>
      <c r="S63" s="310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09" t="s">
        <v>18</v>
      </c>
      <c r="D69" s="309"/>
      <c r="E69" s="309"/>
      <c r="N69" s="309" t="s">
        <v>19</v>
      </c>
      <c r="O69" s="309"/>
      <c r="P69" s="309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290</v>
      </c>
      <c r="G70" s="4" t="s">
        <v>8</v>
      </c>
      <c r="H70" s="4"/>
      <c r="I70" s="4" t="s">
        <v>292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290</v>
      </c>
      <c r="R70" s="4" t="s">
        <v>8</v>
      </c>
      <c r="S70" s="4" t="s">
        <v>297</v>
      </c>
      <c r="T70" s="4" t="s">
        <v>292</v>
      </c>
      <c r="V70" s="4" t="s">
        <v>298</v>
      </c>
      <c r="W70" s="4" t="s">
        <v>299</v>
      </c>
      <c r="X70" s="4" t="s">
        <v>300</v>
      </c>
      <c r="Y70" s="4" t="s">
        <v>301</v>
      </c>
      <c r="Z70" s="4" t="s">
        <v>302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303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11" t="s">
        <v>304</v>
      </c>
      <c r="X84" s="311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11"/>
      <c r="X85" s="311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305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296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296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10" t="s">
        <v>17</v>
      </c>
      <c r="F131" s="310"/>
      <c r="G131" s="310"/>
      <c r="H131" s="310"/>
      <c r="I131" s="103">
        <f>G130-I129</f>
        <v>0</v>
      </c>
      <c r="J131" s="122"/>
      <c r="L131" s="16"/>
      <c r="M131" s="16"/>
      <c r="N131" s="16"/>
      <c r="O131" s="16"/>
      <c r="P131" s="310" t="s">
        <v>17</v>
      </c>
      <c r="Q131" s="310"/>
      <c r="R131" s="310"/>
      <c r="S131" s="310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09" t="s">
        <v>130</v>
      </c>
      <c r="D137" s="309"/>
      <c r="E137" s="309"/>
      <c r="N137" s="309" t="s">
        <v>21</v>
      </c>
      <c r="O137" s="309"/>
      <c r="P137" s="309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290</v>
      </c>
      <c r="G138" s="4" t="s">
        <v>8</v>
      </c>
      <c r="H138" s="4" t="s">
        <v>11</v>
      </c>
      <c r="I138" s="4" t="s">
        <v>292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290</v>
      </c>
      <c r="R138" s="4" t="s">
        <v>8</v>
      </c>
      <c r="S138" s="4" t="s">
        <v>306</v>
      </c>
      <c r="T138" s="4" t="s">
        <v>292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307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308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307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308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307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308</v>
      </c>
      <c r="P141" s="16" t="s">
        <v>309</v>
      </c>
      <c r="Q141" s="129">
        <v>8028576599</v>
      </c>
      <c r="R141" s="22">
        <v>175</v>
      </c>
      <c r="S141" s="128" t="s">
        <v>310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311</v>
      </c>
      <c r="D142" s="16" t="s">
        <v>307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270</v>
      </c>
      <c r="N142" s="16" t="s">
        <v>38</v>
      </c>
      <c r="O142" s="16" t="s">
        <v>308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307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308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307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308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311</v>
      </c>
      <c r="D145" s="11" t="s">
        <v>307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270</v>
      </c>
      <c r="N145" s="11" t="s">
        <v>38</v>
      </c>
      <c r="O145" s="11" t="s">
        <v>308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307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308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307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308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311</v>
      </c>
      <c r="D148" s="11" t="s">
        <v>307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270</v>
      </c>
      <c r="N148" s="11" t="s">
        <v>38</v>
      </c>
      <c r="O148" s="11" t="s">
        <v>308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311</v>
      </c>
      <c r="D149" s="11" t="s">
        <v>307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308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307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308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311</v>
      </c>
      <c r="D151" s="11" t="s">
        <v>307</v>
      </c>
      <c r="E151" s="11" t="s">
        <v>26</v>
      </c>
      <c r="F151" s="11">
        <v>8028507718</v>
      </c>
      <c r="G151" s="34">
        <v>250</v>
      </c>
      <c r="H151" s="136" t="s">
        <v>312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308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307</v>
      </c>
      <c r="E152" s="11" t="s">
        <v>26</v>
      </c>
      <c r="F152" s="11">
        <v>8028507773</v>
      </c>
      <c r="G152" s="34">
        <v>250</v>
      </c>
      <c r="H152" s="136" t="s">
        <v>313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308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307</v>
      </c>
      <c r="E153" s="11" t="s">
        <v>26</v>
      </c>
      <c r="F153" s="11">
        <v>8028507807</v>
      </c>
      <c r="G153" s="34">
        <v>175</v>
      </c>
      <c r="H153" s="136" t="s">
        <v>312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308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311</v>
      </c>
      <c r="D154" s="11" t="s">
        <v>307</v>
      </c>
      <c r="E154" s="11" t="s">
        <v>105</v>
      </c>
      <c r="F154" s="11">
        <v>8028524650</v>
      </c>
      <c r="G154" s="34">
        <v>175</v>
      </c>
      <c r="H154" s="136" t="s">
        <v>312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308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307</v>
      </c>
      <c r="E155" s="11" t="s">
        <v>105</v>
      </c>
      <c r="F155" s="11">
        <v>8028524654</v>
      </c>
      <c r="G155" s="34">
        <v>175</v>
      </c>
      <c r="H155" s="136" t="s">
        <v>312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308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307</v>
      </c>
      <c r="E156" s="11" t="s">
        <v>105</v>
      </c>
      <c r="F156" s="11">
        <v>8028524675</v>
      </c>
      <c r="G156" s="34">
        <v>175</v>
      </c>
      <c r="H156" s="136" t="s">
        <v>312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308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311</v>
      </c>
      <c r="D157" s="11" t="s">
        <v>307</v>
      </c>
      <c r="E157" s="11" t="s">
        <v>26</v>
      </c>
      <c r="F157" s="11">
        <v>8028534671</v>
      </c>
      <c r="G157" s="34">
        <v>250</v>
      </c>
      <c r="H157" s="136" t="s">
        <v>312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308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307</v>
      </c>
      <c r="E158" s="11" t="s">
        <v>26</v>
      </c>
      <c r="F158" s="11">
        <v>8028534716</v>
      </c>
      <c r="G158" s="34">
        <v>175</v>
      </c>
      <c r="H158" s="136" t="s">
        <v>312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308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307</v>
      </c>
      <c r="E159" s="7" t="s">
        <v>26</v>
      </c>
      <c r="F159" s="11">
        <v>8028544651</v>
      </c>
      <c r="G159" s="34">
        <v>250</v>
      </c>
      <c r="H159" s="136" t="s">
        <v>312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308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307</v>
      </c>
      <c r="E160" s="11" t="s">
        <v>26</v>
      </c>
      <c r="F160" s="11">
        <v>8028544655</v>
      </c>
      <c r="G160" s="34">
        <v>175</v>
      </c>
      <c r="H160" s="136" t="s">
        <v>312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308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270</v>
      </c>
      <c r="C161" s="11" t="s">
        <v>38</v>
      </c>
      <c r="D161" s="11" t="s">
        <v>307</v>
      </c>
      <c r="E161" s="11" t="s">
        <v>26</v>
      </c>
      <c r="F161" s="11">
        <v>8028544657</v>
      </c>
      <c r="G161" s="34">
        <v>175</v>
      </c>
      <c r="H161" s="136" t="s">
        <v>312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308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307</v>
      </c>
      <c r="E162" s="11" t="s">
        <v>26</v>
      </c>
      <c r="F162" s="11">
        <v>8028551056</v>
      </c>
      <c r="G162" s="34">
        <v>250</v>
      </c>
      <c r="H162" s="136" t="s">
        <v>312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308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311</v>
      </c>
      <c r="D163" s="11" t="s">
        <v>307</v>
      </c>
      <c r="E163" s="11" t="s">
        <v>26</v>
      </c>
      <c r="F163" s="11">
        <v>8028551066</v>
      </c>
      <c r="G163" s="34">
        <v>250</v>
      </c>
      <c r="H163" s="136" t="s">
        <v>312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308</v>
      </c>
      <c r="P163" s="11" t="s">
        <v>309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314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307</v>
      </c>
      <c r="E164" s="11" t="s">
        <v>26</v>
      </c>
      <c r="F164" s="11">
        <v>8028551272</v>
      </c>
      <c r="G164" s="34">
        <v>250</v>
      </c>
      <c r="H164" s="136" t="s">
        <v>312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308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270</v>
      </c>
      <c r="C165" s="11" t="s">
        <v>38</v>
      </c>
      <c r="D165" s="11" t="s">
        <v>307</v>
      </c>
      <c r="E165" s="11" t="s">
        <v>26</v>
      </c>
      <c r="F165" s="11">
        <v>8028551168</v>
      </c>
      <c r="G165" s="34">
        <v>175</v>
      </c>
      <c r="H165" s="136" t="s">
        <v>312</v>
      </c>
      <c r="I165" s="34">
        <f t="shared" si="0"/>
        <v>150</v>
      </c>
      <c r="J165" s="121"/>
      <c r="L165" s="7">
        <v>45097</v>
      </c>
      <c r="M165" s="11" t="s">
        <v>270</v>
      </c>
      <c r="N165" s="11" t="s">
        <v>38</v>
      </c>
      <c r="O165" s="11" t="s">
        <v>308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307</v>
      </c>
      <c r="E166" s="11" t="s">
        <v>26</v>
      </c>
      <c r="F166" s="11">
        <v>8028551265</v>
      </c>
      <c r="G166" s="34">
        <v>175</v>
      </c>
      <c r="H166" s="136" t="s">
        <v>312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308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307</v>
      </c>
      <c r="E167" s="11" t="s">
        <v>26</v>
      </c>
      <c r="F167" s="11">
        <v>8028561655</v>
      </c>
      <c r="G167" s="34">
        <v>250</v>
      </c>
      <c r="H167" s="139" t="s">
        <v>315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308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307</v>
      </c>
      <c r="E168" s="11" t="s">
        <v>26</v>
      </c>
      <c r="F168" s="11">
        <v>8028562944</v>
      </c>
      <c r="G168" s="34">
        <v>250</v>
      </c>
      <c r="H168" s="139" t="s">
        <v>315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308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308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308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308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270</v>
      </c>
      <c r="N172" s="11" t="s">
        <v>38</v>
      </c>
      <c r="O172" s="11" t="s">
        <v>308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308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308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308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270</v>
      </c>
      <c r="N176" s="11" t="s">
        <v>38</v>
      </c>
      <c r="O176" s="11" t="s">
        <v>308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270</v>
      </c>
      <c r="N177" s="11" t="s">
        <v>38</v>
      </c>
      <c r="O177" s="11" t="s">
        <v>308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316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308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308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308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296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296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10" t="s">
        <v>17</v>
      </c>
      <c r="F199" s="310"/>
      <c r="G199" s="310"/>
      <c r="H199" s="310"/>
      <c r="I199" s="103">
        <f>G198-I197</f>
        <v>956.5</v>
      </c>
      <c r="J199" s="122"/>
      <c r="L199" s="16"/>
      <c r="M199" s="16"/>
      <c r="N199" s="16"/>
      <c r="O199" s="16"/>
      <c r="P199" s="310" t="s">
        <v>17</v>
      </c>
      <c r="Q199" s="310"/>
      <c r="R199" s="310"/>
      <c r="S199" s="310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09" t="s">
        <v>74</v>
      </c>
      <c r="D205" s="309"/>
      <c r="E205" s="309"/>
      <c r="N205" s="309" t="s">
        <v>75</v>
      </c>
      <c r="O205" s="309"/>
      <c r="P205" s="309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290</v>
      </c>
      <c r="G206" s="4" t="s">
        <v>8</v>
      </c>
      <c r="H206" s="4"/>
      <c r="I206" s="4" t="s">
        <v>292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290</v>
      </c>
      <c r="R206" s="4" t="s">
        <v>8</v>
      </c>
      <c r="S206" s="4" t="s">
        <v>317</v>
      </c>
      <c r="T206" s="4" t="s">
        <v>292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307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308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307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308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307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318</v>
      </c>
      <c r="O209" s="16" t="s">
        <v>308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307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308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307</v>
      </c>
      <c r="E211" s="11" t="s">
        <v>319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320</v>
      </c>
      <c r="O211" s="11" t="s">
        <v>308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321</v>
      </c>
      <c r="D212" s="11" t="s">
        <v>307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308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307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308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307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308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307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308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307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320</v>
      </c>
      <c r="O216" s="11" t="s">
        <v>308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307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318</v>
      </c>
      <c r="O217" s="11" t="s">
        <v>308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307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307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308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307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308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307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308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321</v>
      </c>
      <c r="D222" s="11" t="s">
        <v>307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308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307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308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307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322</v>
      </c>
      <c r="N224" s="11" t="s">
        <v>47</v>
      </c>
      <c r="O224" s="11" t="s">
        <v>308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307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308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323</v>
      </c>
      <c r="D226" s="11" t="s">
        <v>307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308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307</v>
      </c>
      <c r="E227" s="7" t="s">
        <v>324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308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307</v>
      </c>
      <c r="E228" s="11" t="s">
        <v>325</v>
      </c>
      <c r="F228" s="152">
        <v>8028701242</v>
      </c>
      <c r="G228" s="34">
        <v>220</v>
      </c>
      <c r="H228" s="34" t="s">
        <v>326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308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307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308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307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320</v>
      </c>
      <c r="O230" s="11" t="s">
        <v>308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307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308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307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308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307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308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307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308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307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308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307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320</v>
      </c>
      <c r="O236" s="11" t="s">
        <v>308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307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308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307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308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307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308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307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308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307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308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307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308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307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308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307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308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307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308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307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308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307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318</v>
      </c>
      <c r="O247" s="11" t="s">
        <v>308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307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308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307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308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307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240</v>
      </c>
      <c r="N250" s="11" t="s">
        <v>31</v>
      </c>
      <c r="O250" s="11" t="s">
        <v>308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323</v>
      </c>
      <c r="D251" s="11" t="s">
        <v>307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308</v>
      </c>
      <c r="P251" s="11" t="s">
        <v>327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307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308</v>
      </c>
      <c r="P252" s="11" t="s">
        <v>327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307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308</v>
      </c>
      <c r="P253" s="11" t="s">
        <v>328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307</v>
      </c>
      <c r="E254" s="11" t="s">
        <v>329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308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323</v>
      </c>
      <c r="D255" s="11" t="s">
        <v>307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308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307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308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307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308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307</v>
      </c>
      <c r="E258" s="16" t="s">
        <v>330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308</v>
      </c>
      <c r="P258" s="11" t="s">
        <v>331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307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308</v>
      </c>
      <c r="P259" s="11" t="s">
        <v>332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307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308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307</v>
      </c>
      <c r="E261" s="16" t="s">
        <v>333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308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323</v>
      </c>
      <c r="D262" s="16" t="s">
        <v>307</v>
      </c>
      <c r="E262" s="16" t="s">
        <v>333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308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307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308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307</v>
      </c>
      <c r="E264" s="51" t="s">
        <v>334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308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335</v>
      </c>
      <c r="D265" s="16" t="s">
        <v>307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308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307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307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307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323</v>
      </c>
      <c r="D269" s="16" t="s">
        <v>307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307</v>
      </c>
      <c r="E270" s="168" t="s">
        <v>336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307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307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307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307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296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296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10" t="s">
        <v>17</v>
      </c>
      <c r="F279" s="310"/>
      <c r="G279" s="310"/>
      <c r="H279" s="310"/>
      <c r="I279" s="103">
        <f>G278-I277</f>
        <v>1925.099000000002</v>
      </c>
      <c r="J279" s="122"/>
      <c r="L279" s="16"/>
      <c r="M279" s="16"/>
      <c r="N279" s="16"/>
      <c r="O279" s="16"/>
      <c r="P279" s="310" t="s">
        <v>17</v>
      </c>
      <c r="Q279" s="310"/>
      <c r="R279" s="310"/>
      <c r="S279" s="310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09" t="s">
        <v>97</v>
      </c>
      <c r="D287" s="309"/>
      <c r="E287" s="309"/>
      <c r="N287" s="309" t="s">
        <v>167</v>
      </c>
      <c r="O287" s="309"/>
      <c r="P287" s="309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290</v>
      </c>
      <c r="G288" s="4" t="s">
        <v>8</v>
      </c>
      <c r="H288" s="4"/>
      <c r="I288" s="4" t="s">
        <v>292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290</v>
      </c>
      <c r="R288" s="4" t="s">
        <v>8</v>
      </c>
      <c r="S288" s="4"/>
      <c r="T288" s="4" t="s">
        <v>292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307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293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307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240</v>
      </c>
      <c r="N290" s="16" t="s">
        <v>31</v>
      </c>
      <c r="O290" s="16" t="s">
        <v>293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307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293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307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293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307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293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307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293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307</v>
      </c>
      <c r="E295" s="11" t="s">
        <v>337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293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307</v>
      </c>
      <c r="E296" s="11" t="s">
        <v>338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293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307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293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307</v>
      </c>
      <c r="E298" s="11" t="s">
        <v>339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293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307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293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307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340</v>
      </c>
      <c r="N300" s="11" t="s">
        <v>60</v>
      </c>
      <c r="O300" s="11" t="s">
        <v>293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307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293</v>
      </c>
      <c r="P301" s="11" t="s">
        <v>341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307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293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307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293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307</v>
      </c>
      <c r="E304" s="11" t="s">
        <v>342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293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307</v>
      </c>
      <c r="E305" s="11" t="s">
        <v>343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293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307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293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307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240</v>
      </c>
      <c r="N307" s="11" t="s">
        <v>31</v>
      </c>
      <c r="O307" s="11" t="s">
        <v>293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307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293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307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293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344</v>
      </c>
      <c r="E310" s="11" t="s">
        <v>345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293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344</v>
      </c>
      <c r="E311" s="11" t="s">
        <v>345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293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344</v>
      </c>
      <c r="E312" s="11" t="s">
        <v>346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293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307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293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307</v>
      </c>
      <c r="E314" s="11" t="s">
        <v>347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293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344</v>
      </c>
      <c r="E315" s="11" t="s">
        <v>345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240</v>
      </c>
      <c r="N315" s="11" t="s">
        <v>31</v>
      </c>
      <c r="O315" s="11" t="s">
        <v>293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348</v>
      </c>
      <c r="C316" s="11" t="s">
        <v>60</v>
      </c>
      <c r="D316" s="11" t="s">
        <v>344</v>
      </c>
      <c r="E316" s="11" t="s">
        <v>246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293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344</v>
      </c>
      <c r="E317" s="11" t="s">
        <v>246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293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349</v>
      </c>
      <c r="E318" s="11" t="s">
        <v>246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293</v>
      </c>
      <c r="P318" s="11" t="s">
        <v>350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349</v>
      </c>
      <c r="E319" s="11" t="s">
        <v>246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293</v>
      </c>
      <c r="P319" s="11" t="s">
        <v>350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344</v>
      </c>
      <c r="E320" s="11" t="s">
        <v>246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293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293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340</v>
      </c>
      <c r="N321" s="11" t="s">
        <v>60</v>
      </c>
      <c r="O321" s="11" t="s">
        <v>293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307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293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344</v>
      </c>
      <c r="E323" s="11" t="s">
        <v>246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293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344</v>
      </c>
      <c r="E324" s="11" t="s">
        <v>246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293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344</v>
      </c>
      <c r="E325" s="11" t="s">
        <v>246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293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349</v>
      </c>
      <c r="E326" s="11" t="s">
        <v>246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293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307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293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307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340</v>
      </c>
      <c r="N328" s="7" t="s">
        <v>60</v>
      </c>
      <c r="O328" s="7" t="s">
        <v>293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307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240</v>
      </c>
      <c r="N329" s="11" t="s">
        <v>31</v>
      </c>
      <c r="O329" s="11" t="s">
        <v>293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307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293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307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293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307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293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307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293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307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307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307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307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307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307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307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307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307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307</v>
      </c>
      <c r="E343" s="11" t="s">
        <v>351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307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307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307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307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307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307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307</v>
      </c>
      <c r="E350" s="11" t="s">
        <v>352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307</v>
      </c>
      <c r="E351" s="11" t="s">
        <v>352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307</v>
      </c>
      <c r="E352" s="11" t="s">
        <v>353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307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307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296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296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10" t="s">
        <v>17</v>
      </c>
      <c r="F361" s="310"/>
      <c r="G361" s="310"/>
      <c r="H361" s="310"/>
      <c r="I361" s="103">
        <f>G360-I359</f>
        <v>1553.4781999999977</v>
      </c>
      <c r="J361" s="122"/>
      <c r="L361" s="16"/>
      <c r="M361" s="16"/>
      <c r="N361" s="16"/>
      <c r="O361" s="16"/>
      <c r="P361" s="310" t="s">
        <v>17</v>
      </c>
      <c r="Q361" s="310"/>
      <c r="R361" s="310"/>
      <c r="S361" s="310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09" t="s">
        <v>102</v>
      </c>
      <c r="D370" s="309"/>
      <c r="E370" s="309"/>
      <c r="N370" s="309" t="s">
        <v>203</v>
      </c>
      <c r="O370" s="309"/>
      <c r="P370" s="309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290</v>
      </c>
      <c r="G371" s="4" t="s">
        <v>8</v>
      </c>
      <c r="H371" s="4"/>
      <c r="I371" s="4" t="s">
        <v>292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290</v>
      </c>
      <c r="R371" s="4" t="s">
        <v>8</v>
      </c>
      <c r="S371" s="4"/>
      <c r="T371" s="4" t="s">
        <v>292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293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293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354</v>
      </c>
      <c r="C373" s="16" t="s">
        <v>205</v>
      </c>
      <c r="D373" s="16" t="s">
        <v>293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293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293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293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293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293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293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293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293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293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293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293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293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293</v>
      </c>
      <c r="P379" s="11" t="s">
        <v>350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355</v>
      </c>
      <c r="D380" s="11" t="s">
        <v>293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293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293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293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293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293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293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293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293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293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293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293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293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293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293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293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293</v>
      </c>
      <c r="E388" s="11" t="s">
        <v>356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293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293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293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293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293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293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293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293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293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293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293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293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293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293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293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293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293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293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293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293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293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293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293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293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293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293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293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293</v>
      </c>
      <c r="E402" s="11" t="s">
        <v>357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293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293</v>
      </c>
      <c r="E403" s="11" t="s">
        <v>357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293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293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293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293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293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293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293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293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293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293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293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293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293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293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293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293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293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293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293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293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293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293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293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293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293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293</v>
      </c>
      <c r="E416" s="11" t="s">
        <v>339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293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293</v>
      </c>
      <c r="E417" s="11" t="s">
        <v>339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293</v>
      </c>
      <c r="P417" s="11" t="s">
        <v>358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293</v>
      </c>
      <c r="E418" s="11" t="s">
        <v>350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293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293</v>
      </c>
      <c r="E419" s="11" t="s">
        <v>350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293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293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293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293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293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293</v>
      </c>
      <c r="E423" s="11" t="s">
        <v>359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293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293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293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296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296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10" t="s">
        <v>17</v>
      </c>
      <c r="F433" s="310"/>
      <c r="G433" s="310"/>
      <c r="H433" s="310"/>
      <c r="I433" s="103">
        <f>G432-I431</f>
        <v>1755.1478999999999</v>
      </c>
      <c r="J433" s="122"/>
      <c r="L433" s="16"/>
      <c r="M433" s="16"/>
      <c r="N433" s="16"/>
      <c r="O433" s="16"/>
      <c r="P433" s="310" t="s">
        <v>17</v>
      </c>
      <c r="Q433" s="310"/>
      <c r="R433" s="310"/>
      <c r="S433" s="310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09" t="s">
        <v>0</v>
      </c>
      <c r="D440" s="309"/>
      <c r="E440" s="309"/>
      <c r="N440" s="309" t="s">
        <v>0</v>
      </c>
      <c r="O440" s="309"/>
      <c r="P440" s="309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290</v>
      </c>
      <c r="G441" s="4" t="s">
        <v>8</v>
      </c>
      <c r="H441" s="4"/>
      <c r="I441" s="4" t="s">
        <v>292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290</v>
      </c>
      <c r="R441" s="4" t="s">
        <v>8</v>
      </c>
      <c r="S441" s="4"/>
      <c r="T441" s="4" t="s">
        <v>292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296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296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10" t="s">
        <v>17</v>
      </c>
      <c r="F502" s="310"/>
      <c r="G502" s="310"/>
      <c r="H502" s="310"/>
      <c r="I502" s="103">
        <f>G501-I500</f>
        <v>0</v>
      </c>
      <c r="J502" s="122"/>
      <c r="L502" s="16"/>
      <c r="M502" s="16"/>
      <c r="N502" s="16"/>
      <c r="O502" s="16"/>
      <c r="P502" s="310" t="s">
        <v>17</v>
      </c>
      <c r="Q502" s="310"/>
      <c r="R502" s="310"/>
      <c r="S502" s="310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2" t="s">
        <v>0</v>
      </c>
      <c r="D1" s="312"/>
      <c r="E1" s="312"/>
      <c r="M1" s="312" t="s">
        <v>1</v>
      </c>
      <c r="N1" s="312"/>
      <c r="O1" s="312"/>
    </row>
    <row r="2" spans="1:19" x14ac:dyDescent="0.25">
      <c r="A2" s="4" t="s">
        <v>228</v>
      </c>
      <c r="B2" s="4" t="s">
        <v>3</v>
      </c>
      <c r="C2" s="4" t="s">
        <v>360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361</v>
      </c>
      <c r="K2" s="4" t="s">
        <v>228</v>
      </c>
      <c r="L2" s="4" t="s">
        <v>3</v>
      </c>
      <c r="M2" s="4" t="s">
        <v>360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361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10" t="s">
        <v>17</v>
      </c>
      <c r="F17" s="310"/>
      <c r="G17" s="310"/>
      <c r="H17" s="310"/>
      <c r="I17" s="103">
        <f>G16-I15</f>
        <v>0</v>
      </c>
      <c r="K17" s="16"/>
      <c r="L17" s="16"/>
      <c r="M17" s="16"/>
      <c r="N17" s="16"/>
      <c r="O17" s="310" t="s">
        <v>17</v>
      </c>
      <c r="P17" s="310"/>
      <c r="Q17" s="310"/>
      <c r="R17" s="310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12" t="s">
        <v>18</v>
      </c>
      <c r="D22" s="312"/>
      <c r="E22" s="312"/>
      <c r="M22" s="312" t="s">
        <v>19</v>
      </c>
      <c r="N22" s="312"/>
      <c r="O22" s="312"/>
    </row>
    <row r="23" spans="1:19" x14ac:dyDescent="0.25">
      <c r="A23" s="4" t="s">
        <v>228</v>
      </c>
      <c r="B23" s="4" t="s">
        <v>3</v>
      </c>
      <c r="C23" s="4" t="s">
        <v>360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361</v>
      </c>
      <c r="K23" s="4" t="s">
        <v>228</v>
      </c>
      <c r="L23" s="4" t="s">
        <v>3</v>
      </c>
      <c r="M23" s="4" t="s">
        <v>360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361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10" t="s">
        <v>17</v>
      </c>
      <c r="F38" s="310"/>
      <c r="G38" s="310"/>
      <c r="H38" s="310"/>
      <c r="I38" s="103">
        <f>G37-I36</f>
        <v>0</v>
      </c>
      <c r="K38" s="16"/>
      <c r="L38" s="16"/>
      <c r="M38" s="16"/>
      <c r="N38" s="16"/>
      <c r="O38" s="310" t="s">
        <v>17</v>
      </c>
      <c r="P38" s="310"/>
      <c r="Q38" s="310"/>
      <c r="R38" s="310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12" t="s">
        <v>130</v>
      </c>
      <c r="D43" s="312"/>
      <c r="E43" s="312"/>
      <c r="M43" s="312" t="s">
        <v>21</v>
      </c>
      <c r="N43" s="312"/>
      <c r="O43" s="312"/>
    </row>
    <row r="44" spans="1:19" x14ac:dyDescent="0.25">
      <c r="A44" s="4" t="s">
        <v>228</v>
      </c>
      <c r="B44" s="4" t="s">
        <v>3</v>
      </c>
      <c r="C44" s="4" t="s">
        <v>360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361</v>
      </c>
      <c r="K44" s="4" t="s">
        <v>228</v>
      </c>
      <c r="L44" s="4" t="s">
        <v>3</v>
      </c>
      <c r="M44" s="4" t="s">
        <v>360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361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362</v>
      </c>
      <c r="M45" s="187" t="s">
        <v>363</v>
      </c>
      <c r="N45" s="187" t="s">
        <v>364</v>
      </c>
      <c r="O45" s="187" t="s">
        <v>365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366</v>
      </c>
      <c r="M46" s="187" t="s">
        <v>367</v>
      </c>
      <c r="N46" s="187" t="s">
        <v>364</v>
      </c>
      <c r="O46" s="187" t="s">
        <v>365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10" t="s">
        <v>17</v>
      </c>
      <c r="F59" s="310"/>
      <c r="G59" s="310"/>
      <c r="H59" s="310"/>
      <c r="I59" s="103">
        <f>G58-I57</f>
        <v>0</v>
      </c>
      <c r="K59" s="16"/>
      <c r="L59" s="16"/>
      <c r="M59" s="16"/>
      <c r="N59" s="16"/>
      <c r="O59" s="310" t="s">
        <v>17</v>
      </c>
      <c r="P59" s="310"/>
      <c r="Q59" s="310"/>
      <c r="R59" s="310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12" t="s">
        <v>74</v>
      </c>
      <c r="D66" s="312"/>
      <c r="E66" s="312"/>
      <c r="M66" s="312" t="s">
        <v>75</v>
      </c>
      <c r="N66" s="312"/>
      <c r="O66" s="312"/>
    </row>
    <row r="67" spans="1:19" x14ac:dyDescent="0.25">
      <c r="A67" s="4" t="s">
        <v>228</v>
      </c>
      <c r="B67" s="4" t="s">
        <v>3</v>
      </c>
      <c r="C67" s="4" t="s">
        <v>360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361</v>
      </c>
      <c r="K67" s="4" t="s">
        <v>228</v>
      </c>
      <c r="L67" s="4" t="s">
        <v>3</v>
      </c>
      <c r="M67" s="4" t="s">
        <v>360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361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368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10" t="s">
        <v>17</v>
      </c>
      <c r="F82" s="310"/>
      <c r="G82" s="310"/>
      <c r="H82" s="310"/>
      <c r="I82" s="103">
        <f>G81-I80</f>
        <v>8.1999999999999886</v>
      </c>
      <c r="K82" s="16"/>
      <c r="L82" s="16"/>
      <c r="M82" s="16"/>
      <c r="N82" s="16"/>
      <c r="O82" s="310" t="s">
        <v>17</v>
      </c>
      <c r="P82" s="310"/>
      <c r="Q82" s="310"/>
      <c r="R82" s="310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12" t="s">
        <v>97</v>
      </c>
      <c r="D88" s="312"/>
      <c r="E88" s="312"/>
      <c r="M88" s="312" t="s">
        <v>167</v>
      </c>
      <c r="N88" s="312"/>
      <c r="O88" s="312"/>
    </row>
    <row r="89" spans="1:19" x14ac:dyDescent="0.25">
      <c r="A89" s="4" t="s">
        <v>228</v>
      </c>
      <c r="B89" s="4" t="s">
        <v>3</v>
      </c>
      <c r="C89" s="4" t="s">
        <v>360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361</v>
      </c>
      <c r="K89" s="4" t="s">
        <v>228</v>
      </c>
      <c r="L89" s="4" t="s">
        <v>3</v>
      </c>
      <c r="M89" s="4" t="s">
        <v>360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361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10" t="s">
        <v>17</v>
      </c>
      <c r="F104" s="310"/>
      <c r="G104" s="310"/>
      <c r="H104" s="310"/>
      <c r="I104" s="103">
        <f>G103-I102</f>
        <v>0</v>
      </c>
      <c r="K104" s="16"/>
      <c r="L104" s="16"/>
      <c r="M104" s="16"/>
      <c r="N104" s="16"/>
      <c r="O104" s="310" t="s">
        <v>17</v>
      </c>
      <c r="P104" s="310"/>
      <c r="Q104" s="310"/>
      <c r="R104" s="310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12" t="s">
        <v>102</v>
      </c>
      <c r="D109" s="312"/>
      <c r="E109" s="312"/>
      <c r="M109" s="312" t="s">
        <v>203</v>
      </c>
      <c r="N109" s="312"/>
      <c r="O109" s="312"/>
    </row>
    <row r="110" spans="1:19" x14ac:dyDescent="0.25">
      <c r="A110" s="4" t="s">
        <v>228</v>
      </c>
      <c r="B110" s="4" t="s">
        <v>3</v>
      </c>
      <c r="C110" s="4" t="s">
        <v>360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361</v>
      </c>
      <c r="K110" s="4" t="s">
        <v>228</v>
      </c>
      <c r="L110" s="4" t="s">
        <v>3</v>
      </c>
      <c r="M110" s="4" t="s">
        <v>360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361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369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10" t="s">
        <v>17</v>
      </c>
      <c r="F125" s="310"/>
      <c r="G125" s="310"/>
      <c r="H125" s="310"/>
      <c r="I125" s="103">
        <f>G124-I123</f>
        <v>0</v>
      </c>
      <c r="K125" s="16"/>
      <c r="L125" s="16"/>
      <c r="M125" s="16"/>
      <c r="N125" s="16"/>
      <c r="O125" s="310" t="s">
        <v>17</v>
      </c>
      <c r="P125" s="310"/>
      <c r="Q125" s="310"/>
      <c r="R125" s="310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09" t="s">
        <v>0</v>
      </c>
      <c r="D1" s="309"/>
      <c r="E1" s="309"/>
      <c r="N1" s="309" t="s">
        <v>1</v>
      </c>
      <c r="O1" s="309"/>
      <c r="P1" s="30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290</v>
      </c>
      <c r="G2" s="4" t="s">
        <v>8</v>
      </c>
      <c r="H2" s="4"/>
      <c r="I2" s="4" t="s">
        <v>11</v>
      </c>
      <c r="J2" s="4" t="s">
        <v>361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290</v>
      </c>
      <c r="R2" s="4" t="s">
        <v>8</v>
      </c>
      <c r="S2" s="4"/>
      <c r="T2" s="4" t="s">
        <v>11</v>
      </c>
      <c r="U2" s="4" t="s">
        <v>361</v>
      </c>
    </row>
    <row r="3" spans="1:21" x14ac:dyDescent="0.25">
      <c r="A3" s="15"/>
      <c r="B3" s="16"/>
      <c r="C3" s="16"/>
      <c r="D3" s="16"/>
      <c r="E3" s="16"/>
      <c r="F3" s="16"/>
      <c r="G3" s="16"/>
      <c r="H3" s="16"/>
      <c r="I3" s="190"/>
      <c r="J3" s="16"/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0</v>
      </c>
      <c r="H13" s="21"/>
      <c r="I13" s="193"/>
      <c r="J13" s="21">
        <f>SUM(J3:J12)</f>
        <v>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0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04" t="s">
        <v>17</v>
      </c>
      <c r="G15" s="304"/>
      <c r="H15" s="304"/>
      <c r="I15" s="304"/>
      <c r="J15" s="103">
        <f>G14-J13</f>
        <v>0</v>
      </c>
      <c r="L15" s="15"/>
      <c r="M15" s="16"/>
      <c r="N15" s="16"/>
      <c r="O15" s="16"/>
      <c r="P15" s="16"/>
      <c r="Q15" s="304" t="s">
        <v>17</v>
      </c>
      <c r="R15" s="304"/>
      <c r="S15" s="304"/>
      <c r="T15" s="304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09" t="s">
        <v>18</v>
      </c>
      <c r="D20" s="309"/>
      <c r="E20" s="309"/>
      <c r="N20" s="309" t="s">
        <v>19</v>
      </c>
      <c r="O20" s="309"/>
      <c r="P20" s="309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290</v>
      </c>
      <c r="G21" s="4" t="s">
        <v>8</v>
      </c>
      <c r="H21" s="4"/>
      <c r="I21" s="4" t="s">
        <v>248</v>
      </c>
      <c r="J21" s="4" t="s">
        <v>361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290</v>
      </c>
      <c r="R21" s="4" t="s">
        <v>8</v>
      </c>
      <c r="S21" s="4"/>
      <c r="T21" s="4" t="s">
        <v>317</v>
      </c>
      <c r="U21" s="4" t="s">
        <v>361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04" t="s">
        <v>17</v>
      </c>
      <c r="G34" s="304"/>
      <c r="H34" s="304"/>
      <c r="I34" s="304"/>
      <c r="J34" s="103">
        <f>G33-J32</f>
        <v>0</v>
      </c>
      <c r="L34" s="15"/>
      <c r="M34" s="16"/>
      <c r="N34" s="16"/>
      <c r="O34" s="16"/>
      <c r="P34" s="16"/>
      <c r="Q34" s="304" t="s">
        <v>17</v>
      </c>
      <c r="R34" s="304"/>
      <c r="S34" s="304"/>
      <c r="T34" s="304"/>
      <c r="U34" s="103">
        <f>R33-U32</f>
        <v>0</v>
      </c>
    </row>
    <row r="38" spans="1:32" ht="26.25" x14ac:dyDescent="0.4">
      <c r="C38" s="309" t="s">
        <v>130</v>
      </c>
      <c r="D38" s="309"/>
      <c r="E38" s="309"/>
      <c r="N38" s="309" t="s">
        <v>21</v>
      </c>
      <c r="O38" s="309"/>
      <c r="P38" s="309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290</v>
      </c>
      <c r="G39" s="4" t="s">
        <v>8</v>
      </c>
      <c r="H39" s="4"/>
      <c r="I39" s="4" t="s">
        <v>11</v>
      </c>
      <c r="J39" s="4" t="s">
        <v>361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290</v>
      </c>
      <c r="R39" s="4" t="s">
        <v>8</v>
      </c>
      <c r="S39" s="4"/>
      <c r="T39" s="4" t="s">
        <v>370</v>
      </c>
      <c r="U39" s="4" t="s">
        <v>361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04" t="s">
        <v>17</v>
      </c>
      <c r="G52" s="304"/>
      <c r="H52" s="304"/>
      <c r="I52" s="304"/>
      <c r="J52" s="103">
        <f>G51-J50</f>
        <v>0</v>
      </c>
      <c r="L52" s="15"/>
      <c r="M52" s="16"/>
      <c r="N52" s="16"/>
      <c r="O52" s="16"/>
      <c r="P52" s="16"/>
      <c r="Q52" s="304" t="s">
        <v>17</v>
      </c>
      <c r="R52" s="304"/>
      <c r="S52" s="304"/>
      <c r="T52" s="304"/>
      <c r="U52" s="103">
        <f>R51-U50</f>
        <v>0</v>
      </c>
    </row>
    <row r="57" spans="1:21" ht="26.25" x14ac:dyDescent="0.4">
      <c r="C57" s="309" t="s">
        <v>74</v>
      </c>
      <c r="D57" s="309"/>
      <c r="E57" s="309"/>
      <c r="N57" s="309" t="s">
        <v>75</v>
      </c>
      <c r="O57" s="309"/>
      <c r="P57" s="309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290</v>
      </c>
      <c r="G58" s="4" t="s">
        <v>8</v>
      </c>
      <c r="H58" s="4"/>
      <c r="I58" s="4" t="s">
        <v>11</v>
      </c>
      <c r="J58" s="4" t="s">
        <v>361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290</v>
      </c>
      <c r="R58" s="4" t="s">
        <v>8</v>
      </c>
      <c r="S58" s="4"/>
      <c r="T58" s="4" t="s">
        <v>317</v>
      </c>
      <c r="U58" s="4" t="s">
        <v>361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04" t="s">
        <v>17</v>
      </c>
      <c r="G71" s="304"/>
      <c r="H71" s="304"/>
      <c r="I71" s="304"/>
      <c r="J71" s="103">
        <f>G70-J69</f>
        <v>0</v>
      </c>
      <c r="L71" s="15"/>
      <c r="M71" s="16"/>
      <c r="N71" s="16"/>
      <c r="O71" s="16"/>
      <c r="P71" s="16"/>
      <c r="Q71" s="304" t="s">
        <v>17</v>
      </c>
      <c r="R71" s="304"/>
      <c r="S71" s="304"/>
      <c r="T71" s="304"/>
      <c r="U71" s="103">
        <f>R70-U69</f>
        <v>0</v>
      </c>
    </row>
    <row r="75" spans="1:21" ht="26.25" x14ac:dyDescent="0.4">
      <c r="C75" s="309" t="s">
        <v>97</v>
      </c>
      <c r="D75" s="309"/>
      <c r="E75" s="309"/>
      <c r="N75" s="309" t="s">
        <v>167</v>
      </c>
      <c r="O75" s="309"/>
      <c r="P75" s="309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290</v>
      </c>
      <c r="G76" s="4" t="s">
        <v>8</v>
      </c>
      <c r="H76" s="4"/>
      <c r="I76" s="4" t="s">
        <v>317</v>
      </c>
      <c r="J76" s="4" t="s">
        <v>361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290</v>
      </c>
      <c r="R76" s="4" t="s">
        <v>8</v>
      </c>
      <c r="S76" s="4"/>
      <c r="T76" s="4"/>
      <c r="U76" s="4" t="s">
        <v>361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04" t="s">
        <v>17</v>
      </c>
      <c r="G89" s="304"/>
      <c r="H89" s="304"/>
      <c r="I89" s="304"/>
      <c r="J89" s="103">
        <f>G88-J87</f>
        <v>0</v>
      </c>
      <c r="L89" s="15"/>
      <c r="M89" s="16"/>
      <c r="N89" s="16"/>
      <c r="O89" s="16"/>
      <c r="P89" s="16"/>
      <c r="Q89" s="304" t="s">
        <v>17</v>
      </c>
      <c r="R89" s="304"/>
      <c r="S89" s="304"/>
      <c r="T89" s="304"/>
      <c r="U89" s="103">
        <f>R88-U87</f>
        <v>0</v>
      </c>
    </row>
    <row r="94" spans="1:21" ht="26.25" x14ac:dyDescent="0.4">
      <c r="C94" s="309" t="s">
        <v>102</v>
      </c>
      <c r="D94" s="309"/>
      <c r="E94" s="309"/>
      <c r="N94" s="309" t="s">
        <v>203</v>
      </c>
      <c r="O94" s="309"/>
      <c r="P94" s="309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290</v>
      </c>
      <c r="G95" s="4" t="s">
        <v>8</v>
      </c>
      <c r="H95" s="4"/>
      <c r="I95" s="4"/>
      <c r="J95" s="4" t="s">
        <v>361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290</v>
      </c>
      <c r="R95" s="4" t="s">
        <v>8</v>
      </c>
      <c r="S95" s="4"/>
      <c r="T95" s="4"/>
      <c r="U95" s="4" t="s">
        <v>361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04" t="s">
        <v>17</v>
      </c>
      <c r="G108" s="304"/>
      <c r="H108" s="304"/>
      <c r="I108" s="304"/>
      <c r="J108" s="103">
        <f>G107-J106</f>
        <v>0</v>
      </c>
      <c r="L108" s="15"/>
      <c r="M108" s="16"/>
      <c r="N108" s="16"/>
      <c r="O108" s="16"/>
      <c r="P108" s="16"/>
      <c r="Q108" s="304" t="s">
        <v>17</v>
      </c>
      <c r="R108" s="304"/>
      <c r="S108" s="304"/>
      <c r="T108" s="304"/>
      <c r="U108" s="103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zoomScale="80" zoomScaleNormal="80" workbookViewId="0">
      <selection activeCell="I9" sqref="I9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11.1406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09" t="s">
        <v>0</v>
      </c>
      <c r="C1" s="309"/>
      <c r="D1" s="309"/>
      <c r="E1" s="309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371</v>
      </c>
      <c r="H2" s="196" t="s">
        <v>372</v>
      </c>
      <c r="I2" s="4" t="s">
        <v>244</v>
      </c>
      <c r="J2" s="4" t="s">
        <v>373</v>
      </c>
      <c r="K2" s="4" t="s">
        <v>11</v>
      </c>
      <c r="L2" s="4" t="s">
        <v>374</v>
      </c>
      <c r="M2" s="4" t="s">
        <v>375</v>
      </c>
      <c r="P2" s="309" t="s">
        <v>1</v>
      </c>
      <c r="Q2" s="309"/>
      <c r="R2" s="309"/>
      <c r="S2" s="309"/>
      <c r="T2" s="309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376</v>
      </c>
      <c r="E3" s="11" t="s">
        <v>377</v>
      </c>
      <c r="F3" s="10">
        <v>150</v>
      </c>
      <c r="G3" s="10">
        <f t="shared" ref="G3:H7" si="0">F3*0.99</f>
        <v>148.5</v>
      </c>
      <c r="H3" s="10">
        <f t="shared" si="0"/>
        <v>147.01499999999999</v>
      </c>
      <c r="I3" s="10"/>
      <c r="J3" s="10">
        <f>G3*0.94</f>
        <v>139.59</v>
      </c>
      <c r="K3" s="58"/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371</v>
      </c>
      <c r="W3" s="196" t="s">
        <v>372</v>
      </c>
      <c r="X3" s="4" t="s">
        <v>244</v>
      </c>
      <c r="Y3" s="4" t="s">
        <v>373</v>
      </c>
      <c r="Z3" s="4" t="s">
        <v>11</v>
      </c>
      <c r="AA3" s="4" t="s">
        <v>374</v>
      </c>
      <c r="AB3" s="4" t="s">
        <v>375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377</v>
      </c>
      <c r="E4" s="11" t="s">
        <v>378</v>
      </c>
      <c r="F4" s="10">
        <v>240</v>
      </c>
      <c r="G4" s="10">
        <f t="shared" si="0"/>
        <v>237.6</v>
      </c>
      <c r="H4" s="10">
        <f t="shared" si="0"/>
        <v>235.22399999999999</v>
      </c>
      <c r="I4" s="10">
        <v>100</v>
      </c>
      <c r="J4" s="10">
        <f t="shared" ref="J4:J22" si="1">G4*0.94</f>
        <v>223.34399999999999</v>
      </c>
      <c r="K4" s="58"/>
      <c r="L4" s="198">
        <f>H4-I4</f>
        <v>135.22399999999999</v>
      </c>
      <c r="M4" s="18">
        <f t="shared" ref="M4:M22" si="2"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377</v>
      </c>
      <c r="E5" s="11" t="s">
        <v>88</v>
      </c>
      <c r="F5" s="10">
        <v>200</v>
      </c>
      <c r="G5" s="10">
        <f t="shared" si="0"/>
        <v>198</v>
      </c>
      <c r="H5" s="10">
        <f t="shared" si="0"/>
        <v>196.02</v>
      </c>
      <c r="I5" s="10"/>
      <c r="J5" s="10">
        <f t="shared" si="1"/>
        <v>186.11999999999998</v>
      </c>
      <c r="K5" s="58"/>
      <c r="L5" s="198">
        <f>H5-I5</f>
        <v>196.02</v>
      </c>
      <c r="M5" s="18">
        <f t="shared" si="2"/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295</v>
      </c>
      <c r="B6" s="81" t="s">
        <v>104</v>
      </c>
      <c r="C6" s="11" t="s">
        <v>47</v>
      </c>
      <c r="D6" s="11" t="s">
        <v>246</v>
      </c>
      <c r="E6" s="11" t="s">
        <v>377</v>
      </c>
      <c r="F6" s="10">
        <v>140</v>
      </c>
      <c r="G6" s="10">
        <f t="shared" si="0"/>
        <v>138.6</v>
      </c>
      <c r="H6" s="10">
        <f t="shared" si="0"/>
        <v>137.214</v>
      </c>
      <c r="I6" s="10"/>
      <c r="J6" s="10">
        <f t="shared" si="1"/>
        <v>130.28399999999999</v>
      </c>
      <c r="K6" s="58"/>
      <c r="L6" s="198">
        <f>H6-I6</f>
        <v>137.214</v>
      </c>
      <c r="M6" s="18">
        <f t="shared" si="2"/>
        <v>130.35329999999999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295</v>
      </c>
      <c r="B7" s="11" t="s">
        <v>104</v>
      </c>
      <c r="C7" s="11" t="s">
        <v>47</v>
      </c>
      <c r="D7" s="11" t="s">
        <v>377</v>
      </c>
      <c r="E7" s="11" t="s">
        <v>378</v>
      </c>
      <c r="F7" s="10">
        <v>240</v>
      </c>
      <c r="G7" s="10">
        <f t="shared" si="0"/>
        <v>237.6</v>
      </c>
      <c r="H7" s="10">
        <f t="shared" si="0"/>
        <v>235.22399999999999</v>
      </c>
      <c r="I7" s="10">
        <v>100</v>
      </c>
      <c r="J7" s="10">
        <f t="shared" si="1"/>
        <v>223.34399999999999</v>
      </c>
      <c r="K7" s="58"/>
      <c r="L7" s="198">
        <f>H7-I7</f>
        <v>135.22399999999999</v>
      </c>
      <c r="M7" s="18">
        <f t="shared" si="2"/>
        <v>128.46279999999999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295</v>
      </c>
      <c r="B8" s="11" t="s">
        <v>99</v>
      </c>
      <c r="C8" s="11" t="s">
        <v>38</v>
      </c>
      <c r="D8" s="11" t="s">
        <v>377</v>
      </c>
      <c r="E8" s="11" t="s">
        <v>379</v>
      </c>
      <c r="F8" s="10">
        <v>240</v>
      </c>
      <c r="G8" s="10">
        <f t="shared" ref="G8:H8" si="3">F8*0.99</f>
        <v>237.6</v>
      </c>
      <c r="H8" s="10">
        <f t="shared" si="3"/>
        <v>235.22399999999999</v>
      </c>
      <c r="I8" s="10">
        <v>100</v>
      </c>
      <c r="J8" s="10">
        <f t="shared" si="1"/>
        <v>223.34399999999999</v>
      </c>
      <c r="K8" s="58"/>
      <c r="L8" s="198">
        <f t="shared" ref="L8:L22" si="4">H8-I8</f>
        <v>135.22399999999999</v>
      </c>
      <c r="M8" s="18">
        <f t="shared" si="2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380</v>
      </c>
      <c r="E9" s="11" t="s">
        <v>377</v>
      </c>
      <c r="F9" s="10">
        <v>350</v>
      </c>
      <c r="G9" s="10">
        <f t="shared" ref="G9:H9" si="5">F9*0.99</f>
        <v>346.5</v>
      </c>
      <c r="H9" s="10">
        <f t="shared" si="5"/>
        <v>343.03500000000003</v>
      </c>
      <c r="I9" s="10"/>
      <c r="J9" s="10">
        <f t="shared" si="1"/>
        <v>325.70999999999998</v>
      </c>
      <c r="K9" s="58"/>
      <c r="L9" s="198">
        <f t="shared" si="4"/>
        <v>343.03500000000003</v>
      </c>
      <c r="M9" s="18">
        <f t="shared" si="2"/>
        <v>325.88325000000003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/>
      <c r="B10" s="11"/>
      <c r="C10" s="11"/>
      <c r="D10" s="11"/>
      <c r="E10" s="11"/>
      <c r="F10" s="10"/>
      <c r="G10" s="10">
        <f t="shared" ref="G10:H10" si="6">F10*0.99</f>
        <v>0</v>
      </c>
      <c r="H10" s="10">
        <f t="shared" si="6"/>
        <v>0</v>
      </c>
      <c r="I10" s="10"/>
      <c r="J10" s="10">
        <f t="shared" si="1"/>
        <v>0</v>
      </c>
      <c r="K10" s="58"/>
      <c r="L10" s="198">
        <f t="shared" si="4"/>
        <v>0</v>
      </c>
      <c r="M10" s="18">
        <f t="shared" si="2"/>
        <v>0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/>
      <c r="B11" s="11"/>
      <c r="C11" s="11"/>
      <c r="D11" s="11"/>
      <c r="E11" s="11"/>
      <c r="F11" s="10"/>
      <c r="G11" s="10">
        <f t="shared" ref="G11:H11" si="7">F11*0.99</f>
        <v>0</v>
      </c>
      <c r="H11" s="10">
        <f t="shared" si="7"/>
        <v>0</v>
      </c>
      <c r="I11" s="10"/>
      <c r="J11" s="10">
        <f t="shared" si="1"/>
        <v>0</v>
      </c>
      <c r="K11" s="58"/>
      <c r="L11" s="198">
        <f t="shared" si="4"/>
        <v>0</v>
      </c>
      <c r="M11" s="18">
        <f t="shared" si="2"/>
        <v>0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/>
      <c r="B12" s="11"/>
      <c r="C12" s="11"/>
      <c r="D12" s="11"/>
      <c r="E12" s="11"/>
      <c r="F12" s="10"/>
      <c r="G12" s="10">
        <f t="shared" ref="G12:H12" si="8">F12*0.99</f>
        <v>0</v>
      </c>
      <c r="H12" s="10">
        <f t="shared" si="8"/>
        <v>0</v>
      </c>
      <c r="I12" s="10"/>
      <c r="J12" s="10">
        <f t="shared" si="1"/>
        <v>0</v>
      </c>
      <c r="K12" s="58"/>
      <c r="L12" s="198">
        <f t="shared" si="4"/>
        <v>0</v>
      </c>
      <c r="M12" s="18">
        <f t="shared" si="2"/>
        <v>0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/>
      <c r="B13" s="11"/>
      <c r="C13" s="11"/>
      <c r="D13" s="11"/>
      <c r="E13" s="11"/>
      <c r="F13" s="10"/>
      <c r="G13" s="10">
        <f t="shared" ref="G13:H13" si="9">F13*0.99</f>
        <v>0</v>
      </c>
      <c r="H13" s="10">
        <f t="shared" si="9"/>
        <v>0</v>
      </c>
      <c r="I13" s="10"/>
      <c r="J13" s="10">
        <f t="shared" si="1"/>
        <v>0</v>
      </c>
      <c r="K13" s="58"/>
      <c r="L13" s="198">
        <f t="shared" si="4"/>
        <v>0</v>
      </c>
      <c r="M13" s="18">
        <f t="shared" si="2"/>
        <v>0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/>
      <c r="B14" s="11"/>
      <c r="C14" s="11"/>
      <c r="D14" s="11"/>
      <c r="E14" s="11"/>
      <c r="F14" s="10"/>
      <c r="G14" s="10">
        <f t="shared" ref="G14:H14" si="10">F14*0.99</f>
        <v>0</v>
      </c>
      <c r="H14" s="10">
        <f t="shared" si="10"/>
        <v>0</v>
      </c>
      <c r="I14" s="10"/>
      <c r="J14" s="10">
        <f t="shared" si="1"/>
        <v>0</v>
      </c>
      <c r="K14" s="58"/>
      <c r="L14" s="198">
        <f t="shared" si="4"/>
        <v>0</v>
      </c>
      <c r="M14" s="18">
        <f t="shared" si="2"/>
        <v>0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97"/>
      <c r="B15" s="11"/>
      <c r="C15" s="11"/>
      <c r="D15" s="11"/>
      <c r="E15" s="11"/>
      <c r="F15" s="10"/>
      <c r="G15" s="10">
        <f t="shared" ref="G15:H15" si="11">F15*0.99</f>
        <v>0</v>
      </c>
      <c r="H15" s="10">
        <f t="shared" si="11"/>
        <v>0</v>
      </c>
      <c r="I15" s="10"/>
      <c r="J15" s="10">
        <f t="shared" si="1"/>
        <v>0</v>
      </c>
      <c r="K15" s="58"/>
      <c r="L15" s="198">
        <f t="shared" si="4"/>
        <v>0</v>
      </c>
      <c r="M15" s="18">
        <f t="shared" si="2"/>
        <v>0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97"/>
      <c r="B16" s="11"/>
      <c r="C16" s="11"/>
      <c r="D16" s="11"/>
      <c r="E16" s="11"/>
      <c r="F16" s="10"/>
      <c r="G16" s="10">
        <f t="shared" ref="G16:H16" si="12">F16*0.99</f>
        <v>0</v>
      </c>
      <c r="H16" s="10">
        <f t="shared" si="12"/>
        <v>0</v>
      </c>
      <c r="I16" s="10"/>
      <c r="J16" s="10">
        <f t="shared" si="1"/>
        <v>0</v>
      </c>
      <c r="K16" s="58"/>
      <c r="L16" s="198">
        <f t="shared" si="4"/>
        <v>0</v>
      </c>
      <c r="M16" s="18">
        <f t="shared" si="2"/>
        <v>0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41" x14ac:dyDescent="0.25">
      <c r="A17" s="197"/>
      <c r="B17" s="11"/>
      <c r="C17" s="11"/>
      <c r="D17" s="11"/>
      <c r="E17" s="11"/>
      <c r="F17" s="10"/>
      <c r="G17" s="10">
        <f t="shared" ref="G17:H17" si="13">F17*0.99</f>
        <v>0</v>
      </c>
      <c r="H17" s="10">
        <f t="shared" si="13"/>
        <v>0</v>
      </c>
      <c r="I17" s="199"/>
      <c r="J17" s="10">
        <f t="shared" si="1"/>
        <v>0</v>
      </c>
      <c r="K17" s="58"/>
      <c r="L17" s="198">
        <f t="shared" si="4"/>
        <v>0</v>
      </c>
      <c r="M17" s="18">
        <f t="shared" si="2"/>
        <v>0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41" x14ac:dyDescent="0.25">
      <c r="A18" s="197"/>
      <c r="B18" s="11"/>
      <c r="C18" s="11"/>
      <c r="D18" s="11"/>
      <c r="E18" s="11"/>
      <c r="F18" s="10"/>
      <c r="G18" s="10">
        <f t="shared" ref="G18:H18" si="14">F18*0.99</f>
        <v>0</v>
      </c>
      <c r="H18" s="10">
        <f t="shared" si="14"/>
        <v>0</v>
      </c>
      <c r="I18" s="199"/>
      <c r="J18" s="10">
        <f t="shared" si="1"/>
        <v>0</v>
      </c>
      <c r="K18" s="58"/>
      <c r="L18" s="198">
        <f t="shared" si="4"/>
        <v>0</v>
      </c>
      <c r="M18" s="18">
        <f t="shared" si="2"/>
        <v>0</v>
      </c>
      <c r="O18" s="197"/>
      <c r="P18" s="11"/>
      <c r="Q18" s="11"/>
      <c r="R18" s="11"/>
      <c r="S18" s="11"/>
      <c r="T18" s="11"/>
      <c r="U18" s="10"/>
      <c r="V18" s="10"/>
      <c r="W18" s="10"/>
      <c r="X18" s="199"/>
      <c r="Y18" s="10"/>
      <c r="Z18" s="58"/>
      <c r="AA18" s="198"/>
      <c r="AB18" s="18"/>
    </row>
    <row r="19" spans="1:41" x14ac:dyDescent="0.25">
      <c r="A19" s="197"/>
      <c r="B19" s="11"/>
      <c r="C19" s="11"/>
      <c r="D19" s="11"/>
      <c r="E19" s="11"/>
      <c r="F19" s="10"/>
      <c r="G19" s="10">
        <f t="shared" ref="G19:H19" si="15">F19*0.99</f>
        <v>0</v>
      </c>
      <c r="H19" s="10">
        <f t="shared" si="15"/>
        <v>0</v>
      </c>
      <c r="I19" s="10"/>
      <c r="J19" s="10">
        <f t="shared" si="1"/>
        <v>0</v>
      </c>
      <c r="K19" s="58"/>
      <c r="L19" s="198">
        <f t="shared" si="4"/>
        <v>0</v>
      </c>
      <c r="M19" s="18">
        <f t="shared" si="2"/>
        <v>0</v>
      </c>
      <c r="O19" s="197"/>
      <c r="P19" s="11"/>
      <c r="Q19" s="11"/>
      <c r="R19" s="11"/>
      <c r="S19" s="11"/>
      <c r="T19" s="11"/>
      <c r="U19" s="10"/>
      <c r="V19" s="10"/>
      <c r="W19" s="10"/>
      <c r="X19" s="199"/>
      <c r="Y19" s="10"/>
      <c r="Z19" s="58"/>
      <c r="AA19" s="198"/>
      <c r="AB19" s="18"/>
    </row>
    <row r="20" spans="1:41" x14ac:dyDescent="0.25">
      <c r="A20" s="197"/>
      <c r="B20" s="11"/>
      <c r="C20" s="11"/>
      <c r="D20" s="11"/>
      <c r="E20" s="11"/>
      <c r="F20" s="10"/>
      <c r="G20" s="10">
        <f t="shared" ref="G20:H20" si="16">F20*0.99</f>
        <v>0</v>
      </c>
      <c r="H20" s="10">
        <f t="shared" si="16"/>
        <v>0</v>
      </c>
      <c r="I20" s="11"/>
      <c r="J20" s="10">
        <f t="shared" si="1"/>
        <v>0</v>
      </c>
      <c r="K20" s="58"/>
      <c r="L20" s="198">
        <f t="shared" si="4"/>
        <v>0</v>
      </c>
      <c r="M20" s="18">
        <f t="shared" si="2"/>
        <v>0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41" x14ac:dyDescent="0.25">
      <c r="A21" s="197"/>
      <c r="B21" s="11"/>
      <c r="C21" s="11"/>
      <c r="D21" s="11"/>
      <c r="E21" s="11"/>
      <c r="F21" s="10"/>
      <c r="G21" s="10">
        <f t="shared" ref="G21:H21" si="17">F21*0.99</f>
        <v>0</v>
      </c>
      <c r="H21" s="10">
        <f t="shared" si="17"/>
        <v>0</v>
      </c>
      <c r="I21" s="11"/>
      <c r="J21" s="10">
        <f t="shared" si="1"/>
        <v>0</v>
      </c>
      <c r="K21" s="58"/>
      <c r="L21" s="198">
        <f t="shared" si="4"/>
        <v>0</v>
      </c>
      <c r="M21" s="18">
        <f t="shared" si="2"/>
        <v>0</v>
      </c>
      <c r="O21" s="197"/>
      <c r="P21" s="11"/>
      <c r="Q21" s="11"/>
      <c r="R21" s="11"/>
      <c r="S21" s="11"/>
      <c r="T21" s="11"/>
      <c r="U21" s="10"/>
      <c r="V21" s="10"/>
      <c r="W21" s="10"/>
      <c r="X21" s="11"/>
      <c r="Y21" s="10"/>
      <c r="Z21" s="58"/>
      <c r="AA21" s="198"/>
      <c r="AB21" s="18"/>
    </row>
    <row r="22" spans="1:41" x14ac:dyDescent="0.25">
      <c r="A22" s="197"/>
      <c r="B22" s="11"/>
      <c r="C22" s="11"/>
      <c r="D22" s="11"/>
      <c r="E22" s="11"/>
      <c r="F22" s="10"/>
      <c r="G22" s="10">
        <f t="shared" ref="G22:H22" si="18">F22*0.99</f>
        <v>0</v>
      </c>
      <c r="H22" s="10">
        <f t="shared" si="18"/>
        <v>0</v>
      </c>
      <c r="I22" s="11"/>
      <c r="J22" s="10">
        <f t="shared" si="1"/>
        <v>0</v>
      </c>
      <c r="K22" s="58"/>
      <c r="L22" s="198">
        <f t="shared" si="4"/>
        <v>0</v>
      </c>
      <c r="M22" s="18">
        <f t="shared" si="2"/>
        <v>0</v>
      </c>
      <c r="O22" s="197"/>
      <c r="P22" s="11"/>
      <c r="Q22" s="11"/>
      <c r="R22" s="11"/>
      <c r="S22" s="11"/>
      <c r="T22" s="11"/>
      <c r="U22" s="10"/>
      <c r="V22" s="10"/>
      <c r="W22" s="10"/>
      <c r="X22" s="11"/>
      <c r="Y22" s="10"/>
      <c r="Z22" s="58"/>
      <c r="AA22" s="198"/>
      <c r="AB22" s="18"/>
    </row>
    <row r="23" spans="1:41" x14ac:dyDescent="0.25">
      <c r="A23" s="197"/>
      <c r="B23" s="11"/>
      <c r="C23" s="11"/>
      <c r="D23" s="11"/>
      <c r="E23" s="11"/>
      <c r="F23" s="20" t="s">
        <v>13</v>
      </c>
      <c r="G23" s="21">
        <f>SUM(G3:G22)</f>
        <v>1544.4</v>
      </c>
      <c r="H23" s="21"/>
      <c r="I23" s="21" t="s">
        <v>381</v>
      </c>
      <c r="J23" s="21">
        <f>SUM(J3:J22)</f>
        <v>1451.7360000000001</v>
      </c>
      <c r="K23" s="21"/>
      <c r="L23" s="21"/>
      <c r="M23" s="21">
        <f>SUM(M3:M22)</f>
        <v>1167.5082</v>
      </c>
      <c r="O23" s="197"/>
      <c r="P23" s="11"/>
      <c r="Q23" s="11"/>
      <c r="R23" s="11"/>
      <c r="S23" s="11"/>
      <c r="T23" s="11"/>
      <c r="U23" s="10"/>
      <c r="V23" s="10"/>
      <c r="W23" s="10"/>
      <c r="X23" s="11"/>
      <c r="Y23" s="10"/>
      <c r="Z23" s="58"/>
      <c r="AA23" s="58"/>
      <c r="AB23" s="18"/>
    </row>
    <row r="24" spans="1:41" x14ac:dyDescent="0.25">
      <c r="A24" s="197"/>
      <c r="B24" s="11"/>
      <c r="C24" s="11"/>
      <c r="D24" s="11"/>
      <c r="E24" s="11"/>
      <c r="F24" s="20" t="s">
        <v>382</v>
      </c>
      <c r="G24" s="200">
        <f>G23*0.99</f>
        <v>1528.9560000000001</v>
      </c>
      <c r="H24" s="200"/>
      <c r="I24" s="16"/>
      <c r="J24" s="16"/>
      <c r="K24" s="18"/>
      <c r="L24" s="18"/>
      <c r="M24" s="18"/>
      <c r="O24" s="197"/>
      <c r="P24" s="11"/>
      <c r="Q24" s="11"/>
      <c r="R24" s="11"/>
      <c r="S24" s="11"/>
      <c r="T24" s="11"/>
      <c r="U24" s="20" t="s">
        <v>13</v>
      </c>
      <c r="V24" s="21">
        <f>SUM(V4:V23)</f>
        <v>0</v>
      </c>
      <c r="W24" s="21"/>
      <c r="X24" s="21" t="s">
        <v>381</v>
      </c>
      <c r="Y24" s="21">
        <f>SUM(Y4:Y23)</f>
        <v>0</v>
      </c>
      <c r="Z24" s="21"/>
      <c r="AA24" s="21"/>
      <c r="AB24" s="21">
        <f>SUM(AB4:AB23)</f>
        <v>0</v>
      </c>
    </row>
    <row r="25" spans="1:41" ht="15.75" x14ac:dyDescent="0.25">
      <c r="A25" s="7"/>
      <c r="B25" s="11"/>
      <c r="C25" s="11"/>
      <c r="D25" s="11"/>
      <c r="E25" s="11"/>
      <c r="F25" s="310" t="s">
        <v>17</v>
      </c>
      <c r="G25" s="310"/>
      <c r="H25" s="310"/>
      <c r="I25" s="310"/>
      <c r="J25" s="201"/>
      <c r="K25" s="202">
        <f>G24-J23</f>
        <v>77.220000000000027</v>
      </c>
      <c r="L25" s="203"/>
      <c r="M25" s="33"/>
      <c r="O25" s="197"/>
      <c r="P25" s="11"/>
      <c r="Q25" s="11"/>
      <c r="R25" s="11"/>
      <c r="S25" s="11"/>
      <c r="T25" s="11"/>
      <c r="U25" s="20" t="s">
        <v>382</v>
      </c>
      <c r="V25" s="200">
        <f>V24*0.99</f>
        <v>0</v>
      </c>
      <c r="W25" s="200"/>
      <c r="X25" s="16"/>
      <c r="Y25" s="16"/>
      <c r="Z25" s="18"/>
      <c r="AA25" s="18"/>
      <c r="AB25" s="18"/>
    </row>
    <row r="26" spans="1:41" ht="15.75" x14ac:dyDescent="0.25">
      <c r="O26" s="7"/>
      <c r="P26" s="11"/>
      <c r="Q26" s="11"/>
      <c r="R26" s="11"/>
      <c r="S26" s="11"/>
      <c r="T26" s="11"/>
      <c r="U26" s="310" t="s">
        <v>17</v>
      </c>
      <c r="V26" s="310"/>
      <c r="W26" s="310"/>
      <c r="X26" s="310"/>
      <c r="Y26" s="201"/>
      <c r="Z26" s="202">
        <f>V25-Y24</f>
        <v>0</v>
      </c>
      <c r="AA26" s="203"/>
      <c r="AB26" s="33"/>
    </row>
    <row r="30" spans="1:41" ht="26.25" x14ac:dyDescent="0.4">
      <c r="B30" s="309" t="s">
        <v>18</v>
      </c>
      <c r="C30" s="309"/>
      <c r="D30" s="309"/>
      <c r="E30" s="309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6" t="s">
        <v>371</v>
      </c>
      <c r="H31" s="196" t="s">
        <v>372</v>
      </c>
      <c r="I31" s="4" t="s">
        <v>244</v>
      </c>
      <c r="J31" s="4" t="s">
        <v>373</v>
      </c>
      <c r="K31" s="4" t="s">
        <v>11</v>
      </c>
      <c r="L31" s="4" t="s">
        <v>374</v>
      </c>
      <c r="M31" s="4" t="s">
        <v>375</v>
      </c>
      <c r="P31" s="309" t="s">
        <v>19</v>
      </c>
      <c r="Q31" s="309"/>
      <c r="R31" s="309"/>
      <c r="S31" s="309"/>
      <c r="T31" s="309"/>
    </row>
    <row r="32" spans="1:41" x14ac:dyDescent="0.25">
      <c r="A32" s="197"/>
      <c r="B32" s="11"/>
      <c r="C32" s="11"/>
      <c r="D32" s="11"/>
      <c r="E32" s="11"/>
      <c r="F32" s="10"/>
      <c r="G32" s="10"/>
      <c r="H32" s="10"/>
      <c r="I32" s="10"/>
      <c r="J32" s="10"/>
      <c r="K32" s="58"/>
      <c r="L32" s="198"/>
      <c r="M32" s="10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6" t="s">
        <v>371</v>
      </c>
      <c r="W32" s="196" t="s">
        <v>372</v>
      </c>
      <c r="X32" s="4" t="s">
        <v>244</v>
      </c>
      <c r="Y32" s="4" t="s">
        <v>373</v>
      </c>
      <c r="Z32" s="4" t="s">
        <v>11</v>
      </c>
      <c r="AA32" s="4" t="s">
        <v>374</v>
      </c>
      <c r="AB32" s="4" t="s">
        <v>375</v>
      </c>
      <c r="AD32" s="28"/>
      <c r="AE32" s="28"/>
      <c r="AF32" s="28"/>
      <c r="AG32" s="28"/>
      <c r="AH32" s="28"/>
      <c r="AI32" s="28"/>
      <c r="AJ32" s="204"/>
      <c r="AK32" s="204"/>
      <c r="AL32" s="28"/>
      <c r="AM32" s="28"/>
      <c r="AN32" s="28"/>
      <c r="AO32" s="28"/>
    </row>
    <row r="33" spans="1:43" x14ac:dyDescent="0.25">
      <c r="A33" s="197"/>
      <c r="B33" s="11"/>
      <c r="C33" s="11"/>
      <c r="D33" s="11"/>
      <c r="E33" s="11"/>
      <c r="F33" s="10"/>
      <c r="G33" s="10"/>
      <c r="H33" s="10"/>
      <c r="I33" s="10"/>
      <c r="J33" s="10"/>
      <c r="K33" s="58"/>
      <c r="L33" s="198"/>
      <c r="M33" s="10"/>
      <c r="O33" s="197"/>
      <c r="P33" s="11"/>
      <c r="Q33" s="11"/>
      <c r="R33" s="11"/>
      <c r="S33" s="11"/>
      <c r="T33" s="11"/>
      <c r="U33" s="10"/>
      <c r="V33" s="10"/>
      <c r="W33" s="10"/>
      <c r="X33" s="10"/>
      <c r="Y33" s="10"/>
      <c r="Z33" s="58"/>
      <c r="AA33" s="198"/>
      <c r="AB33" s="10"/>
      <c r="AD33" s="205"/>
      <c r="AI33" s="33"/>
      <c r="AJ33" s="33"/>
      <c r="AK33" s="33"/>
      <c r="AL33" s="33"/>
      <c r="AM33" s="33"/>
      <c r="AN33" s="206"/>
      <c r="AO33" s="33"/>
    </row>
    <row r="34" spans="1:43" x14ac:dyDescent="0.25">
      <c r="A34" s="197"/>
      <c r="B34" s="11"/>
      <c r="C34" s="11"/>
      <c r="D34" s="11"/>
      <c r="E34" s="11"/>
      <c r="F34" s="10"/>
      <c r="G34" s="10"/>
      <c r="H34" s="10"/>
      <c r="I34" s="10"/>
      <c r="J34" s="10"/>
      <c r="K34" s="58"/>
      <c r="L34" s="198"/>
      <c r="M34" s="10"/>
      <c r="O34" s="197"/>
      <c r="P34" s="11"/>
      <c r="Q34" s="11"/>
      <c r="R34" s="11"/>
      <c r="S34" s="11"/>
      <c r="T34" s="11"/>
      <c r="U34" s="10"/>
      <c r="V34" s="10"/>
      <c r="W34" s="10"/>
      <c r="X34" s="10"/>
      <c r="Y34" s="10"/>
      <c r="Z34" s="58"/>
      <c r="AA34" s="198"/>
      <c r="AB34" s="10"/>
      <c r="AD34" s="205"/>
      <c r="AI34" s="33"/>
      <c r="AJ34" s="33"/>
      <c r="AK34" s="33"/>
      <c r="AL34" s="33"/>
      <c r="AM34" s="33"/>
      <c r="AN34" s="206"/>
      <c r="AO34" s="33"/>
    </row>
    <row r="35" spans="1:43" x14ac:dyDescent="0.25">
      <c r="A35" s="197"/>
      <c r="B35" s="11"/>
      <c r="C35" s="11"/>
      <c r="D35" s="11"/>
      <c r="E35" s="11"/>
      <c r="F35" s="10"/>
      <c r="G35" s="10"/>
      <c r="H35" s="10"/>
      <c r="I35" s="10"/>
      <c r="J35" s="10"/>
      <c r="K35" s="58"/>
      <c r="L35" s="198"/>
      <c r="M35" s="10"/>
      <c r="O35" s="197"/>
      <c r="P35" s="11"/>
      <c r="Q35" s="11"/>
      <c r="R35" s="11"/>
      <c r="S35" s="11"/>
      <c r="T35" s="11"/>
      <c r="U35" s="10"/>
      <c r="V35" s="10"/>
      <c r="W35" s="10"/>
      <c r="X35" s="10"/>
      <c r="Y35" s="10"/>
      <c r="Z35" s="58"/>
      <c r="AA35" s="198"/>
      <c r="AB35" s="10"/>
      <c r="AD35" s="205"/>
      <c r="AI35" s="33"/>
      <c r="AJ35" s="33"/>
      <c r="AK35" s="33"/>
      <c r="AL35" s="33"/>
      <c r="AM35" s="33"/>
      <c r="AN35" s="206"/>
      <c r="AO35" s="33"/>
    </row>
    <row r="36" spans="1:43" x14ac:dyDescent="0.25">
      <c r="A36" s="197"/>
      <c r="B36" s="11"/>
      <c r="C36" s="11"/>
      <c r="D36" s="11"/>
      <c r="E36" s="11"/>
      <c r="F36" s="10"/>
      <c r="G36" s="10"/>
      <c r="H36" s="10"/>
      <c r="I36" s="10"/>
      <c r="J36" s="10"/>
      <c r="K36" s="58"/>
      <c r="L36" s="198"/>
      <c r="M36" s="10"/>
      <c r="O36" s="197"/>
      <c r="P36" s="11"/>
      <c r="Q36" s="11"/>
      <c r="R36" s="11"/>
      <c r="S36" s="11"/>
      <c r="T36" s="11"/>
      <c r="U36" s="10"/>
      <c r="V36" s="10"/>
      <c r="W36" s="10"/>
      <c r="X36" s="10"/>
      <c r="Y36" s="10"/>
      <c r="Z36" s="58"/>
      <c r="AA36" s="198"/>
      <c r="AB36" s="10"/>
      <c r="AD36" s="28"/>
      <c r="AE36" s="28"/>
      <c r="AF36" s="28"/>
      <c r="AG36" s="28"/>
      <c r="AH36" s="28"/>
      <c r="AI36" s="28"/>
      <c r="AJ36" s="28"/>
      <c r="AK36" s="204"/>
      <c r="AL36" s="204"/>
      <c r="AM36" s="28"/>
      <c r="AN36" s="28"/>
      <c r="AO36" s="28"/>
    </row>
    <row r="37" spans="1:43" x14ac:dyDescent="0.25">
      <c r="A37" s="197"/>
      <c r="B37" s="11"/>
      <c r="C37" s="11"/>
      <c r="D37" s="11"/>
      <c r="E37" s="11"/>
      <c r="F37" s="10"/>
      <c r="G37" s="10"/>
      <c r="H37" s="10"/>
      <c r="I37" s="10"/>
      <c r="J37" s="10"/>
      <c r="K37" s="58"/>
      <c r="L37" s="198"/>
      <c r="M37" s="10"/>
      <c r="O37" s="197"/>
      <c r="P37" s="11"/>
      <c r="Q37" s="11"/>
      <c r="R37" s="11"/>
      <c r="S37" s="11"/>
      <c r="T37" s="11"/>
      <c r="U37" s="10"/>
      <c r="V37" s="10"/>
      <c r="W37" s="10"/>
      <c r="X37" s="10"/>
      <c r="Y37" s="10"/>
      <c r="Z37" s="58"/>
      <c r="AA37" s="198"/>
      <c r="AB37" s="10"/>
      <c r="AD37" s="205"/>
      <c r="AJ37" s="33"/>
      <c r="AK37" s="33"/>
      <c r="AL37" s="33"/>
      <c r="AM37" s="33"/>
      <c r="AN37" s="33"/>
      <c r="AO37" s="207"/>
    </row>
    <row r="38" spans="1:43" x14ac:dyDescent="0.25">
      <c r="A38" s="197"/>
      <c r="B38" s="11"/>
      <c r="C38" s="11"/>
      <c r="D38" s="11"/>
      <c r="E38" s="11"/>
      <c r="F38" s="10"/>
      <c r="G38" s="10"/>
      <c r="H38" s="10"/>
      <c r="I38" s="10"/>
      <c r="J38" s="10"/>
      <c r="K38" s="58"/>
      <c r="L38" s="198"/>
      <c r="M38" s="10"/>
      <c r="O38" s="197"/>
      <c r="P38" s="11"/>
      <c r="Q38" s="11"/>
      <c r="R38" s="11"/>
      <c r="S38" s="11"/>
      <c r="T38" s="11"/>
      <c r="U38" s="10"/>
      <c r="V38" s="10"/>
      <c r="W38" s="10"/>
      <c r="X38" s="10"/>
      <c r="Y38" s="10"/>
      <c r="Z38" s="58"/>
      <c r="AA38" s="198"/>
      <c r="AB38" s="10"/>
      <c r="AD38" s="205"/>
      <c r="AJ38" s="33"/>
      <c r="AK38" s="33"/>
      <c r="AL38" s="33"/>
      <c r="AM38" s="33"/>
      <c r="AN38" s="33"/>
      <c r="AO38" s="207"/>
      <c r="AP38" s="28"/>
      <c r="AQ38" s="28"/>
    </row>
    <row r="39" spans="1:43" x14ac:dyDescent="0.25">
      <c r="A39" s="197"/>
      <c r="B39" s="11"/>
      <c r="C39" s="11"/>
      <c r="D39" s="11"/>
      <c r="E39" s="11"/>
      <c r="F39" s="10"/>
      <c r="G39" s="10"/>
      <c r="H39" s="10"/>
      <c r="I39" s="10"/>
      <c r="J39" s="10"/>
      <c r="K39" s="58"/>
      <c r="L39" s="198"/>
      <c r="M39" s="10"/>
      <c r="O39" s="197"/>
      <c r="P39" s="11"/>
      <c r="Q39" s="11"/>
      <c r="R39" s="11"/>
      <c r="S39" s="11"/>
      <c r="T39" s="11"/>
      <c r="U39" s="10"/>
      <c r="V39" s="10"/>
      <c r="W39" s="10"/>
      <c r="X39" s="10"/>
      <c r="Y39" s="10"/>
      <c r="Z39" s="58"/>
      <c r="AA39" s="198"/>
      <c r="AB39" s="10"/>
      <c r="AD39" s="205"/>
      <c r="AJ39" s="33"/>
      <c r="AK39" s="33"/>
      <c r="AL39" s="33"/>
      <c r="AM39" s="33"/>
      <c r="AN39" s="33"/>
      <c r="AO39" s="207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197"/>
      <c r="P40" s="11"/>
      <c r="Q40" s="11"/>
      <c r="R40" s="11"/>
      <c r="S40" s="11"/>
      <c r="T40" s="11"/>
      <c r="U40" s="10"/>
      <c r="V40" s="10"/>
      <c r="W40" s="10"/>
      <c r="X40" s="10"/>
      <c r="Y40" s="10"/>
      <c r="Z40" s="58"/>
      <c r="AA40" s="198"/>
      <c r="AB40" s="10"/>
      <c r="AD40" s="205"/>
      <c r="AJ40" s="33"/>
      <c r="AK40" s="33"/>
      <c r="AL40" s="33"/>
      <c r="AM40" s="33"/>
      <c r="AN40" s="33"/>
      <c r="AO40" s="207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6" t="s">
        <v>371</v>
      </c>
      <c r="AM41" s="196" t="s">
        <v>372</v>
      </c>
      <c r="AN41" s="4" t="s">
        <v>244</v>
      </c>
      <c r="AO41" s="4" t="s">
        <v>373</v>
      </c>
      <c r="AP41" s="4" t="s">
        <v>374</v>
      </c>
      <c r="AQ41" s="4" t="s">
        <v>375</v>
      </c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F42" s="197">
        <v>45007</v>
      </c>
      <c r="AG42" s="11" t="s">
        <v>383</v>
      </c>
      <c r="AH42" s="11" t="s">
        <v>38</v>
      </c>
      <c r="AI42" s="11" t="s">
        <v>384</v>
      </c>
      <c r="AJ42" s="11" t="s">
        <v>385</v>
      </c>
      <c r="AK42" s="10">
        <v>580</v>
      </c>
      <c r="AL42" s="10">
        <v>574.20000000000005</v>
      </c>
      <c r="AM42" s="10">
        <v>568.45799999999997</v>
      </c>
      <c r="AN42" s="10">
        <v>180</v>
      </c>
      <c r="AO42" s="10">
        <v>562.71600000000001</v>
      </c>
      <c r="AP42" s="198">
        <v>388.45800000000003</v>
      </c>
      <c r="AQ42" s="18">
        <v>384.57342</v>
      </c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F43" s="197">
        <v>45009</v>
      </c>
      <c r="AG43" s="11" t="s">
        <v>383</v>
      </c>
      <c r="AH43" s="11" t="s">
        <v>38</v>
      </c>
      <c r="AI43" s="11" t="s">
        <v>384</v>
      </c>
      <c r="AJ43" s="11" t="s">
        <v>386</v>
      </c>
      <c r="AK43" s="10">
        <v>175</v>
      </c>
      <c r="AL43" s="10">
        <v>173.25</v>
      </c>
      <c r="AM43" s="10">
        <v>171.51750000000001</v>
      </c>
      <c r="AN43" s="10"/>
      <c r="AO43" s="10">
        <v>169.785</v>
      </c>
      <c r="AP43" s="198">
        <v>171.51750000000001</v>
      </c>
      <c r="AQ43" s="18">
        <v>169.802325</v>
      </c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8"/>
      <c r="AE45" s="28"/>
      <c r="AF45" s="197">
        <v>45007</v>
      </c>
      <c r="AG45" s="11" t="s">
        <v>384</v>
      </c>
      <c r="AH45" s="11" t="s">
        <v>385</v>
      </c>
      <c r="AI45" s="18">
        <v>384.57342</v>
      </c>
      <c r="AJ45" s="28"/>
      <c r="AK45" s="204"/>
      <c r="AL45" s="204"/>
      <c r="AM45" s="28"/>
      <c r="AN45" s="28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99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F46" s="197">
        <v>45009</v>
      </c>
      <c r="AG46" s="11" t="s">
        <v>384</v>
      </c>
      <c r="AH46" s="11" t="s">
        <v>386</v>
      </c>
      <c r="AI46" s="18">
        <v>169.802325</v>
      </c>
      <c r="AJ46" s="33"/>
      <c r="AK46" s="33"/>
      <c r="AL46" s="33"/>
      <c r="AM46" s="33"/>
      <c r="AN46" s="33"/>
      <c r="AO46" s="207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99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99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99"/>
      <c r="Y48" s="10"/>
      <c r="Z48" s="58"/>
      <c r="AA48" s="198"/>
      <c r="AB48" s="10"/>
      <c r="AD48" s="205"/>
      <c r="AJ48" s="33"/>
      <c r="AK48" s="33"/>
      <c r="AL48" s="33"/>
      <c r="AM48" s="208"/>
      <c r="AN48" s="33"/>
      <c r="AO48" s="207"/>
    </row>
    <row r="49" spans="1:41" x14ac:dyDescent="0.25">
      <c r="A49" s="197"/>
      <c r="B49" s="11"/>
      <c r="C49" s="11"/>
      <c r="D49" s="11"/>
      <c r="E49" s="11"/>
      <c r="F49" s="10"/>
      <c r="G49" s="10"/>
      <c r="H49" s="10"/>
      <c r="I49" s="11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C49" s="209" t="s">
        <v>278</v>
      </c>
      <c r="AD49" s="205"/>
      <c r="AJ49" s="33"/>
      <c r="AK49" s="33"/>
      <c r="AL49" s="33"/>
      <c r="AM49" s="208"/>
      <c r="AN49" s="33"/>
      <c r="AO49" s="207"/>
    </row>
    <row r="50" spans="1:41" x14ac:dyDescent="0.25">
      <c r="A50" s="197"/>
      <c r="B50" s="11"/>
      <c r="C50" s="11"/>
      <c r="D50" s="11"/>
      <c r="E50" s="11"/>
      <c r="F50" s="10"/>
      <c r="G50" s="10"/>
      <c r="H50" s="10"/>
      <c r="I50" s="11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1"/>
      <c r="Y50" s="10"/>
      <c r="Z50" s="58"/>
      <c r="AA50" s="198"/>
      <c r="AB50" s="10"/>
      <c r="AD50" s="205"/>
      <c r="AJ50" s="33"/>
      <c r="AK50" s="33"/>
      <c r="AL50" s="33"/>
      <c r="AM50" s="33"/>
      <c r="AN50" s="33"/>
      <c r="AO50" s="207"/>
    </row>
    <row r="51" spans="1:41" x14ac:dyDescent="0.25">
      <c r="A51" s="197"/>
      <c r="B51" s="11"/>
      <c r="C51" s="11"/>
      <c r="D51" s="11"/>
      <c r="E51" s="11"/>
      <c r="F51" s="10"/>
      <c r="G51" s="10"/>
      <c r="H51" s="10"/>
      <c r="I51" s="11"/>
      <c r="J51" s="10"/>
      <c r="K51" s="58"/>
      <c r="L51" s="58"/>
      <c r="M51" s="18"/>
      <c r="O51" s="197"/>
      <c r="P51" s="11"/>
      <c r="Q51" s="11"/>
      <c r="R51" s="11"/>
      <c r="S51" s="11"/>
      <c r="T51" s="11"/>
      <c r="U51" s="10"/>
      <c r="V51" s="10"/>
      <c r="W51" s="10"/>
      <c r="X51" s="11"/>
      <c r="Y51" s="10"/>
      <c r="Z51" s="58"/>
      <c r="AA51" s="198"/>
      <c r="AB51" s="10"/>
      <c r="AK51" s="33"/>
      <c r="AL51" s="33"/>
      <c r="AN51" s="33"/>
    </row>
    <row r="52" spans="1:41" x14ac:dyDescent="0.25">
      <c r="A52" s="197"/>
      <c r="B52" s="11"/>
      <c r="C52" s="11"/>
      <c r="D52" s="11"/>
      <c r="E52" s="11"/>
      <c r="F52" s="20" t="s">
        <v>13</v>
      </c>
      <c r="G52" s="21">
        <f>SUM(G32:G51)</f>
        <v>0</v>
      </c>
      <c r="H52" s="21"/>
      <c r="I52" s="21" t="s">
        <v>381</v>
      </c>
      <c r="J52" s="21">
        <f>SUM(J32:J51)</f>
        <v>0</v>
      </c>
      <c r="K52" s="21"/>
      <c r="L52" s="21"/>
      <c r="M52" s="21">
        <f>SUM(M32:M51)</f>
        <v>0</v>
      </c>
      <c r="O52" s="197"/>
      <c r="P52" s="11"/>
      <c r="Q52" s="11"/>
      <c r="R52" s="11"/>
      <c r="S52" s="11"/>
      <c r="T52" s="11"/>
      <c r="U52" s="10"/>
      <c r="V52" s="10"/>
      <c r="W52" s="10"/>
      <c r="X52" s="11"/>
      <c r="Y52" s="10"/>
      <c r="Z52" s="58"/>
      <c r="AA52" s="58"/>
      <c r="AB52" s="18"/>
    </row>
    <row r="53" spans="1:41" x14ac:dyDescent="0.25">
      <c r="A53" s="197"/>
      <c r="B53" s="11"/>
      <c r="C53" s="11"/>
      <c r="D53" s="11"/>
      <c r="E53" s="11"/>
      <c r="F53" s="20" t="s">
        <v>382</v>
      </c>
      <c r="G53" s="200">
        <f>G52*0.99</f>
        <v>0</v>
      </c>
      <c r="H53" s="200"/>
      <c r="I53" s="16"/>
      <c r="J53" s="16"/>
      <c r="K53" s="18"/>
      <c r="L53" s="18"/>
      <c r="M53" s="18"/>
      <c r="O53" s="197"/>
      <c r="P53" s="11"/>
      <c r="Q53" s="11"/>
      <c r="R53" s="11"/>
      <c r="S53" s="11"/>
      <c r="T53" s="11"/>
      <c r="U53" s="20" t="s">
        <v>13</v>
      </c>
      <c r="V53" s="21">
        <f>SUM(V33:V52)</f>
        <v>0</v>
      </c>
      <c r="W53" s="21"/>
      <c r="X53" s="21" t="s">
        <v>381</v>
      </c>
      <c r="Y53" s="21">
        <f>SUM(Y33:Y52)</f>
        <v>0</v>
      </c>
      <c r="Z53" s="21"/>
      <c r="AA53" s="21"/>
      <c r="AB53" s="21">
        <f>SUM(AB33:AB52)</f>
        <v>0</v>
      </c>
    </row>
    <row r="54" spans="1:41" ht="15.75" x14ac:dyDescent="0.25">
      <c r="A54" s="7"/>
      <c r="B54" s="11"/>
      <c r="C54" s="11"/>
      <c r="D54" s="11"/>
      <c r="E54" s="11"/>
      <c r="F54" s="310" t="s">
        <v>17</v>
      </c>
      <c r="G54" s="310"/>
      <c r="H54" s="310"/>
      <c r="I54" s="310"/>
      <c r="J54" s="201"/>
      <c r="K54" s="202">
        <f>G53-J52</f>
        <v>0</v>
      </c>
      <c r="L54" s="203"/>
      <c r="M54" s="33"/>
      <c r="O54" s="197"/>
      <c r="P54" s="11"/>
      <c r="Q54" s="11"/>
      <c r="R54" s="11"/>
      <c r="S54" s="11"/>
      <c r="T54" s="11"/>
      <c r="U54" s="20" t="s">
        <v>382</v>
      </c>
      <c r="V54" s="200">
        <f>V53*0.99</f>
        <v>0</v>
      </c>
      <c r="W54" s="200"/>
      <c r="X54" s="16"/>
      <c r="Y54" s="16"/>
      <c r="Z54" s="18"/>
      <c r="AA54" s="18"/>
      <c r="AB54" s="18"/>
    </row>
    <row r="55" spans="1:41" ht="15.75" x14ac:dyDescent="0.25">
      <c r="O55" s="7"/>
      <c r="P55" s="11"/>
      <c r="Q55" s="11"/>
      <c r="R55" s="11"/>
      <c r="S55" s="11"/>
      <c r="T55" s="11"/>
      <c r="U55" s="310" t="s">
        <v>17</v>
      </c>
      <c r="V55" s="310"/>
      <c r="W55" s="310"/>
      <c r="X55" s="310"/>
      <c r="Y55" s="201"/>
      <c r="Z55" s="202">
        <f>V54-Y53</f>
        <v>0</v>
      </c>
      <c r="AA55" s="203"/>
      <c r="AB55" s="33"/>
    </row>
    <row r="60" spans="1:41" ht="26.25" x14ac:dyDescent="0.4">
      <c r="B60" s="309" t="s">
        <v>130</v>
      </c>
      <c r="C60" s="309"/>
      <c r="D60" s="309"/>
      <c r="E60" s="309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6" t="s">
        <v>371</v>
      </c>
      <c r="H61" s="196" t="s">
        <v>372</v>
      </c>
      <c r="I61" s="4" t="s">
        <v>244</v>
      </c>
      <c r="J61" s="4" t="s">
        <v>373</v>
      </c>
      <c r="K61" s="4" t="s">
        <v>11</v>
      </c>
      <c r="L61" s="4" t="s">
        <v>374</v>
      </c>
      <c r="M61" s="4" t="s">
        <v>375</v>
      </c>
      <c r="P61" s="309" t="s">
        <v>21</v>
      </c>
      <c r="Q61" s="309"/>
      <c r="R61" s="309"/>
      <c r="S61" s="309"/>
      <c r="T61" s="309"/>
    </row>
    <row r="62" spans="1:41" x14ac:dyDescent="0.25">
      <c r="A62" s="197"/>
      <c r="B62" s="11"/>
      <c r="C62" s="11"/>
      <c r="D62" s="11"/>
      <c r="E62" s="11"/>
      <c r="F62" s="10"/>
      <c r="G62" s="10"/>
      <c r="H62" s="10"/>
      <c r="I62" s="10"/>
      <c r="J62" s="10"/>
      <c r="K62" s="58"/>
      <c r="L62" s="198"/>
      <c r="M62" s="10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6" t="s">
        <v>371</v>
      </c>
      <c r="W62" s="196" t="s">
        <v>372</v>
      </c>
      <c r="X62" s="4" t="s">
        <v>244</v>
      </c>
      <c r="Y62" s="4" t="s">
        <v>373</v>
      </c>
      <c r="Z62" s="4" t="s">
        <v>11</v>
      </c>
      <c r="AA62" s="4" t="s">
        <v>374</v>
      </c>
      <c r="AB62" s="4" t="s">
        <v>375</v>
      </c>
    </row>
    <row r="63" spans="1:41" x14ac:dyDescent="0.25">
      <c r="A63" s="197"/>
      <c r="B63" s="11"/>
      <c r="C63" s="11"/>
      <c r="D63" s="11"/>
      <c r="E63" s="11"/>
      <c r="F63" s="10"/>
      <c r="G63" s="10"/>
      <c r="H63" s="10"/>
      <c r="I63" s="10"/>
      <c r="J63" s="10"/>
      <c r="K63" s="58"/>
      <c r="L63" s="198"/>
      <c r="M63" s="10"/>
      <c r="O63" s="197"/>
      <c r="P63" s="11"/>
      <c r="Q63" s="11"/>
      <c r="R63" s="11"/>
      <c r="S63" s="11"/>
      <c r="T63" s="11"/>
      <c r="U63" s="10"/>
      <c r="V63" s="10"/>
      <c r="W63" s="10"/>
      <c r="X63" s="10"/>
      <c r="Y63" s="10"/>
      <c r="Z63" s="58"/>
      <c r="AA63" s="198"/>
      <c r="AB63" s="10"/>
    </row>
    <row r="64" spans="1:41" x14ac:dyDescent="0.25">
      <c r="A64" s="197"/>
      <c r="B64" s="11"/>
      <c r="C64" s="11"/>
      <c r="D64" s="11"/>
      <c r="E64" s="11"/>
      <c r="F64" s="10"/>
      <c r="G64" s="10"/>
      <c r="H64" s="10"/>
      <c r="I64" s="10"/>
      <c r="J64" s="10"/>
      <c r="K64" s="58"/>
      <c r="L64" s="198"/>
      <c r="M64" s="10"/>
      <c r="O64" s="197"/>
      <c r="P64" s="11"/>
      <c r="Q64" s="11"/>
      <c r="R64" s="11"/>
      <c r="S64" s="11"/>
      <c r="T64" s="11"/>
      <c r="U64" s="10"/>
      <c r="V64" s="10"/>
      <c r="W64" s="10"/>
      <c r="X64" s="10"/>
      <c r="Y64" s="10"/>
      <c r="Z64" s="58"/>
      <c r="AA64" s="198"/>
      <c r="AB64" s="10"/>
    </row>
    <row r="65" spans="1:40" x14ac:dyDescent="0.25">
      <c r="A65" s="197"/>
      <c r="B65" s="11"/>
      <c r="C65" s="11"/>
      <c r="D65" s="11"/>
      <c r="E65" s="11"/>
      <c r="F65" s="10"/>
      <c r="G65" s="10"/>
      <c r="H65" s="10"/>
      <c r="I65" s="10"/>
      <c r="J65" s="10"/>
      <c r="K65" s="58"/>
      <c r="L65" s="198"/>
      <c r="M65" s="10"/>
      <c r="O65" s="197"/>
      <c r="P65" s="11"/>
      <c r="Q65" s="11"/>
      <c r="R65" s="11"/>
      <c r="S65" s="11"/>
      <c r="T65" s="11"/>
      <c r="U65" s="10"/>
      <c r="V65" s="10"/>
      <c r="W65" s="10"/>
      <c r="X65" s="10"/>
      <c r="Y65" s="10"/>
      <c r="Z65" s="58"/>
      <c r="AA65" s="198"/>
      <c r="AB65" s="10"/>
    </row>
    <row r="66" spans="1:40" x14ac:dyDescent="0.25">
      <c r="A66" s="197"/>
      <c r="B66" s="11"/>
      <c r="C66" s="11"/>
      <c r="D66" s="11"/>
      <c r="E66" s="11"/>
      <c r="F66" s="10"/>
      <c r="G66" s="10"/>
      <c r="H66" s="10"/>
      <c r="I66" s="10"/>
      <c r="J66" s="10"/>
      <c r="K66" s="58"/>
      <c r="L66" s="198"/>
      <c r="M66" s="10"/>
      <c r="O66" s="197"/>
      <c r="P66" s="11"/>
      <c r="Q66" s="11"/>
      <c r="R66" s="11"/>
      <c r="S66" s="11"/>
      <c r="T66" s="11"/>
      <c r="U66" s="10"/>
      <c r="V66" s="10"/>
      <c r="W66" s="10"/>
      <c r="X66" s="10"/>
      <c r="Y66" s="10"/>
      <c r="Z66" s="58"/>
      <c r="AA66" s="198"/>
      <c r="AB66" s="10"/>
    </row>
    <row r="67" spans="1:40" x14ac:dyDescent="0.25">
      <c r="A67" s="197"/>
      <c r="B67" s="11"/>
      <c r="C67" s="11"/>
      <c r="D67" s="11"/>
      <c r="E67" s="11"/>
      <c r="F67" s="10"/>
      <c r="G67" s="10"/>
      <c r="H67" s="10"/>
      <c r="I67" s="10"/>
      <c r="J67" s="10"/>
      <c r="K67" s="58"/>
      <c r="L67" s="198"/>
      <c r="M67" s="10"/>
      <c r="O67" s="197"/>
      <c r="P67" s="11"/>
      <c r="Q67" s="11"/>
      <c r="R67" s="11"/>
      <c r="S67" s="11"/>
      <c r="T67" s="11"/>
      <c r="U67" s="10"/>
      <c r="V67" s="10"/>
      <c r="W67" s="10"/>
      <c r="X67" s="10"/>
      <c r="Y67" s="10"/>
      <c r="Z67" s="58"/>
      <c r="AA67" s="198"/>
      <c r="AB67" s="10"/>
    </row>
    <row r="68" spans="1:40" x14ac:dyDescent="0.25">
      <c r="A68" s="197"/>
      <c r="B68" s="11"/>
      <c r="C68" s="11"/>
      <c r="D68" s="11"/>
      <c r="E68" s="11"/>
      <c r="F68" s="10"/>
      <c r="G68" s="10"/>
      <c r="H68" s="10"/>
      <c r="I68" s="10"/>
      <c r="J68" s="10"/>
      <c r="K68" s="58"/>
      <c r="L68" s="198"/>
      <c r="M68" s="10"/>
      <c r="O68" s="197"/>
      <c r="P68" s="11"/>
      <c r="Q68" s="11"/>
      <c r="R68" s="11"/>
      <c r="S68" s="11"/>
      <c r="T68" s="11"/>
      <c r="U68" s="10"/>
      <c r="V68" s="10"/>
      <c r="W68" s="10"/>
      <c r="X68" s="10"/>
      <c r="Y68" s="10"/>
      <c r="Z68" s="58"/>
      <c r="AA68" s="198"/>
      <c r="AB68" s="10"/>
    </row>
    <row r="69" spans="1:40" x14ac:dyDescent="0.25">
      <c r="A69" s="197"/>
      <c r="B69" s="11"/>
      <c r="C69" s="11"/>
      <c r="D69" s="11"/>
      <c r="E69" s="11"/>
      <c r="F69" s="10"/>
      <c r="G69" s="10"/>
      <c r="H69" s="10"/>
      <c r="I69" s="10"/>
      <c r="J69" s="10"/>
      <c r="K69" s="58"/>
      <c r="L69" s="198"/>
      <c r="M69" s="10"/>
      <c r="O69" s="197"/>
      <c r="P69" s="11"/>
      <c r="Q69" s="11"/>
      <c r="R69" s="11"/>
      <c r="S69" s="11"/>
      <c r="T69" s="11"/>
      <c r="U69" s="10"/>
      <c r="V69" s="10"/>
      <c r="W69" s="10"/>
      <c r="X69" s="10"/>
      <c r="Y69" s="10"/>
      <c r="Z69" s="58"/>
      <c r="AA69" s="198"/>
      <c r="AB69" s="10"/>
    </row>
    <row r="70" spans="1:40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197"/>
      <c r="P70" s="11"/>
      <c r="Q70" s="11"/>
      <c r="R70" s="11"/>
      <c r="S70" s="11"/>
      <c r="T70" s="11"/>
      <c r="U70" s="10"/>
      <c r="V70" s="10"/>
      <c r="W70" s="10"/>
      <c r="X70" s="10"/>
      <c r="Y70" s="10"/>
      <c r="Z70" s="58"/>
      <c r="AA70" s="198"/>
      <c r="AB70" s="10"/>
    </row>
    <row r="71" spans="1:40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40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40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40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40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40" x14ac:dyDescent="0.25">
      <c r="A76" s="197"/>
      <c r="B76" s="11"/>
      <c r="C76" s="11"/>
      <c r="D76" s="11"/>
      <c r="E76" s="11"/>
      <c r="F76" s="10"/>
      <c r="G76" s="10"/>
      <c r="H76" s="10"/>
      <c r="I76" s="199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40" x14ac:dyDescent="0.25">
      <c r="A77" s="197"/>
      <c r="B77" s="11"/>
      <c r="C77" s="11"/>
      <c r="D77" s="11"/>
      <c r="E77" s="11"/>
      <c r="F77" s="10"/>
      <c r="G77" s="10"/>
      <c r="H77" s="10"/>
      <c r="I77" s="199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99"/>
      <c r="Y77" s="10"/>
      <c r="Z77" s="58"/>
      <c r="AA77" s="198"/>
      <c r="AB77" s="10"/>
      <c r="AF77" s="28"/>
      <c r="AG77" s="28"/>
      <c r="AH77" s="28"/>
      <c r="AI77" s="28"/>
      <c r="AJ77" s="28"/>
      <c r="AK77" s="28"/>
      <c r="AL77" s="28"/>
      <c r="AM77" s="204"/>
      <c r="AN77" s="28"/>
    </row>
    <row r="78" spans="1:40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99"/>
      <c r="Y78" s="10"/>
      <c r="Z78" s="58"/>
      <c r="AA78" s="198"/>
      <c r="AB78" s="10"/>
      <c r="AF78" s="205"/>
      <c r="AL78" s="33"/>
      <c r="AM78" s="33"/>
      <c r="AN78" s="33"/>
    </row>
    <row r="79" spans="1:40" x14ac:dyDescent="0.25">
      <c r="A79" s="197"/>
      <c r="B79" s="11"/>
      <c r="C79" s="11"/>
      <c r="D79" s="11"/>
      <c r="E79" s="11"/>
      <c r="F79" s="10"/>
      <c r="G79" s="10"/>
      <c r="H79" s="10"/>
      <c r="I79" s="11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  <c r="AF79" s="205"/>
      <c r="AL79" s="33"/>
      <c r="AM79" s="33"/>
      <c r="AN79" s="33"/>
    </row>
    <row r="80" spans="1:40" x14ac:dyDescent="0.25">
      <c r="A80" s="197"/>
      <c r="B80" s="11"/>
      <c r="C80" s="11"/>
      <c r="D80" s="11"/>
      <c r="E80" s="11"/>
      <c r="F80" s="10"/>
      <c r="G80" s="10"/>
      <c r="H80" s="10"/>
      <c r="I80" s="11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1"/>
      <c r="Y80" s="10"/>
      <c r="Z80" s="58"/>
      <c r="AA80" s="198"/>
      <c r="AB80" s="10"/>
    </row>
    <row r="81" spans="1:28" x14ac:dyDescent="0.25">
      <c r="A81" s="197"/>
      <c r="B81" s="11"/>
      <c r="C81" s="11"/>
      <c r="D81" s="11"/>
      <c r="E81" s="11"/>
      <c r="F81" s="10"/>
      <c r="G81" s="10"/>
      <c r="H81" s="10"/>
      <c r="I81" s="11"/>
      <c r="J81" s="10"/>
      <c r="K81" s="58"/>
      <c r="L81" s="5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1"/>
      <c r="Y81" s="10"/>
      <c r="Z81" s="58"/>
      <c r="AA81" s="198"/>
      <c r="AB81" s="10"/>
    </row>
    <row r="82" spans="1:28" x14ac:dyDescent="0.25">
      <c r="A82" s="197"/>
      <c r="B82" s="11"/>
      <c r="C82" s="11"/>
      <c r="D82" s="11"/>
      <c r="E82" s="11"/>
      <c r="F82" s="20" t="s">
        <v>13</v>
      </c>
      <c r="G82" s="21">
        <f>SUM(G62:G81)</f>
        <v>0</v>
      </c>
      <c r="H82" s="21"/>
      <c r="I82" s="21" t="s">
        <v>381</v>
      </c>
      <c r="J82" s="21">
        <f>SUM(J62:J81)</f>
        <v>0</v>
      </c>
      <c r="K82" s="21"/>
      <c r="L82" s="21"/>
      <c r="M82" s="21">
        <f>SUM(M62:M81)</f>
        <v>0</v>
      </c>
      <c r="O82" s="197"/>
      <c r="P82" s="11"/>
      <c r="Q82" s="11"/>
      <c r="R82" s="11"/>
      <c r="S82" s="11"/>
      <c r="T82" s="11"/>
      <c r="U82" s="10"/>
      <c r="V82" s="10"/>
      <c r="W82" s="10"/>
      <c r="X82" s="11"/>
      <c r="Y82" s="10"/>
      <c r="Z82" s="58"/>
      <c r="AA82" s="58"/>
      <c r="AB82" s="18"/>
    </row>
    <row r="83" spans="1:28" x14ac:dyDescent="0.25">
      <c r="A83" s="197"/>
      <c r="B83" s="11"/>
      <c r="C83" s="11"/>
      <c r="D83" s="11"/>
      <c r="E83" s="11"/>
      <c r="F83" s="20" t="s">
        <v>382</v>
      </c>
      <c r="G83" s="200">
        <f>G82*0.99</f>
        <v>0</v>
      </c>
      <c r="H83" s="200"/>
      <c r="I83" s="16"/>
      <c r="J83" s="16"/>
      <c r="K83" s="18"/>
      <c r="L83" s="18"/>
      <c r="M83" s="18"/>
      <c r="O83" s="197"/>
      <c r="P83" s="11"/>
      <c r="Q83" s="11"/>
      <c r="R83" s="11"/>
      <c r="S83" s="11"/>
      <c r="T83" s="11"/>
      <c r="U83" s="20" t="s">
        <v>13</v>
      </c>
      <c r="V83" s="21">
        <f>SUM(V63:V82)</f>
        <v>0</v>
      </c>
      <c r="W83" s="21"/>
      <c r="X83" s="21" t="s">
        <v>381</v>
      </c>
      <c r="Y83" s="21">
        <f>SUM(Y63:Y82)</f>
        <v>0</v>
      </c>
      <c r="Z83" s="21"/>
      <c r="AA83" s="21"/>
      <c r="AB83" s="21">
        <f>SUM(AB63:AB82)</f>
        <v>0</v>
      </c>
    </row>
    <row r="84" spans="1:28" ht="15.75" x14ac:dyDescent="0.25">
      <c r="A84" s="7"/>
      <c r="B84" s="11"/>
      <c r="C84" s="11"/>
      <c r="D84" s="11"/>
      <c r="E84" s="11"/>
      <c r="F84" s="310" t="s">
        <v>17</v>
      </c>
      <c r="G84" s="310"/>
      <c r="H84" s="310"/>
      <c r="I84" s="310"/>
      <c r="J84" s="201"/>
      <c r="K84" s="202">
        <f>G83-J82</f>
        <v>0</v>
      </c>
      <c r="L84" s="203"/>
      <c r="M84" s="33"/>
      <c r="O84" s="197"/>
      <c r="P84" s="11"/>
      <c r="Q84" s="11"/>
      <c r="R84" s="11"/>
      <c r="S84" s="11"/>
      <c r="T84" s="11"/>
      <c r="U84" s="20" t="s">
        <v>382</v>
      </c>
      <c r="V84" s="200">
        <f>V83*0.99</f>
        <v>0</v>
      </c>
      <c r="W84" s="200"/>
      <c r="X84" s="16"/>
      <c r="Y84" s="16"/>
      <c r="Z84" s="18"/>
      <c r="AA84" s="18"/>
      <c r="AB84" s="18"/>
    </row>
    <row r="85" spans="1:28" ht="15.75" x14ac:dyDescent="0.25">
      <c r="O85" s="7"/>
      <c r="P85" s="11"/>
      <c r="Q85" s="11"/>
      <c r="R85" s="11"/>
      <c r="S85" s="11"/>
      <c r="T85" s="11"/>
      <c r="U85" s="310" t="s">
        <v>17</v>
      </c>
      <c r="V85" s="310"/>
      <c r="W85" s="310"/>
      <c r="X85" s="310"/>
      <c r="Y85" s="201"/>
      <c r="Z85" s="202">
        <f>V84-Y83</f>
        <v>0</v>
      </c>
      <c r="AA85" s="203"/>
      <c r="AB85" s="33"/>
    </row>
    <row r="91" spans="1:28" ht="26.25" x14ac:dyDescent="0.4">
      <c r="B91" s="309" t="s">
        <v>74</v>
      </c>
      <c r="C91" s="309"/>
      <c r="D91" s="309"/>
      <c r="E91" s="309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6" t="s">
        <v>371</v>
      </c>
      <c r="H92" s="196" t="s">
        <v>372</v>
      </c>
      <c r="I92" s="4" t="s">
        <v>244</v>
      </c>
      <c r="J92" s="4" t="s">
        <v>373</v>
      </c>
      <c r="K92" s="4" t="s">
        <v>11</v>
      </c>
      <c r="L92" s="4" t="s">
        <v>374</v>
      </c>
      <c r="M92" s="4" t="s">
        <v>375</v>
      </c>
      <c r="P92" s="309" t="s">
        <v>75</v>
      </c>
      <c r="Q92" s="309"/>
      <c r="R92" s="309"/>
      <c r="S92" s="309"/>
      <c r="T92" s="309"/>
    </row>
    <row r="93" spans="1:28" x14ac:dyDescent="0.25">
      <c r="A93" s="197">
        <v>45118</v>
      </c>
      <c r="B93" s="11" t="s">
        <v>99</v>
      </c>
      <c r="C93" s="11" t="s">
        <v>38</v>
      </c>
      <c r="D93" s="11" t="s">
        <v>387</v>
      </c>
      <c r="E93" s="11" t="s">
        <v>56</v>
      </c>
      <c r="F93" s="10">
        <v>175</v>
      </c>
      <c r="G93" s="10">
        <f t="shared" ref="G93:H111" si="19">F93*0.99</f>
        <v>173.25</v>
      </c>
      <c r="H93" s="10">
        <f t="shared" si="19"/>
        <v>171.51750000000001</v>
      </c>
      <c r="I93" s="10"/>
      <c r="J93" s="10">
        <f t="shared" ref="J93:J111" si="20">G93*0.98</f>
        <v>169.785</v>
      </c>
      <c r="K93" s="58">
        <v>631</v>
      </c>
      <c r="L93" s="198">
        <f t="shared" ref="L93:L111" si="21">H93-I93</f>
        <v>171.51750000000001</v>
      </c>
      <c r="M93" s="18">
        <f t="shared" ref="M93:M111" si="22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6" t="s">
        <v>371</v>
      </c>
      <c r="W93" s="196" t="s">
        <v>372</v>
      </c>
      <c r="X93" s="4" t="s">
        <v>244</v>
      </c>
      <c r="Y93" s="4" t="s">
        <v>373</v>
      </c>
      <c r="Z93" s="4" t="s">
        <v>11</v>
      </c>
      <c r="AA93" s="4" t="s">
        <v>374</v>
      </c>
      <c r="AB93" s="4" t="s">
        <v>375</v>
      </c>
    </row>
    <row r="94" spans="1:28" x14ac:dyDescent="0.25">
      <c r="A94" s="197">
        <v>45126</v>
      </c>
      <c r="B94" s="11" t="s">
        <v>99</v>
      </c>
      <c r="C94" s="11" t="s">
        <v>38</v>
      </c>
      <c r="D94" s="11" t="s">
        <v>246</v>
      </c>
      <c r="E94" s="11" t="s">
        <v>377</v>
      </c>
      <c r="F94" s="10">
        <v>150</v>
      </c>
      <c r="G94" s="10">
        <f t="shared" si="19"/>
        <v>148.5</v>
      </c>
      <c r="H94" s="10">
        <f t="shared" si="19"/>
        <v>147.01499999999999</v>
      </c>
      <c r="I94" s="10"/>
      <c r="J94" s="10">
        <f t="shared" si="20"/>
        <v>145.53</v>
      </c>
      <c r="K94" s="58">
        <v>631</v>
      </c>
      <c r="L94" s="198">
        <f t="shared" si="21"/>
        <v>147.01499999999999</v>
      </c>
      <c r="M94" s="18">
        <f t="shared" si="22"/>
        <v>145.54485</v>
      </c>
      <c r="O94" s="197">
        <v>45108</v>
      </c>
      <c r="P94" s="11" t="s">
        <v>388</v>
      </c>
      <c r="Q94" s="11" t="s">
        <v>55</v>
      </c>
      <c r="R94" s="11" t="s">
        <v>387</v>
      </c>
      <c r="S94" s="11" t="s">
        <v>331</v>
      </c>
      <c r="T94" s="11"/>
      <c r="U94" s="10">
        <v>240</v>
      </c>
      <c r="V94" s="10">
        <f t="shared" ref="V94:W112" si="23">U94*0.99</f>
        <v>237.6</v>
      </c>
      <c r="W94" s="10">
        <f t="shared" si="23"/>
        <v>235.22399999999999</v>
      </c>
      <c r="X94" s="10">
        <v>100</v>
      </c>
      <c r="Y94" s="10">
        <f t="shared" ref="Y94:Y112" si="24">V94*0.98</f>
        <v>232.84799999999998</v>
      </c>
      <c r="Z94" s="210">
        <v>640</v>
      </c>
      <c r="AA94" s="198">
        <f t="shared" ref="AA94:AA112" si="25">W94-X94</f>
        <v>135.22399999999999</v>
      </c>
      <c r="AB94" s="18">
        <f t="shared" ref="AB94:AB112" si="26">AA94*0.99</f>
        <v>133.87175999999999</v>
      </c>
    </row>
    <row r="95" spans="1:28" x14ac:dyDescent="0.25">
      <c r="A95" s="197">
        <v>45108</v>
      </c>
      <c r="B95" s="11" t="s">
        <v>104</v>
      </c>
      <c r="C95" s="11" t="s">
        <v>47</v>
      </c>
      <c r="D95" s="11" t="s">
        <v>389</v>
      </c>
      <c r="E95" s="11"/>
      <c r="F95" s="10">
        <v>100</v>
      </c>
      <c r="G95" s="10">
        <f t="shared" si="19"/>
        <v>99</v>
      </c>
      <c r="H95" s="10">
        <f t="shared" si="19"/>
        <v>98.01</v>
      </c>
      <c r="I95" s="10"/>
      <c r="J95" s="10">
        <f t="shared" si="20"/>
        <v>97.02</v>
      </c>
      <c r="K95" s="58">
        <v>632</v>
      </c>
      <c r="L95" s="198">
        <f t="shared" si="21"/>
        <v>98.01</v>
      </c>
      <c r="M95" s="18">
        <f t="shared" si="22"/>
        <v>97.029899999999998</v>
      </c>
      <c r="O95" s="197">
        <v>45147</v>
      </c>
      <c r="P95" s="11" t="s">
        <v>32</v>
      </c>
      <c r="Q95" s="11" t="s">
        <v>47</v>
      </c>
      <c r="R95" s="11" t="s">
        <v>252</v>
      </c>
      <c r="S95" s="11" t="s">
        <v>384</v>
      </c>
      <c r="T95" s="11"/>
      <c r="U95" s="10">
        <v>150</v>
      </c>
      <c r="V95" s="10">
        <f t="shared" si="23"/>
        <v>148.5</v>
      </c>
      <c r="W95" s="10">
        <f t="shared" si="23"/>
        <v>147.01499999999999</v>
      </c>
      <c r="X95" s="10"/>
      <c r="Y95" s="10">
        <f t="shared" si="24"/>
        <v>145.53</v>
      </c>
      <c r="Z95" s="58">
        <v>660</v>
      </c>
      <c r="AA95" s="198">
        <f t="shared" si="25"/>
        <v>147.01499999999999</v>
      </c>
      <c r="AB95" s="18">
        <f t="shared" si="26"/>
        <v>145.54485</v>
      </c>
    </row>
    <row r="96" spans="1:28" x14ac:dyDescent="0.25">
      <c r="A96" s="197">
        <v>45108</v>
      </c>
      <c r="B96" s="11" t="s">
        <v>104</v>
      </c>
      <c r="C96" s="11" t="s">
        <v>47</v>
      </c>
      <c r="D96" s="11" t="s">
        <v>389</v>
      </c>
      <c r="E96" s="11"/>
      <c r="F96" s="10">
        <v>100</v>
      </c>
      <c r="G96" s="10">
        <f t="shared" si="19"/>
        <v>99</v>
      </c>
      <c r="H96" s="10">
        <f t="shared" si="19"/>
        <v>98.01</v>
      </c>
      <c r="I96" s="10"/>
      <c r="J96" s="10">
        <f t="shared" si="20"/>
        <v>97.02</v>
      </c>
      <c r="K96" s="58">
        <v>632</v>
      </c>
      <c r="L96" s="198">
        <f t="shared" si="21"/>
        <v>98.01</v>
      </c>
      <c r="M96" s="18">
        <f t="shared" si="22"/>
        <v>97.029899999999998</v>
      </c>
      <c r="O96" s="197">
        <v>45147</v>
      </c>
      <c r="P96" s="11" t="s">
        <v>37</v>
      </c>
      <c r="Q96" s="11" t="s">
        <v>38</v>
      </c>
      <c r="R96" s="11" t="s">
        <v>387</v>
      </c>
      <c r="S96" s="11" t="s">
        <v>26</v>
      </c>
      <c r="T96" s="11"/>
      <c r="U96" s="10">
        <v>200</v>
      </c>
      <c r="V96" s="10">
        <f t="shared" si="23"/>
        <v>198</v>
      </c>
      <c r="W96" s="10">
        <f t="shared" si="23"/>
        <v>196.02</v>
      </c>
      <c r="X96" s="10"/>
      <c r="Y96" s="10">
        <f t="shared" si="24"/>
        <v>194.04</v>
      </c>
      <c r="Z96" s="211">
        <v>659</v>
      </c>
      <c r="AA96" s="198">
        <f t="shared" si="25"/>
        <v>196.02</v>
      </c>
      <c r="AB96" s="18">
        <f t="shared" si="26"/>
        <v>194.0598</v>
      </c>
    </row>
    <row r="97" spans="1:28" x14ac:dyDescent="0.25">
      <c r="A97" s="197">
        <v>45128</v>
      </c>
      <c r="B97" s="11" t="s">
        <v>104</v>
      </c>
      <c r="C97" s="11" t="s">
        <v>55</v>
      </c>
      <c r="D97" s="11" t="s">
        <v>387</v>
      </c>
      <c r="E97" s="11" t="s">
        <v>88</v>
      </c>
      <c r="F97" s="10">
        <v>150</v>
      </c>
      <c r="G97" s="10">
        <f t="shared" si="19"/>
        <v>148.5</v>
      </c>
      <c r="H97" s="10">
        <f t="shared" si="19"/>
        <v>147.01499999999999</v>
      </c>
      <c r="I97" s="10"/>
      <c r="J97" s="10">
        <f t="shared" si="20"/>
        <v>145.53</v>
      </c>
      <c r="K97" s="58">
        <v>641</v>
      </c>
      <c r="L97" s="198">
        <f t="shared" si="21"/>
        <v>147.01499999999999</v>
      </c>
      <c r="M97" s="18">
        <f t="shared" si="22"/>
        <v>145.54485</v>
      </c>
      <c r="O97" s="197">
        <v>45149</v>
      </c>
      <c r="P97" s="11" t="s">
        <v>32</v>
      </c>
      <c r="Q97" s="11" t="s">
        <v>47</v>
      </c>
      <c r="R97" s="11" t="s">
        <v>387</v>
      </c>
      <c r="S97" s="11" t="s">
        <v>390</v>
      </c>
      <c r="T97" s="11"/>
      <c r="U97" s="10">
        <v>150</v>
      </c>
      <c r="V97" s="10">
        <f t="shared" si="23"/>
        <v>148.5</v>
      </c>
      <c r="W97" s="10">
        <f t="shared" si="23"/>
        <v>147.01499999999999</v>
      </c>
      <c r="X97" s="10"/>
      <c r="Y97" s="10">
        <f t="shared" si="24"/>
        <v>145.53</v>
      </c>
      <c r="Z97" s="58">
        <v>660</v>
      </c>
      <c r="AA97" s="198">
        <f t="shared" si="25"/>
        <v>147.01499999999999</v>
      </c>
      <c r="AB97" s="18">
        <f t="shared" si="26"/>
        <v>145.54485</v>
      </c>
    </row>
    <row r="98" spans="1:28" x14ac:dyDescent="0.25">
      <c r="A98" s="197"/>
      <c r="B98" s="11"/>
      <c r="C98" s="11"/>
      <c r="D98" s="11"/>
      <c r="E98" s="11"/>
      <c r="F98" s="10"/>
      <c r="G98" s="10">
        <f t="shared" si="19"/>
        <v>0</v>
      </c>
      <c r="H98" s="10">
        <f t="shared" si="19"/>
        <v>0</v>
      </c>
      <c r="I98" s="10"/>
      <c r="J98" s="10">
        <f t="shared" si="20"/>
        <v>0</v>
      </c>
      <c r="K98" s="58"/>
      <c r="L98" s="198">
        <f t="shared" si="21"/>
        <v>0</v>
      </c>
      <c r="M98" s="18">
        <f t="shared" si="22"/>
        <v>0</v>
      </c>
      <c r="O98" s="197">
        <v>45149</v>
      </c>
      <c r="P98" s="11" t="s">
        <v>37</v>
      </c>
      <c r="Q98" s="11" t="s">
        <v>38</v>
      </c>
      <c r="R98" s="11" t="s">
        <v>387</v>
      </c>
      <c r="S98" s="11" t="s">
        <v>26</v>
      </c>
      <c r="T98" s="11"/>
      <c r="U98" s="10">
        <v>150</v>
      </c>
      <c r="V98" s="10">
        <f t="shared" si="23"/>
        <v>148.5</v>
      </c>
      <c r="W98" s="10">
        <f t="shared" si="23"/>
        <v>147.01499999999999</v>
      </c>
      <c r="X98" s="10"/>
      <c r="Y98" s="10">
        <f t="shared" si="24"/>
        <v>145.53</v>
      </c>
      <c r="Z98" s="211">
        <v>659</v>
      </c>
      <c r="AA98" s="198">
        <f t="shared" si="25"/>
        <v>147.01499999999999</v>
      </c>
      <c r="AB98" s="18">
        <f t="shared" si="26"/>
        <v>145.54485</v>
      </c>
    </row>
    <row r="99" spans="1:28" x14ac:dyDescent="0.25">
      <c r="A99" s="197"/>
      <c r="B99" s="11"/>
      <c r="C99" s="11"/>
      <c r="D99" s="11"/>
      <c r="E99" s="11"/>
      <c r="F99" s="10"/>
      <c r="G99" s="10">
        <f t="shared" si="19"/>
        <v>0</v>
      </c>
      <c r="H99" s="10">
        <f t="shared" si="19"/>
        <v>0</v>
      </c>
      <c r="I99" s="10"/>
      <c r="J99" s="10">
        <f t="shared" si="20"/>
        <v>0</v>
      </c>
      <c r="K99" s="58"/>
      <c r="L99" s="198">
        <f t="shared" si="21"/>
        <v>0</v>
      </c>
      <c r="M99" s="18">
        <f t="shared" si="22"/>
        <v>0</v>
      </c>
      <c r="O99" s="197">
        <v>45152</v>
      </c>
      <c r="P99" s="11" t="s">
        <v>32</v>
      </c>
      <c r="Q99" s="11" t="s">
        <v>47</v>
      </c>
      <c r="R99" s="11" t="s">
        <v>387</v>
      </c>
      <c r="S99" s="11" t="s">
        <v>56</v>
      </c>
      <c r="T99" s="11"/>
      <c r="U99" s="10">
        <v>175</v>
      </c>
      <c r="V99" s="10">
        <f t="shared" si="23"/>
        <v>173.25</v>
      </c>
      <c r="W99" s="10">
        <f t="shared" si="23"/>
        <v>171.51750000000001</v>
      </c>
      <c r="X99" s="10"/>
      <c r="Y99" s="10">
        <f t="shared" si="24"/>
        <v>169.785</v>
      </c>
      <c r="Z99" s="58">
        <v>660</v>
      </c>
      <c r="AA99" s="198">
        <f t="shared" si="25"/>
        <v>171.51750000000001</v>
      </c>
      <c r="AB99" s="18">
        <f t="shared" si="26"/>
        <v>169.80232500000002</v>
      </c>
    </row>
    <row r="100" spans="1:28" x14ac:dyDescent="0.25">
      <c r="A100" s="197"/>
      <c r="B100" s="11"/>
      <c r="C100" s="11"/>
      <c r="D100" s="11"/>
      <c r="E100" s="11"/>
      <c r="F100" s="10"/>
      <c r="G100" s="10">
        <f t="shared" si="19"/>
        <v>0</v>
      </c>
      <c r="H100" s="10">
        <f t="shared" si="19"/>
        <v>0</v>
      </c>
      <c r="I100" s="10"/>
      <c r="J100" s="10">
        <f t="shared" si="20"/>
        <v>0</v>
      </c>
      <c r="K100" s="58"/>
      <c r="L100" s="198">
        <f t="shared" si="21"/>
        <v>0</v>
      </c>
      <c r="M100" s="18">
        <f t="shared" si="22"/>
        <v>0</v>
      </c>
      <c r="O100" s="197">
        <v>45152</v>
      </c>
      <c r="P100" s="11" t="s">
        <v>37</v>
      </c>
      <c r="Q100" s="11" t="s">
        <v>38</v>
      </c>
      <c r="R100" s="11" t="s">
        <v>387</v>
      </c>
      <c r="S100" s="11" t="s">
        <v>391</v>
      </c>
      <c r="T100" s="11"/>
      <c r="U100" s="10">
        <v>550</v>
      </c>
      <c r="V100" s="10">
        <f t="shared" si="23"/>
        <v>544.5</v>
      </c>
      <c r="W100" s="10">
        <f t="shared" si="23"/>
        <v>539.05499999999995</v>
      </c>
      <c r="X100" s="10">
        <v>100</v>
      </c>
      <c r="Y100" s="10">
        <f t="shared" si="24"/>
        <v>533.61</v>
      </c>
      <c r="Z100" s="211">
        <v>659</v>
      </c>
      <c r="AA100" s="198">
        <f t="shared" si="25"/>
        <v>439.05499999999995</v>
      </c>
      <c r="AB100" s="18">
        <f t="shared" si="26"/>
        <v>434.66444999999993</v>
      </c>
    </row>
    <row r="101" spans="1:28" x14ac:dyDescent="0.25">
      <c r="A101" s="197"/>
      <c r="B101" s="11"/>
      <c r="C101" s="11"/>
      <c r="D101" s="11"/>
      <c r="E101" s="11"/>
      <c r="F101" s="10"/>
      <c r="G101" s="10">
        <f t="shared" si="19"/>
        <v>0</v>
      </c>
      <c r="H101" s="10">
        <f t="shared" si="19"/>
        <v>0</v>
      </c>
      <c r="I101" s="10"/>
      <c r="J101" s="10">
        <f t="shared" si="20"/>
        <v>0</v>
      </c>
      <c r="K101" s="58"/>
      <c r="L101" s="198">
        <f t="shared" si="21"/>
        <v>0</v>
      </c>
      <c r="M101" s="18">
        <f t="shared" si="22"/>
        <v>0</v>
      </c>
      <c r="O101" s="197">
        <v>45153</v>
      </c>
      <c r="P101" s="11" t="s">
        <v>37</v>
      </c>
      <c r="Q101" s="11" t="s">
        <v>38</v>
      </c>
      <c r="R101" s="11" t="s">
        <v>392</v>
      </c>
      <c r="S101" s="11" t="s">
        <v>384</v>
      </c>
      <c r="T101" s="11"/>
      <c r="U101" s="10">
        <v>300</v>
      </c>
      <c r="V101" s="10">
        <f t="shared" si="23"/>
        <v>297</v>
      </c>
      <c r="W101" s="10">
        <f t="shared" si="23"/>
        <v>294.02999999999997</v>
      </c>
      <c r="X101" s="10"/>
      <c r="Y101" s="10">
        <f t="shared" si="24"/>
        <v>291.06</v>
      </c>
      <c r="Z101" s="211">
        <v>659</v>
      </c>
      <c r="AA101" s="198">
        <f t="shared" si="25"/>
        <v>294.02999999999997</v>
      </c>
      <c r="AB101" s="18">
        <f t="shared" si="26"/>
        <v>291.08969999999999</v>
      </c>
    </row>
    <row r="102" spans="1:28" x14ac:dyDescent="0.25">
      <c r="A102" s="197"/>
      <c r="B102" s="11"/>
      <c r="C102" s="11"/>
      <c r="D102" s="11"/>
      <c r="E102" s="11"/>
      <c r="F102" s="10"/>
      <c r="G102" s="10">
        <f t="shared" si="19"/>
        <v>0</v>
      </c>
      <c r="H102" s="10">
        <f t="shared" si="19"/>
        <v>0</v>
      </c>
      <c r="I102" s="10"/>
      <c r="J102" s="10">
        <f t="shared" si="20"/>
        <v>0</v>
      </c>
      <c r="K102" s="58"/>
      <c r="L102" s="198">
        <f t="shared" si="21"/>
        <v>0</v>
      </c>
      <c r="M102" s="18">
        <f t="shared" si="22"/>
        <v>0</v>
      </c>
      <c r="O102" s="197">
        <v>45153</v>
      </c>
      <c r="P102" s="11" t="s">
        <v>32</v>
      </c>
      <c r="Q102" s="11" t="s">
        <v>47</v>
      </c>
      <c r="R102" s="11" t="s">
        <v>387</v>
      </c>
      <c r="S102" s="11" t="s">
        <v>390</v>
      </c>
      <c r="T102" s="11"/>
      <c r="U102" s="10">
        <v>150</v>
      </c>
      <c r="V102" s="10">
        <f t="shared" si="23"/>
        <v>148.5</v>
      </c>
      <c r="W102" s="10">
        <f t="shared" si="23"/>
        <v>147.01499999999999</v>
      </c>
      <c r="X102" s="10"/>
      <c r="Y102" s="10">
        <f t="shared" si="24"/>
        <v>145.53</v>
      </c>
      <c r="Z102" s="58">
        <v>660</v>
      </c>
      <c r="AA102" s="198">
        <f t="shared" si="25"/>
        <v>147.01499999999999</v>
      </c>
      <c r="AB102" s="18">
        <f t="shared" si="26"/>
        <v>145.54485</v>
      </c>
    </row>
    <row r="103" spans="1:28" x14ac:dyDescent="0.25">
      <c r="A103" s="197"/>
      <c r="B103" s="11"/>
      <c r="C103" s="11"/>
      <c r="D103" s="11"/>
      <c r="E103" s="11"/>
      <c r="F103" s="10"/>
      <c r="G103" s="10">
        <f t="shared" si="19"/>
        <v>0</v>
      </c>
      <c r="H103" s="10">
        <f t="shared" si="19"/>
        <v>0</v>
      </c>
      <c r="I103" s="10"/>
      <c r="J103" s="10">
        <f t="shared" si="20"/>
        <v>0</v>
      </c>
      <c r="K103" s="58"/>
      <c r="L103" s="198">
        <f t="shared" si="21"/>
        <v>0</v>
      </c>
      <c r="M103" s="18">
        <f t="shared" si="22"/>
        <v>0</v>
      </c>
      <c r="O103" s="197">
        <v>45154</v>
      </c>
      <c r="P103" s="11" t="s">
        <v>37</v>
      </c>
      <c r="Q103" s="11" t="s">
        <v>38</v>
      </c>
      <c r="R103" s="11" t="s">
        <v>387</v>
      </c>
      <c r="S103" s="11" t="s">
        <v>393</v>
      </c>
      <c r="T103" s="11"/>
      <c r="U103" s="10">
        <v>240</v>
      </c>
      <c r="V103" s="10">
        <f t="shared" si="23"/>
        <v>237.6</v>
      </c>
      <c r="W103" s="10">
        <f t="shared" si="23"/>
        <v>235.22399999999999</v>
      </c>
      <c r="X103" s="10">
        <v>100</v>
      </c>
      <c r="Y103" s="10">
        <f t="shared" si="24"/>
        <v>232.84799999999998</v>
      </c>
      <c r="Z103" s="211">
        <v>659</v>
      </c>
      <c r="AA103" s="198">
        <f t="shared" si="25"/>
        <v>135.22399999999999</v>
      </c>
      <c r="AB103" s="18">
        <f t="shared" si="26"/>
        <v>133.87175999999999</v>
      </c>
    </row>
    <row r="104" spans="1:28" x14ac:dyDescent="0.25">
      <c r="A104" s="197"/>
      <c r="B104" s="11"/>
      <c r="C104" s="11"/>
      <c r="D104" s="11"/>
      <c r="E104" s="11"/>
      <c r="F104" s="10"/>
      <c r="G104" s="10">
        <f t="shared" si="19"/>
        <v>0</v>
      </c>
      <c r="H104" s="10">
        <f t="shared" si="19"/>
        <v>0</v>
      </c>
      <c r="I104" s="10"/>
      <c r="J104" s="10">
        <f t="shared" si="20"/>
        <v>0</v>
      </c>
      <c r="K104" s="58"/>
      <c r="L104" s="198">
        <f t="shared" si="21"/>
        <v>0</v>
      </c>
      <c r="M104" s="18">
        <f t="shared" si="22"/>
        <v>0</v>
      </c>
      <c r="O104" s="197">
        <v>45156</v>
      </c>
      <c r="P104" s="11" t="s">
        <v>37</v>
      </c>
      <c r="Q104" s="11" t="s">
        <v>38</v>
      </c>
      <c r="R104" s="11" t="s">
        <v>387</v>
      </c>
      <c r="S104" s="11" t="s">
        <v>88</v>
      </c>
      <c r="T104" s="11"/>
      <c r="U104" s="10">
        <v>150</v>
      </c>
      <c r="V104" s="10">
        <f t="shared" si="23"/>
        <v>148.5</v>
      </c>
      <c r="W104" s="10">
        <f t="shared" si="23"/>
        <v>147.01499999999999</v>
      </c>
      <c r="X104" s="10"/>
      <c r="Y104" s="10">
        <f t="shared" si="24"/>
        <v>145.53</v>
      </c>
      <c r="Z104" s="211">
        <v>659</v>
      </c>
      <c r="AA104" s="198">
        <f t="shared" si="25"/>
        <v>147.01499999999999</v>
      </c>
      <c r="AB104" s="18">
        <f t="shared" si="26"/>
        <v>145.54485</v>
      </c>
    </row>
    <row r="105" spans="1:28" x14ac:dyDescent="0.25">
      <c r="A105" s="197"/>
      <c r="B105" s="11"/>
      <c r="C105" s="11"/>
      <c r="D105" s="11"/>
      <c r="E105" s="11"/>
      <c r="F105" s="10"/>
      <c r="G105" s="10">
        <f t="shared" si="19"/>
        <v>0</v>
      </c>
      <c r="H105" s="10">
        <f t="shared" si="19"/>
        <v>0</v>
      </c>
      <c r="I105" s="10"/>
      <c r="J105" s="10">
        <f t="shared" si="20"/>
        <v>0</v>
      </c>
      <c r="K105" s="58"/>
      <c r="L105" s="198">
        <f t="shared" si="21"/>
        <v>0</v>
      </c>
      <c r="M105" s="18">
        <f t="shared" si="22"/>
        <v>0</v>
      </c>
      <c r="O105" s="197">
        <v>45156</v>
      </c>
      <c r="P105" s="11" t="s">
        <v>32</v>
      </c>
      <c r="Q105" s="11" t="s">
        <v>47</v>
      </c>
      <c r="R105" s="11" t="s">
        <v>387</v>
      </c>
      <c r="S105" s="11" t="s">
        <v>378</v>
      </c>
      <c r="T105" s="11"/>
      <c r="U105" s="10">
        <v>240</v>
      </c>
      <c r="V105" s="10">
        <f t="shared" si="23"/>
        <v>237.6</v>
      </c>
      <c r="W105" s="10">
        <f t="shared" si="23"/>
        <v>235.22399999999999</v>
      </c>
      <c r="X105" s="10">
        <v>90</v>
      </c>
      <c r="Y105" s="10">
        <f t="shared" si="24"/>
        <v>232.84799999999998</v>
      </c>
      <c r="Z105" s="58">
        <v>660</v>
      </c>
      <c r="AA105" s="198">
        <f t="shared" si="25"/>
        <v>145.22399999999999</v>
      </c>
      <c r="AB105" s="18">
        <f t="shared" si="26"/>
        <v>143.77176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19"/>
        <v>0</v>
      </c>
      <c r="H106" s="10">
        <f t="shared" si="19"/>
        <v>0</v>
      </c>
      <c r="I106" s="10"/>
      <c r="J106" s="10">
        <f t="shared" si="20"/>
        <v>0</v>
      </c>
      <c r="K106" s="58"/>
      <c r="L106" s="198">
        <f t="shared" si="21"/>
        <v>0</v>
      </c>
      <c r="M106" s="18">
        <f t="shared" si="22"/>
        <v>0</v>
      </c>
      <c r="O106" s="197">
        <v>45157</v>
      </c>
      <c r="P106" s="11" t="s">
        <v>37</v>
      </c>
      <c r="Q106" s="11" t="s">
        <v>38</v>
      </c>
      <c r="R106" s="11" t="s">
        <v>387</v>
      </c>
      <c r="S106" s="11" t="s">
        <v>394</v>
      </c>
      <c r="T106" s="11"/>
      <c r="U106" s="10">
        <v>580</v>
      </c>
      <c r="V106" s="10">
        <f t="shared" si="23"/>
        <v>574.20000000000005</v>
      </c>
      <c r="W106" s="10">
        <f t="shared" si="23"/>
        <v>568.45800000000008</v>
      </c>
      <c r="X106" s="10">
        <v>220</v>
      </c>
      <c r="Y106" s="10">
        <f t="shared" si="24"/>
        <v>562.71600000000001</v>
      </c>
      <c r="Z106" s="211">
        <v>659</v>
      </c>
      <c r="AA106" s="198">
        <f t="shared" si="25"/>
        <v>348.45800000000008</v>
      </c>
      <c r="AB106" s="18">
        <f t="shared" si="26"/>
        <v>344.97342000000009</v>
      </c>
    </row>
    <row r="107" spans="1:28" ht="14.25" customHeight="1" x14ac:dyDescent="0.25">
      <c r="A107" s="197"/>
      <c r="B107" s="11"/>
      <c r="C107" s="11"/>
      <c r="D107" s="11"/>
      <c r="E107" s="11"/>
      <c r="F107" s="10"/>
      <c r="G107" s="10">
        <f t="shared" si="19"/>
        <v>0</v>
      </c>
      <c r="H107" s="10">
        <f t="shared" si="19"/>
        <v>0</v>
      </c>
      <c r="I107" s="199"/>
      <c r="J107" s="10">
        <f t="shared" si="20"/>
        <v>0</v>
      </c>
      <c r="K107" s="58"/>
      <c r="L107" s="198">
        <f t="shared" si="21"/>
        <v>0</v>
      </c>
      <c r="M107" s="18">
        <f t="shared" si="22"/>
        <v>0</v>
      </c>
      <c r="O107" s="197">
        <v>45158</v>
      </c>
      <c r="P107" s="11" t="s">
        <v>32</v>
      </c>
      <c r="Q107" s="11" t="s">
        <v>47</v>
      </c>
      <c r="R107" s="11" t="s">
        <v>395</v>
      </c>
      <c r="S107" s="11"/>
      <c r="T107" s="11"/>
      <c r="U107" s="10">
        <v>100</v>
      </c>
      <c r="V107" s="10">
        <f t="shared" si="23"/>
        <v>99</v>
      </c>
      <c r="W107" s="10">
        <f t="shared" si="23"/>
        <v>98.01</v>
      </c>
      <c r="X107" s="10"/>
      <c r="Y107" s="10">
        <f t="shared" si="24"/>
        <v>97.02</v>
      </c>
      <c r="Z107" s="58">
        <v>660</v>
      </c>
      <c r="AA107" s="198">
        <f t="shared" si="25"/>
        <v>98.01</v>
      </c>
      <c r="AB107" s="18">
        <f t="shared" si="26"/>
        <v>97.029899999999998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19"/>
        <v>0</v>
      </c>
      <c r="H108" s="10">
        <f t="shared" si="19"/>
        <v>0</v>
      </c>
      <c r="I108" s="199"/>
      <c r="J108" s="10">
        <f t="shared" si="20"/>
        <v>0</v>
      </c>
      <c r="K108" s="58"/>
      <c r="L108" s="198">
        <f t="shared" si="21"/>
        <v>0</v>
      </c>
      <c r="M108" s="18">
        <f t="shared" si="22"/>
        <v>0</v>
      </c>
      <c r="O108" s="197">
        <v>45160</v>
      </c>
      <c r="P108" s="11" t="s">
        <v>37</v>
      </c>
      <c r="Q108" s="11" t="s">
        <v>38</v>
      </c>
      <c r="R108" s="11" t="s">
        <v>396</v>
      </c>
      <c r="S108" s="11" t="s">
        <v>384</v>
      </c>
      <c r="T108" s="11"/>
      <c r="U108" s="10">
        <v>300</v>
      </c>
      <c r="V108" s="10">
        <f t="shared" si="23"/>
        <v>297</v>
      </c>
      <c r="W108" s="10">
        <f t="shared" si="23"/>
        <v>294.02999999999997</v>
      </c>
      <c r="X108" s="199"/>
      <c r="Y108" s="10">
        <f t="shared" si="24"/>
        <v>291.06</v>
      </c>
      <c r="Z108" s="58">
        <v>675</v>
      </c>
      <c r="AA108" s="198">
        <f t="shared" si="25"/>
        <v>294.02999999999997</v>
      </c>
      <c r="AB108" s="18">
        <f t="shared" si="26"/>
        <v>291.08969999999999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19"/>
        <v>0</v>
      </c>
      <c r="H109" s="10">
        <f t="shared" si="19"/>
        <v>0</v>
      </c>
      <c r="I109" s="10"/>
      <c r="J109" s="10">
        <f t="shared" si="20"/>
        <v>0</v>
      </c>
      <c r="K109" s="58"/>
      <c r="L109" s="198">
        <f t="shared" si="21"/>
        <v>0</v>
      </c>
      <c r="M109" s="18">
        <f t="shared" si="22"/>
        <v>0</v>
      </c>
      <c r="O109" s="197">
        <v>45163</v>
      </c>
      <c r="P109" s="11" t="s">
        <v>32</v>
      </c>
      <c r="Q109" s="11" t="s">
        <v>47</v>
      </c>
      <c r="R109" s="11" t="s">
        <v>387</v>
      </c>
      <c r="S109" s="11" t="s">
        <v>393</v>
      </c>
      <c r="T109" s="11"/>
      <c r="U109" s="10">
        <v>240</v>
      </c>
      <c r="V109" s="10">
        <f t="shared" si="23"/>
        <v>237.6</v>
      </c>
      <c r="W109" s="10">
        <f t="shared" si="23"/>
        <v>235.22399999999999</v>
      </c>
      <c r="X109" s="199">
        <v>90</v>
      </c>
      <c r="Y109" s="10">
        <f t="shared" si="24"/>
        <v>232.84799999999998</v>
      </c>
      <c r="Z109" s="58">
        <v>674</v>
      </c>
      <c r="AA109" s="198">
        <f t="shared" si="25"/>
        <v>145.22399999999999</v>
      </c>
      <c r="AB109" s="18">
        <f t="shared" si="26"/>
        <v>143.77176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19"/>
        <v>0</v>
      </c>
      <c r="H110" s="10">
        <f t="shared" si="19"/>
        <v>0</v>
      </c>
      <c r="I110" s="11"/>
      <c r="J110" s="10">
        <f t="shared" si="20"/>
        <v>0</v>
      </c>
      <c r="K110" s="58"/>
      <c r="L110" s="198">
        <f t="shared" si="21"/>
        <v>0</v>
      </c>
      <c r="M110" s="18">
        <f t="shared" si="22"/>
        <v>0</v>
      </c>
      <c r="O110" s="197">
        <v>45168</v>
      </c>
      <c r="P110" s="11" t="s">
        <v>37</v>
      </c>
      <c r="Q110" s="11" t="s">
        <v>38</v>
      </c>
      <c r="R110" s="11" t="s">
        <v>387</v>
      </c>
      <c r="S110" s="11" t="s">
        <v>88</v>
      </c>
      <c r="T110" s="11"/>
      <c r="U110" s="10">
        <v>150</v>
      </c>
      <c r="V110" s="10">
        <f t="shared" si="23"/>
        <v>148.5</v>
      </c>
      <c r="W110" s="10">
        <f t="shared" si="23"/>
        <v>147.01499999999999</v>
      </c>
      <c r="X110" s="10"/>
      <c r="Y110" s="10">
        <f t="shared" si="24"/>
        <v>145.53</v>
      </c>
      <c r="Z110" s="58">
        <v>675</v>
      </c>
      <c r="AA110" s="198">
        <f t="shared" si="25"/>
        <v>147.01499999999999</v>
      </c>
      <c r="AB110" s="18">
        <f t="shared" si="26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19"/>
        <v>0</v>
      </c>
      <c r="H111" s="10">
        <f t="shared" si="19"/>
        <v>0</v>
      </c>
      <c r="I111" s="11"/>
      <c r="J111" s="10">
        <f t="shared" si="20"/>
        <v>0</v>
      </c>
      <c r="K111" s="58"/>
      <c r="L111" s="198">
        <f t="shared" si="21"/>
        <v>0</v>
      </c>
      <c r="M111" s="18">
        <f t="shared" si="22"/>
        <v>0</v>
      </c>
      <c r="O111" s="197">
        <v>45159</v>
      </c>
      <c r="P111" s="11" t="s">
        <v>32</v>
      </c>
      <c r="Q111" s="11" t="s">
        <v>47</v>
      </c>
      <c r="R111" s="11" t="s">
        <v>387</v>
      </c>
      <c r="S111" s="11" t="s">
        <v>88</v>
      </c>
      <c r="T111" s="11"/>
      <c r="U111" s="10">
        <v>150</v>
      </c>
      <c r="V111" s="10">
        <f t="shared" si="23"/>
        <v>148.5</v>
      </c>
      <c r="W111" s="10">
        <f t="shared" si="23"/>
        <v>147.01499999999999</v>
      </c>
      <c r="X111" s="11"/>
      <c r="Y111" s="10">
        <f t="shared" si="24"/>
        <v>145.53</v>
      </c>
      <c r="Z111" s="58">
        <v>674</v>
      </c>
      <c r="AA111" s="198">
        <f t="shared" si="25"/>
        <v>147.01499999999999</v>
      </c>
      <c r="AB111" s="18">
        <f t="shared" si="26"/>
        <v>145.54485</v>
      </c>
    </row>
    <row r="112" spans="1:28" x14ac:dyDescent="0.25">
      <c r="A112" s="197"/>
      <c r="B112" s="11"/>
      <c r="C112" s="11"/>
      <c r="D112" s="11"/>
      <c r="E112" s="11"/>
      <c r="F112" s="10"/>
      <c r="G112" s="10"/>
      <c r="H112" s="10"/>
      <c r="I112" s="11"/>
      <c r="J112" s="10"/>
      <c r="K112" s="58"/>
      <c r="L112" s="58"/>
      <c r="M112" s="18"/>
      <c r="O112" s="197"/>
      <c r="P112" s="11"/>
      <c r="Q112" s="11"/>
      <c r="R112" s="11"/>
      <c r="S112" s="11"/>
      <c r="T112" s="11"/>
      <c r="U112" s="10"/>
      <c r="V112" s="10">
        <f t="shared" si="23"/>
        <v>0</v>
      </c>
      <c r="W112" s="10">
        <f t="shared" si="23"/>
        <v>0</v>
      </c>
      <c r="X112" s="11"/>
      <c r="Y112" s="10">
        <f t="shared" si="24"/>
        <v>0</v>
      </c>
      <c r="Z112" s="58"/>
      <c r="AA112" s="198">
        <f t="shared" si="25"/>
        <v>0</v>
      </c>
      <c r="AB112" s="18">
        <f t="shared" si="26"/>
        <v>0</v>
      </c>
    </row>
    <row r="113" spans="1:28" x14ac:dyDescent="0.25">
      <c r="A113" s="197"/>
      <c r="B113" s="11"/>
      <c r="C113" s="11"/>
      <c r="D113" s="11"/>
      <c r="E113" s="11"/>
      <c r="F113" s="20" t="s">
        <v>13</v>
      </c>
      <c r="G113" s="21">
        <f>SUM(G93:G112)</f>
        <v>668.25</v>
      </c>
      <c r="H113" s="21"/>
      <c r="I113" s="21" t="s">
        <v>381</v>
      </c>
      <c r="J113" s="21">
        <f>SUM(J93:J112)</f>
        <v>654.88499999999999</v>
      </c>
      <c r="K113" s="21"/>
      <c r="L113" s="21"/>
      <c r="M113" s="21">
        <f>SUM(M93:M112)</f>
        <v>654.95182499999999</v>
      </c>
      <c r="O113" s="197"/>
      <c r="P113" s="11"/>
      <c r="Q113" s="11"/>
      <c r="R113" s="11"/>
      <c r="S113" s="11"/>
      <c r="T113" s="11"/>
      <c r="U113" s="10"/>
      <c r="V113" s="10"/>
      <c r="W113" s="10"/>
      <c r="X113" s="11"/>
      <c r="Y113" s="10"/>
      <c r="Z113" s="58"/>
      <c r="AA113" s="58"/>
      <c r="AB113" s="18"/>
    </row>
    <row r="114" spans="1:28" x14ac:dyDescent="0.25">
      <c r="A114" s="197"/>
      <c r="B114" s="11"/>
      <c r="C114" s="11"/>
      <c r="D114" s="11"/>
      <c r="E114" s="11"/>
      <c r="F114" s="20" t="s">
        <v>382</v>
      </c>
      <c r="G114" s="200">
        <f>G113*0.99</f>
        <v>661.5675</v>
      </c>
      <c r="H114" s="200"/>
      <c r="I114" s="16"/>
      <c r="J114" s="16"/>
      <c r="K114" s="18"/>
      <c r="L114" s="18"/>
      <c r="M114" s="18"/>
      <c r="O114" s="197"/>
      <c r="P114" s="11"/>
      <c r="Q114" s="11"/>
      <c r="R114" s="11"/>
      <c r="S114" s="11"/>
      <c r="T114" s="11"/>
      <c r="U114" s="20" t="s">
        <v>13</v>
      </c>
      <c r="V114" s="21">
        <f>SUM(V94:V113)</f>
        <v>4172.8500000000004</v>
      </c>
      <c r="W114" s="21"/>
      <c r="X114" s="21" t="s">
        <v>381</v>
      </c>
      <c r="Y114" s="21">
        <f>SUM(Y94:Y113)</f>
        <v>4089.3930000000005</v>
      </c>
      <c r="Z114" s="21"/>
      <c r="AA114" s="21"/>
      <c r="AB114" s="21">
        <f>SUM(AB94:AB113)</f>
        <v>3396.8102850000005</v>
      </c>
    </row>
    <row r="115" spans="1:28" ht="15.75" x14ac:dyDescent="0.25">
      <c r="A115" s="7"/>
      <c r="B115" s="11"/>
      <c r="C115" s="11"/>
      <c r="D115" s="11"/>
      <c r="E115" s="11"/>
      <c r="F115" s="310" t="s">
        <v>17</v>
      </c>
      <c r="G115" s="310"/>
      <c r="H115" s="310"/>
      <c r="I115" s="310"/>
      <c r="J115" s="201"/>
      <c r="K115" s="202">
        <f>G114-J113</f>
        <v>6.6825000000000045</v>
      </c>
      <c r="L115" s="203"/>
      <c r="M115" s="33"/>
      <c r="O115" s="197"/>
      <c r="P115" s="11"/>
      <c r="Q115" s="11"/>
      <c r="R115" s="11"/>
      <c r="S115" s="11"/>
      <c r="T115" s="11"/>
      <c r="U115" s="20" t="s">
        <v>382</v>
      </c>
      <c r="V115" s="200">
        <f>V114*0.99</f>
        <v>4131.1215000000002</v>
      </c>
      <c r="W115" s="200"/>
      <c r="X115" s="16"/>
      <c r="Y115" s="16"/>
      <c r="Z115" s="18"/>
      <c r="AA115" s="18"/>
      <c r="AB115" s="18"/>
    </row>
    <row r="116" spans="1:28" ht="15.75" x14ac:dyDescent="0.25">
      <c r="O116" s="7"/>
      <c r="P116" s="11"/>
      <c r="Q116" s="11"/>
      <c r="R116" s="11"/>
      <c r="S116" s="11"/>
      <c r="T116" s="11"/>
      <c r="U116" s="310" t="s">
        <v>17</v>
      </c>
      <c r="V116" s="310"/>
      <c r="W116" s="310"/>
      <c r="X116" s="310"/>
      <c r="Y116" s="201"/>
      <c r="Z116" s="202">
        <f>V115-Y114</f>
        <v>41.728499999999713</v>
      </c>
      <c r="AA116" s="203"/>
      <c r="AB116" s="33"/>
    </row>
    <row r="123" spans="1:28" ht="26.25" x14ac:dyDescent="0.4">
      <c r="B123" s="309" t="s">
        <v>97</v>
      </c>
      <c r="C123" s="309"/>
      <c r="D123" s="309"/>
      <c r="E123" s="309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6" t="s">
        <v>371</v>
      </c>
      <c r="H124" s="196" t="s">
        <v>372</v>
      </c>
      <c r="I124" s="4" t="s">
        <v>244</v>
      </c>
      <c r="J124" s="4" t="s">
        <v>373</v>
      </c>
      <c r="K124" s="4" t="s">
        <v>11</v>
      </c>
      <c r="L124" s="4" t="s">
        <v>397</v>
      </c>
      <c r="M124" s="4" t="s">
        <v>375</v>
      </c>
      <c r="P124" s="309" t="s">
        <v>167</v>
      </c>
      <c r="Q124" s="309"/>
      <c r="R124" s="309"/>
      <c r="S124" s="309"/>
      <c r="T124" s="309"/>
    </row>
    <row r="125" spans="1:28" x14ac:dyDescent="0.25">
      <c r="A125" s="197">
        <v>45175</v>
      </c>
      <c r="B125" s="11" t="s">
        <v>71</v>
      </c>
      <c r="C125" s="11" t="s">
        <v>47</v>
      </c>
      <c r="D125" s="11" t="s">
        <v>384</v>
      </c>
      <c r="E125" s="11" t="s">
        <v>26</v>
      </c>
      <c r="F125" s="10">
        <v>150</v>
      </c>
      <c r="G125" s="10">
        <f t="shared" ref="G125:H143" si="27">F125*0.99</f>
        <v>148.5</v>
      </c>
      <c r="H125" s="10">
        <f t="shared" si="27"/>
        <v>147.01499999999999</v>
      </c>
      <c r="I125" s="10"/>
      <c r="J125" s="10">
        <f t="shared" ref="J125:J132" si="28">G125*0.98</f>
        <v>145.53</v>
      </c>
      <c r="K125" s="212">
        <v>697</v>
      </c>
      <c r="L125" s="198">
        <f t="shared" ref="L125:L143" si="29">H125-I125</f>
        <v>147.01499999999999</v>
      </c>
      <c r="M125" s="18">
        <f t="shared" ref="M125:M132" si="30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6" t="s">
        <v>371</v>
      </c>
      <c r="W125" s="196" t="s">
        <v>372</v>
      </c>
      <c r="X125" s="4" t="s">
        <v>244</v>
      </c>
      <c r="Y125" s="4" t="s">
        <v>373</v>
      </c>
      <c r="Z125" s="4" t="s">
        <v>11</v>
      </c>
      <c r="AA125" s="4" t="s">
        <v>374</v>
      </c>
      <c r="AB125" s="4" t="s">
        <v>375</v>
      </c>
    </row>
    <row r="126" spans="1:28" x14ac:dyDescent="0.25">
      <c r="A126" s="197">
        <v>45176</v>
      </c>
      <c r="B126" s="11" t="s">
        <v>71</v>
      </c>
      <c r="C126" s="11" t="s">
        <v>47</v>
      </c>
      <c r="D126" s="11" t="s">
        <v>384</v>
      </c>
      <c r="E126" s="11" t="s">
        <v>379</v>
      </c>
      <c r="F126" s="10">
        <v>240</v>
      </c>
      <c r="G126" s="10">
        <f t="shared" si="27"/>
        <v>237.6</v>
      </c>
      <c r="H126" s="10">
        <f t="shared" si="27"/>
        <v>235.22399999999999</v>
      </c>
      <c r="I126" s="10">
        <v>100</v>
      </c>
      <c r="J126" s="10">
        <f t="shared" si="28"/>
        <v>232.84799999999998</v>
      </c>
      <c r="K126" s="212">
        <v>697</v>
      </c>
      <c r="L126" s="198">
        <f t="shared" si="29"/>
        <v>135.22399999999999</v>
      </c>
      <c r="M126" s="18">
        <f t="shared" si="30"/>
        <v>133.87175999999999</v>
      </c>
      <c r="O126" s="213">
        <v>45205</v>
      </c>
      <c r="P126" s="127" t="s">
        <v>79</v>
      </c>
      <c r="Q126" s="127" t="s">
        <v>33</v>
      </c>
      <c r="R126" s="127" t="s">
        <v>398</v>
      </c>
      <c r="S126" s="127" t="s">
        <v>399</v>
      </c>
      <c r="T126" s="127"/>
      <c r="U126" s="214">
        <v>340</v>
      </c>
      <c r="V126" s="214">
        <f t="shared" ref="V126:W145" si="31">U126*0.99</f>
        <v>336.6</v>
      </c>
      <c r="W126" s="214">
        <f t="shared" si="31"/>
        <v>333.23400000000004</v>
      </c>
      <c r="X126" s="214">
        <v>170</v>
      </c>
      <c r="Y126" s="214">
        <f t="shared" ref="Y126:Y145" si="32">W126*0.96</f>
        <v>319.90464000000003</v>
      </c>
      <c r="Z126" s="215">
        <v>735</v>
      </c>
      <c r="AA126" s="216">
        <f t="shared" ref="AA126:AA133" si="33">W126-X126</f>
        <v>163.23400000000004</v>
      </c>
      <c r="AB126" s="214">
        <f t="shared" ref="AB126:AB133" si="34">AA126*0.96</f>
        <v>156.70464000000004</v>
      </c>
    </row>
    <row r="127" spans="1:28" x14ac:dyDescent="0.25">
      <c r="A127" s="197">
        <v>45177</v>
      </c>
      <c r="B127" s="11" t="s">
        <v>104</v>
      </c>
      <c r="C127" s="11" t="s">
        <v>47</v>
      </c>
      <c r="D127" s="11" t="s">
        <v>384</v>
      </c>
      <c r="E127" s="11" t="s">
        <v>56</v>
      </c>
      <c r="F127" s="10">
        <v>175</v>
      </c>
      <c r="G127" s="10">
        <f t="shared" si="27"/>
        <v>173.25</v>
      </c>
      <c r="H127" s="10">
        <f t="shared" si="27"/>
        <v>171.51750000000001</v>
      </c>
      <c r="I127" s="10"/>
      <c r="J127" s="10">
        <f t="shared" si="28"/>
        <v>169.785</v>
      </c>
      <c r="K127" s="212">
        <v>697</v>
      </c>
      <c r="L127" s="198">
        <f t="shared" si="29"/>
        <v>171.51750000000001</v>
      </c>
      <c r="M127" s="18">
        <f t="shared" si="30"/>
        <v>169.80232500000002</v>
      </c>
      <c r="O127" s="213">
        <v>45208</v>
      </c>
      <c r="P127" s="127" t="s">
        <v>400</v>
      </c>
      <c r="Q127" s="127" t="s">
        <v>33</v>
      </c>
      <c r="R127" s="127" t="s">
        <v>401</v>
      </c>
      <c r="S127" s="127" t="s">
        <v>393</v>
      </c>
      <c r="T127" s="127"/>
      <c r="U127" s="214">
        <v>240</v>
      </c>
      <c r="V127" s="214">
        <f t="shared" si="31"/>
        <v>237.6</v>
      </c>
      <c r="W127" s="214">
        <f t="shared" si="31"/>
        <v>235.22399999999999</v>
      </c>
      <c r="X127" s="214"/>
      <c r="Y127" s="214">
        <f t="shared" si="32"/>
        <v>225.81503999999998</v>
      </c>
      <c r="Z127" s="215">
        <v>735</v>
      </c>
      <c r="AA127" s="216">
        <f t="shared" si="33"/>
        <v>235.22399999999999</v>
      </c>
      <c r="AB127" s="214">
        <f t="shared" si="34"/>
        <v>225.81503999999998</v>
      </c>
    </row>
    <row r="128" spans="1:28" x14ac:dyDescent="0.25">
      <c r="A128" s="197">
        <v>45177</v>
      </c>
      <c r="B128" s="11" t="s">
        <v>104</v>
      </c>
      <c r="C128" s="11" t="s">
        <v>47</v>
      </c>
      <c r="D128" s="11" t="s">
        <v>402</v>
      </c>
      <c r="E128" s="11"/>
      <c r="F128" s="10">
        <v>40</v>
      </c>
      <c r="G128" s="10">
        <f t="shared" si="27"/>
        <v>39.6</v>
      </c>
      <c r="H128" s="10">
        <f t="shared" si="27"/>
        <v>39.204000000000001</v>
      </c>
      <c r="I128" s="10"/>
      <c r="J128" s="10">
        <f t="shared" si="28"/>
        <v>38.808</v>
      </c>
      <c r="K128" s="212">
        <v>697</v>
      </c>
      <c r="L128" s="198">
        <f t="shared" si="29"/>
        <v>39.204000000000001</v>
      </c>
      <c r="M128" s="18">
        <f t="shared" si="30"/>
        <v>38.811959999999999</v>
      </c>
      <c r="O128" s="213">
        <v>45211</v>
      </c>
      <c r="P128" s="127" t="s">
        <v>99</v>
      </c>
      <c r="Q128" s="127" t="s">
        <v>38</v>
      </c>
      <c r="R128" s="127" t="s">
        <v>398</v>
      </c>
      <c r="S128" s="127" t="s">
        <v>399</v>
      </c>
      <c r="T128" s="127"/>
      <c r="U128" s="214">
        <v>340</v>
      </c>
      <c r="V128" s="214">
        <f t="shared" si="31"/>
        <v>336.6</v>
      </c>
      <c r="W128" s="214">
        <f t="shared" si="31"/>
        <v>333.23400000000004</v>
      </c>
      <c r="X128" s="214">
        <v>170</v>
      </c>
      <c r="Y128" s="214">
        <f t="shared" si="32"/>
        <v>319.90464000000003</v>
      </c>
      <c r="Z128" s="215">
        <v>736</v>
      </c>
      <c r="AA128" s="216">
        <f t="shared" si="33"/>
        <v>163.23400000000004</v>
      </c>
      <c r="AB128" s="214">
        <f t="shared" si="34"/>
        <v>156.70464000000004</v>
      </c>
    </row>
    <row r="129" spans="1:28" x14ac:dyDescent="0.25">
      <c r="A129" s="197">
        <v>45156</v>
      </c>
      <c r="B129" s="11" t="s">
        <v>71</v>
      </c>
      <c r="C129" s="11" t="s">
        <v>47</v>
      </c>
      <c r="D129" s="11" t="s">
        <v>384</v>
      </c>
      <c r="E129" s="11" t="s">
        <v>56</v>
      </c>
      <c r="F129" s="10">
        <v>175</v>
      </c>
      <c r="G129" s="10">
        <f t="shared" si="27"/>
        <v>173.25</v>
      </c>
      <c r="H129" s="10">
        <f t="shared" si="27"/>
        <v>171.51750000000001</v>
      </c>
      <c r="I129" s="10"/>
      <c r="J129" s="10">
        <f t="shared" si="28"/>
        <v>169.785</v>
      </c>
      <c r="K129" s="212">
        <v>697</v>
      </c>
      <c r="L129" s="198">
        <f t="shared" si="29"/>
        <v>171.51750000000001</v>
      </c>
      <c r="M129" s="18">
        <f t="shared" si="30"/>
        <v>169.80232500000002</v>
      </c>
      <c r="O129" s="213"/>
      <c r="P129" s="127"/>
      <c r="Q129" s="127"/>
      <c r="R129" s="127"/>
      <c r="S129" s="127"/>
      <c r="T129" s="127"/>
      <c r="U129" s="214"/>
      <c r="V129" s="214">
        <f t="shared" si="31"/>
        <v>0</v>
      </c>
      <c r="W129" s="214">
        <f t="shared" si="31"/>
        <v>0</v>
      </c>
      <c r="X129" s="214"/>
      <c r="Y129" s="214">
        <f t="shared" si="32"/>
        <v>0</v>
      </c>
      <c r="Z129" s="215"/>
      <c r="AA129" s="216">
        <f t="shared" si="33"/>
        <v>0</v>
      </c>
      <c r="AB129" s="214">
        <f t="shared" si="34"/>
        <v>0</v>
      </c>
    </row>
    <row r="130" spans="1:28" x14ac:dyDescent="0.25">
      <c r="A130" s="197">
        <v>45187</v>
      </c>
      <c r="B130" s="11" t="s">
        <v>99</v>
      </c>
      <c r="C130" s="11" t="s">
        <v>38</v>
      </c>
      <c r="D130" s="11" t="s">
        <v>384</v>
      </c>
      <c r="E130" s="11" t="s">
        <v>385</v>
      </c>
      <c r="F130" s="10">
        <v>550</v>
      </c>
      <c r="G130" s="10">
        <f t="shared" si="27"/>
        <v>544.5</v>
      </c>
      <c r="H130" s="10">
        <f t="shared" si="27"/>
        <v>539.05499999999995</v>
      </c>
      <c r="I130" s="10"/>
      <c r="J130" s="10">
        <f t="shared" si="28"/>
        <v>533.61</v>
      </c>
      <c r="K130" s="217">
        <v>698</v>
      </c>
      <c r="L130" s="198">
        <f t="shared" si="29"/>
        <v>539.05499999999995</v>
      </c>
      <c r="M130" s="18">
        <f t="shared" si="30"/>
        <v>533.66444999999999</v>
      </c>
      <c r="O130" s="213">
        <v>45212</v>
      </c>
      <c r="P130" s="127" t="s">
        <v>99</v>
      </c>
      <c r="Q130" s="127" t="s">
        <v>38</v>
      </c>
      <c r="R130" s="127" t="s">
        <v>401</v>
      </c>
      <c r="S130" s="127" t="s">
        <v>88</v>
      </c>
      <c r="T130" s="127"/>
      <c r="U130" s="214">
        <v>150</v>
      </c>
      <c r="V130" s="214">
        <f t="shared" si="31"/>
        <v>148.5</v>
      </c>
      <c r="W130" s="214">
        <f t="shared" si="31"/>
        <v>147.01499999999999</v>
      </c>
      <c r="X130" s="214"/>
      <c r="Y130" s="214">
        <f t="shared" si="32"/>
        <v>141.13439999999997</v>
      </c>
      <c r="Z130" s="215">
        <v>736</v>
      </c>
      <c r="AA130" s="216">
        <f t="shared" si="33"/>
        <v>147.01499999999999</v>
      </c>
      <c r="AB130" s="214">
        <f t="shared" si="34"/>
        <v>141.13439999999997</v>
      </c>
    </row>
    <row r="131" spans="1:28" x14ac:dyDescent="0.25">
      <c r="A131" s="197">
        <v>45187</v>
      </c>
      <c r="B131" s="11" t="s">
        <v>99</v>
      </c>
      <c r="C131" s="11" t="s">
        <v>38</v>
      </c>
      <c r="D131" s="11" t="s">
        <v>403</v>
      </c>
      <c r="E131" s="11"/>
      <c r="F131" s="10">
        <v>42</v>
      </c>
      <c r="G131" s="10">
        <f t="shared" si="27"/>
        <v>41.58</v>
      </c>
      <c r="H131" s="10">
        <f t="shared" si="27"/>
        <v>41.164200000000001</v>
      </c>
      <c r="I131" s="10"/>
      <c r="J131" s="10">
        <f t="shared" si="28"/>
        <v>40.748399999999997</v>
      </c>
      <c r="K131" s="217">
        <v>698</v>
      </c>
      <c r="L131" s="198">
        <f t="shared" si="29"/>
        <v>41.164200000000001</v>
      </c>
      <c r="M131" s="18">
        <f t="shared" si="30"/>
        <v>40.752558000000001</v>
      </c>
      <c r="O131" s="213">
        <v>45215</v>
      </c>
      <c r="P131" s="127" t="s">
        <v>99</v>
      </c>
      <c r="Q131" s="127" t="s">
        <v>38</v>
      </c>
      <c r="R131" s="127" t="s">
        <v>401</v>
      </c>
      <c r="S131" s="127" t="s">
        <v>404</v>
      </c>
      <c r="T131" s="127"/>
      <c r="U131" s="214">
        <v>550</v>
      </c>
      <c r="V131" s="214">
        <f t="shared" si="31"/>
        <v>544.5</v>
      </c>
      <c r="W131" s="214">
        <f t="shared" si="31"/>
        <v>539.05499999999995</v>
      </c>
      <c r="X131" s="214">
        <v>270</v>
      </c>
      <c r="Y131" s="214">
        <f t="shared" si="32"/>
        <v>517.49279999999999</v>
      </c>
      <c r="Z131" s="215">
        <v>736</v>
      </c>
      <c r="AA131" s="216">
        <f t="shared" si="33"/>
        <v>269.05499999999995</v>
      </c>
      <c r="AB131" s="214">
        <f t="shared" si="34"/>
        <v>258.29279999999994</v>
      </c>
    </row>
    <row r="132" spans="1:28" x14ac:dyDescent="0.25">
      <c r="A132" s="197">
        <v>45187</v>
      </c>
      <c r="B132" s="11" t="s">
        <v>99</v>
      </c>
      <c r="C132" s="11" t="s">
        <v>38</v>
      </c>
      <c r="D132" s="11" t="s">
        <v>402</v>
      </c>
      <c r="E132" s="11"/>
      <c r="F132" s="10">
        <v>45</v>
      </c>
      <c r="G132" s="10">
        <f t="shared" si="27"/>
        <v>44.55</v>
      </c>
      <c r="H132" s="10">
        <f t="shared" si="27"/>
        <v>44.104499999999994</v>
      </c>
      <c r="I132" s="10"/>
      <c r="J132" s="10">
        <f t="shared" si="28"/>
        <v>43.658999999999999</v>
      </c>
      <c r="K132" s="217">
        <v>698</v>
      </c>
      <c r="L132" s="198">
        <f t="shared" si="29"/>
        <v>44.104499999999994</v>
      </c>
      <c r="M132" s="18">
        <f t="shared" si="30"/>
        <v>43.663454999999992</v>
      </c>
      <c r="O132" s="213">
        <v>45216</v>
      </c>
      <c r="P132" s="127" t="s">
        <v>99</v>
      </c>
      <c r="Q132" s="127" t="s">
        <v>38</v>
      </c>
      <c r="R132" s="127" t="s">
        <v>405</v>
      </c>
      <c r="S132" s="127" t="s">
        <v>399</v>
      </c>
      <c r="T132" s="127"/>
      <c r="U132" s="214">
        <v>340</v>
      </c>
      <c r="V132" s="214">
        <f t="shared" si="31"/>
        <v>336.6</v>
      </c>
      <c r="W132" s="214">
        <f t="shared" si="31"/>
        <v>333.23400000000004</v>
      </c>
      <c r="X132" s="214">
        <v>170</v>
      </c>
      <c r="Y132" s="214">
        <f t="shared" si="32"/>
        <v>319.90464000000003</v>
      </c>
      <c r="Z132" s="215">
        <v>736</v>
      </c>
      <c r="AA132" s="216">
        <f t="shared" si="33"/>
        <v>163.23400000000004</v>
      </c>
      <c r="AB132" s="214">
        <f t="shared" si="34"/>
        <v>156.70464000000004</v>
      </c>
    </row>
    <row r="133" spans="1:28" x14ac:dyDescent="0.25">
      <c r="A133" s="197">
        <v>44825</v>
      </c>
      <c r="B133" s="11" t="s">
        <v>79</v>
      </c>
      <c r="C133" s="11" t="s">
        <v>33</v>
      </c>
      <c r="D133" s="11" t="s">
        <v>246</v>
      </c>
      <c r="E133" s="11" t="s">
        <v>377</v>
      </c>
      <c r="F133" s="10">
        <v>150</v>
      </c>
      <c r="G133" s="10">
        <f t="shared" si="27"/>
        <v>148.5</v>
      </c>
      <c r="H133" s="10">
        <f t="shared" si="27"/>
        <v>147.01499999999999</v>
      </c>
      <c r="I133" s="10"/>
      <c r="J133" s="10">
        <f t="shared" ref="J133:J143" si="35">H133*0.96</f>
        <v>141.13439999999997</v>
      </c>
      <c r="K133" s="58"/>
      <c r="L133" s="198">
        <f t="shared" si="29"/>
        <v>147.01499999999999</v>
      </c>
      <c r="M133" s="18">
        <f t="shared" ref="M133:M143" si="36">L133*0.96</f>
        <v>141.13439999999997</v>
      </c>
      <c r="O133" s="213">
        <v>45217</v>
      </c>
      <c r="P133" s="127" t="s">
        <v>99</v>
      </c>
      <c r="Q133" s="127" t="s">
        <v>38</v>
      </c>
      <c r="R133" s="127" t="s">
        <v>406</v>
      </c>
      <c r="S133" s="127" t="s">
        <v>377</v>
      </c>
      <c r="T133" s="127"/>
      <c r="U133" s="214">
        <v>150</v>
      </c>
      <c r="V133" s="214">
        <f t="shared" si="31"/>
        <v>148.5</v>
      </c>
      <c r="W133" s="214">
        <f t="shared" si="31"/>
        <v>147.01499999999999</v>
      </c>
      <c r="X133" s="214"/>
      <c r="Y133" s="214">
        <f t="shared" si="32"/>
        <v>141.13439999999997</v>
      </c>
      <c r="Z133" s="215">
        <v>736</v>
      </c>
      <c r="AA133" s="216">
        <f t="shared" si="33"/>
        <v>147.01499999999999</v>
      </c>
      <c r="AB133" s="214">
        <f t="shared" si="34"/>
        <v>141.13439999999997</v>
      </c>
    </row>
    <row r="134" spans="1:28" x14ac:dyDescent="0.25">
      <c r="A134" s="197">
        <v>45191</v>
      </c>
      <c r="B134" s="11" t="s">
        <v>79</v>
      </c>
      <c r="C134" s="11" t="s">
        <v>33</v>
      </c>
      <c r="D134" s="11" t="s">
        <v>384</v>
      </c>
      <c r="E134" s="11" t="s">
        <v>331</v>
      </c>
      <c r="F134" s="10">
        <v>270</v>
      </c>
      <c r="G134" s="10">
        <f t="shared" si="27"/>
        <v>267.3</v>
      </c>
      <c r="H134" s="10">
        <f t="shared" si="27"/>
        <v>264.62700000000001</v>
      </c>
      <c r="I134" s="10">
        <v>120</v>
      </c>
      <c r="J134" s="10">
        <f t="shared" si="35"/>
        <v>254.04192</v>
      </c>
      <c r="K134" s="58"/>
      <c r="L134" s="198">
        <f t="shared" si="29"/>
        <v>144.62700000000001</v>
      </c>
      <c r="M134" s="18">
        <f t="shared" si="36"/>
        <v>138.84192000000002</v>
      </c>
      <c r="O134" s="213"/>
      <c r="P134" s="127"/>
      <c r="Q134" s="127"/>
      <c r="R134" s="127"/>
      <c r="S134" s="127"/>
      <c r="T134" s="127"/>
      <c r="U134" s="214"/>
      <c r="V134" s="214">
        <f t="shared" si="31"/>
        <v>0</v>
      </c>
      <c r="W134" s="214">
        <f t="shared" si="31"/>
        <v>0</v>
      </c>
      <c r="X134" s="214"/>
      <c r="Y134" s="214">
        <f t="shared" si="32"/>
        <v>0</v>
      </c>
      <c r="Z134" s="215"/>
      <c r="AA134" s="216"/>
      <c r="AB134" s="214"/>
    </row>
    <row r="135" spans="1:28" x14ac:dyDescent="0.25">
      <c r="A135" s="197">
        <v>45192</v>
      </c>
      <c r="B135" s="11" t="s">
        <v>71</v>
      </c>
      <c r="C135" s="11" t="s">
        <v>47</v>
      </c>
      <c r="D135" s="11" t="s">
        <v>384</v>
      </c>
      <c r="E135" s="11" t="s">
        <v>393</v>
      </c>
      <c r="F135" s="10">
        <v>240</v>
      </c>
      <c r="G135" s="10">
        <f t="shared" si="27"/>
        <v>237.6</v>
      </c>
      <c r="H135" s="10">
        <f t="shared" si="27"/>
        <v>235.22399999999999</v>
      </c>
      <c r="I135" s="10">
        <v>100</v>
      </c>
      <c r="J135" s="10">
        <f t="shared" si="35"/>
        <v>225.81503999999998</v>
      </c>
      <c r="K135" s="58"/>
      <c r="L135" s="198">
        <f t="shared" si="29"/>
        <v>135.22399999999999</v>
      </c>
      <c r="M135" s="18">
        <f t="shared" si="36"/>
        <v>129.81503999999998</v>
      </c>
      <c r="O135" s="213">
        <v>45218</v>
      </c>
      <c r="P135" s="127" t="s">
        <v>99</v>
      </c>
      <c r="Q135" s="127" t="s">
        <v>38</v>
      </c>
      <c r="R135" s="127" t="s">
        <v>401</v>
      </c>
      <c r="S135" s="127" t="s">
        <v>160</v>
      </c>
      <c r="T135" s="127"/>
      <c r="U135" s="214">
        <v>670</v>
      </c>
      <c r="V135" s="214">
        <f t="shared" si="31"/>
        <v>663.3</v>
      </c>
      <c r="W135" s="214">
        <f t="shared" si="31"/>
        <v>656.66699999999992</v>
      </c>
      <c r="X135" s="214">
        <v>330</v>
      </c>
      <c r="Y135" s="214">
        <f t="shared" si="32"/>
        <v>630.40031999999985</v>
      </c>
      <c r="Z135" s="215">
        <v>736</v>
      </c>
      <c r="AA135" s="216">
        <f t="shared" ref="AA135:AA145" si="37">W135-X135</f>
        <v>326.66699999999992</v>
      </c>
      <c r="AB135" s="214">
        <f t="shared" ref="AB135:AB145" si="38">AA135*0.96</f>
        <v>313.6003199999999</v>
      </c>
    </row>
    <row r="136" spans="1:28" x14ac:dyDescent="0.25">
      <c r="A136" s="218">
        <v>45194</v>
      </c>
      <c r="B136" s="44" t="s">
        <v>71</v>
      </c>
      <c r="C136" s="44" t="s">
        <v>47</v>
      </c>
      <c r="D136" s="44" t="s">
        <v>407</v>
      </c>
      <c r="E136" s="44"/>
      <c r="F136" s="219">
        <v>100</v>
      </c>
      <c r="G136" s="219">
        <f t="shared" si="27"/>
        <v>99</v>
      </c>
      <c r="H136" s="219">
        <f t="shared" si="27"/>
        <v>98.01</v>
      </c>
      <c r="I136" s="219"/>
      <c r="J136" s="219">
        <f t="shared" si="35"/>
        <v>94.089600000000004</v>
      </c>
      <c r="K136" s="220">
        <v>737</v>
      </c>
      <c r="L136" s="221">
        <f t="shared" si="29"/>
        <v>98.01</v>
      </c>
      <c r="M136" s="219">
        <f t="shared" si="36"/>
        <v>94.089600000000004</v>
      </c>
      <c r="O136" s="213">
        <v>45218</v>
      </c>
      <c r="P136" s="127" t="s">
        <v>79</v>
      </c>
      <c r="Q136" s="127" t="s">
        <v>33</v>
      </c>
      <c r="R136" s="127" t="s">
        <v>401</v>
      </c>
      <c r="S136" s="127" t="s">
        <v>331</v>
      </c>
      <c r="T136" s="127"/>
      <c r="U136" s="214">
        <v>267</v>
      </c>
      <c r="V136" s="214">
        <f t="shared" si="31"/>
        <v>264.33</v>
      </c>
      <c r="W136" s="214">
        <f t="shared" si="31"/>
        <v>261.68669999999997</v>
      </c>
      <c r="X136" s="214">
        <v>100</v>
      </c>
      <c r="Y136" s="214">
        <f t="shared" si="32"/>
        <v>251.21923199999998</v>
      </c>
      <c r="Z136" s="215">
        <v>735</v>
      </c>
      <c r="AA136" s="216">
        <f t="shared" si="37"/>
        <v>161.68669999999997</v>
      </c>
      <c r="AB136" s="214">
        <f t="shared" si="38"/>
        <v>155.21923199999998</v>
      </c>
    </row>
    <row r="137" spans="1:28" x14ac:dyDescent="0.25">
      <c r="A137" s="197">
        <v>45197</v>
      </c>
      <c r="B137" s="11" t="s">
        <v>99</v>
      </c>
      <c r="C137" s="11" t="s">
        <v>38</v>
      </c>
      <c r="D137" s="11" t="s">
        <v>384</v>
      </c>
      <c r="E137" s="11" t="s">
        <v>278</v>
      </c>
      <c r="F137" s="10">
        <v>150</v>
      </c>
      <c r="G137" s="10">
        <f t="shared" si="27"/>
        <v>148.5</v>
      </c>
      <c r="H137" s="10">
        <f t="shared" si="27"/>
        <v>147.01499999999999</v>
      </c>
      <c r="I137" s="10"/>
      <c r="J137" s="10">
        <f t="shared" si="35"/>
        <v>141.13439999999997</v>
      </c>
      <c r="K137" s="58"/>
      <c r="L137" s="198">
        <f t="shared" si="29"/>
        <v>147.01499999999999</v>
      </c>
      <c r="M137" s="18">
        <f t="shared" si="36"/>
        <v>141.13439999999997</v>
      </c>
      <c r="O137" s="213">
        <v>45201</v>
      </c>
      <c r="P137" s="127" t="s">
        <v>408</v>
      </c>
      <c r="Q137" s="127" t="s">
        <v>47</v>
      </c>
      <c r="R137" s="127" t="s">
        <v>278</v>
      </c>
      <c r="S137" s="127"/>
      <c r="T137" s="127"/>
      <c r="U137" s="214">
        <v>100</v>
      </c>
      <c r="V137" s="214">
        <f t="shared" si="31"/>
        <v>99</v>
      </c>
      <c r="W137" s="214">
        <f t="shared" si="31"/>
        <v>98.01</v>
      </c>
      <c r="X137" s="214"/>
      <c r="Y137" s="214">
        <f t="shared" si="32"/>
        <v>94.089600000000004</v>
      </c>
      <c r="Z137" s="215">
        <v>737</v>
      </c>
      <c r="AA137" s="216">
        <f t="shared" si="37"/>
        <v>98.01</v>
      </c>
      <c r="AB137" s="214">
        <f t="shared" si="38"/>
        <v>94.089600000000004</v>
      </c>
    </row>
    <row r="138" spans="1:28" x14ac:dyDescent="0.25">
      <c r="A138" s="197">
        <v>45167</v>
      </c>
      <c r="B138" s="11" t="s">
        <v>99</v>
      </c>
      <c r="C138" s="11" t="s">
        <v>38</v>
      </c>
      <c r="D138" s="11" t="s">
        <v>384</v>
      </c>
      <c r="E138" s="11" t="s">
        <v>26</v>
      </c>
      <c r="F138" s="10">
        <v>150</v>
      </c>
      <c r="G138" s="10">
        <f t="shared" si="27"/>
        <v>148.5</v>
      </c>
      <c r="H138" s="10">
        <f t="shared" si="27"/>
        <v>147.01499999999999</v>
      </c>
      <c r="I138" s="10"/>
      <c r="J138" s="10">
        <f t="shared" si="35"/>
        <v>141.13439999999997</v>
      </c>
      <c r="K138" s="58"/>
      <c r="L138" s="198">
        <f t="shared" si="29"/>
        <v>147.01499999999999</v>
      </c>
      <c r="M138" s="18">
        <f t="shared" si="36"/>
        <v>141.13439999999997</v>
      </c>
      <c r="O138" s="197">
        <v>45223</v>
      </c>
      <c r="P138" s="11" t="s">
        <v>90</v>
      </c>
      <c r="Q138" s="11" t="s">
        <v>33</v>
      </c>
      <c r="R138" s="51" t="s">
        <v>401</v>
      </c>
      <c r="S138" s="51" t="s">
        <v>56</v>
      </c>
      <c r="T138" s="11"/>
      <c r="U138" s="10">
        <v>175</v>
      </c>
      <c r="V138" s="10">
        <f t="shared" si="31"/>
        <v>173.25</v>
      </c>
      <c r="W138" s="10">
        <f t="shared" si="31"/>
        <v>171.51750000000001</v>
      </c>
      <c r="X138" s="10"/>
      <c r="Y138" s="10">
        <f t="shared" si="32"/>
        <v>164.6568</v>
      </c>
      <c r="Z138" s="222">
        <v>749</v>
      </c>
      <c r="AA138" s="198">
        <f t="shared" si="37"/>
        <v>171.51750000000001</v>
      </c>
      <c r="AB138" s="18">
        <f t="shared" si="38"/>
        <v>164.6568</v>
      </c>
    </row>
    <row r="139" spans="1:28" x14ac:dyDescent="0.25">
      <c r="A139" s="197">
        <v>45198</v>
      </c>
      <c r="B139" s="11" t="s">
        <v>104</v>
      </c>
      <c r="C139" s="11" t="s">
        <v>47</v>
      </c>
      <c r="D139" s="11" t="s">
        <v>384</v>
      </c>
      <c r="E139" s="11" t="s">
        <v>331</v>
      </c>
      <c r="F139" s="10">
        <v>240</v>
      </c>
      <c r="G139" s="10">
        <f t="shared" si="27"/>
        <v>237.6</v>
      </c>
      <c r="H139" s="10">
        <f t="shared" si="27"/>
        <v>235.22399999999999</v>
      </c>
      <c r="I139" s="199">
        <v>100</v>
      </c>
      <c r="J139" s="10">
        <f t="shared" si="35"/>
        <v>225.81503999999998</v>
      </c>
      <c r="K139" s="58"/>
      <c r="L139" s="198">
        <f t="shared" si="29"/>
        <v>135.22399999999999</v>
      </c>
      <c r="M139" s="18">
        <f t="shared" si="36"/>
        <v>129.81503999999998</v>
      </c>
      <c r="O139" s="197">
        <v>45225</v>
      </c>
      <c r="P139" s="11" t="s">
        <v>99</v>
      </c>
      <c r="Q139" s="11" t="s">
        <v>38</v>
      </c>
      <c r="R139" s="51" t="s">
        <v>398</v>
      </c>
      <c r="S139" s="51" t="s">
        <v>377</v>
      </c>
      <c r="T139" s="11"/>
      <c r="U139" s="10">
        <v>340</v>
      </c>
      <c r="V139" s="10">
        <f t="shared" si="31"/>
        <v>336.6</v>
      </c>
      <c r="W139" s="10">
        <f t="shared" si="31"/>
        <v>333.23400000000004</v>
      </c>
      <c r="X139" s="10">
        <v>170</v>
      </c>
      <c r="Y139" s="10">
        <f t="shared" si="32"/>
        <v>319.90464000000003</v>
      </c>
      <c r="Z139" s="58">
        <v>750</v>
      </c>
      <c r="AA139" s="198">
        <f t="shared" si="37"/>
        <v>163.23400000000004</v>
      </c>
      <c r="AB139" s="18">
        <f t="shared" si="38"/>
        <v>156.70464000000004</v>
      </c>
    </row>
    <row r="140" spans="1:28" x14ac:dyDescent="0.25">
      <c r="A140" s="218">
        <v>45198</v>
      </c>
      <c r="B140" s="44" t="s">
        <v>409</v>
      </c>
      <c r="C140" s="44" t="s">
        <v>47</v>
      </c>
      <c r="D140" s="44"/>
      <c r="E140" s="44"/>
      <c r="F140" s="219">
        <v>100</v>
      </c>
      <c r="G140" s="219">
        <f t="shared" si="27"/>
        <v>99</v>
      </c>
      <c r="H140" s="219">
        <f t="shared" si="27"/>
        <v>98.01</v>
      </c>
      <c r="I140" s="223"/>
      <c r="J140" s="219">
        <f t="shared" si="35"/>
        <v>94.089600000000004</v>
      </c>
      <c r="K140" s="220">
        <v>737</v>
      </c>
      <c r="L140" s="221">
        <f t="shared" si="29"/>
        <v>98.01</v>
      </c>
      <c r="M140" s="219">
        <f t="shared" si="36"/>
        <v>94.089600000000004</v>
      </c>
      <c r="O140" s="197">
        <v>45227</v>
      </c>
      <c r="P140" s="11" t="s">
        <v>99</v>
      </c>
      <c r="Q140" s="11" t="s">
        <v>38</v>
      </c>
      <c r="R140" s="51" t="s">
        <v>401</v>
      </c>
      <c r="S140" s="51" t="s">
        <v>160</v>
      </c>
      <c r="T140" s="11"/>
      <c r="U140" s="10">
        <v>670</v>
      </c>
      <c r="V140" s="10">
        <f t="shared" si="31"/>
        <v>663.3</v>
      </c>
      <c r="W140" s="10">
        <f t="shared" si="31"/>
        <v>656.66699999999992</v>
      </c>
      <c r="X140" s="10"/>
      <c r="Y140" s="10">
        <f t="shared" si="32"/>
        <v>630.40031999999985</v>
      </c>
      <c r="Z140" s="58">
        <v>750</v>
      </c>
      <c r="AA140" s="198">
        <f t="shared" si="37"/>
        <v>656.66699999999992</v>
      </c>
      <c r="AB140" s="18">
        <f t="shared" si="38"/>
        <v>630.40031999999985</v>
      </c>
    </row>
    <row r="141" spans="1:28" x14ac:dyDescent="0.25">
      <c r="A141" s="197">
        <v>45199</v>
      </c>
      <c r="B141" s="11" t="s">
        <v>104</v>
      </c>
      <c r="C141" s="11" t="s">
        <v>33</v>
      </c>
      <c r="D141" s="11" t="s">
        <v>384</v>
      </c>
      <c r="E141" s="11" t="s">
        <v>26</v>
      </c>
      <c r="F141" s="10">
        <v>150</v>
      </c>
      <c r="G141" s="10">
        <f t="shared" si="27"/>
        <v>148.5</v>
      </c>
      <c r="H141" s="10">
        <f t="shared" si="27"/>
        <v>147.01499999999999</v>
      </c>
      <c r="I141" s="10"/>
      <c r="J141" s="10">
        <f t="shared" si="35"/>
        <v>141.13439999999997</v>
      </c>
      <c r="K141" s="58"/>
      <c r="L141" s="198">
        <f t="shared" si="29"/>
        <v>147.01499999999999</v>
      </c>
      <c r="M141" s="18">
        <f t="shared" si="36"/>
        <v>141.13439999999997</v>
      </c>
      <c r="O141" s="197">
        <v>45230</v>
      </c>
      <c r="P141" s="11" t="s">
        <v>104</v>
      </c>
      <c r="Q141" s="11" t="s">
        <v>33</v>
      </c>
      <c r="R141" s="51" t="s">
        <v>401</v>
      </c>
      <c r="S141" s="51" t="s">
        <v>410</v>
      </c>
      <c r="T141" s="11"/>
      <c r="U141" s="10">
        <v>150</v>
      </c>
      <c r="V141" s="10">
        <f t="shared" si="31"/>
        <v>148.5</v>
      </c>
      <c r="W141" s="10">
        <f t="shared" si="31"/>
        <v>147.01499999999999</v>
      </c>
      <c r="X141" s="199"/>
      <c r="Y141" s="10">
        <f t="shared" si="32"/>
        <v>141.13439999999997</v>
      </c>
      <c r="Z141" s="222">
        <v>749</v>
      </c>
      <c r="AA141" s="198">
        <f t="shared" si="37"/>
        <v>147.01499999999999</v>
      </c>
      <c r="AB141" s="18">
        <f t="shared" si="38"/>
        <v>141.13439999999997</v>
      </c>
    </row>
    <row r="142" spans="1:28" x14ac:dyDescent="0.25">
      <c r="A142" s="197"/>
      <c r="B142" s="11"/>
      <c r="C142" s="11"/>
      <c r="D142" s="11"/>
      <c r="E142" s="11"/>
      <c r="F142" s="10"/>
      <c r="G142" s="10">
        <f t="shared" si="27"/>
        <v>0</v>
      </c>
      <c r="H142" s="10">
        <f t="shared" si="27"/>
        <v>0</v>
      </c>
      <c r="I142" s="11"/>
      <c r="J142" s="10">
        <f t="shared" si="35"/>
        <v>0</v>
      </c>
      <c r="K142" s="58"/>
      <c r="L142" s="198">
        <f t="shared" si="29"/>
        <v>0</v>
      </c>
      <c r="M142" s="18">
        <f t="shared" si="36"/>
        <v>0</v>
      </c>
      <c r="O142" s="197">
        <v>45230</v>
      </c>
      <c r="P142" s="11" t="s">
        <v>99</v>
      </c>
      <c r="Q142" s="11" t="s">
        <v>38</v>
      </c>
      <c r="R142" s="51" t="s">
        <v>401</v>
      </c>
      <c r="S142" s="51" t="s">
        <v>410</v>
      </c>
      <c r="T142" s="11"/>
      <c r="U142" s="10">
        <v>150</v>
      </c>
      <c r="V142" s="10">
        <f t="shared" si="31"/>
        <v>148.5</v>
      </c>
      <c r="W142" s="10">
        <f t="shared" si="31"/>
        <v>147.01499999999999</v>
      </c>
      <c r="X142" s="199"/>
      <c r="Y142" s="10">
        <f t="shared" si="32"/>
        <v>141.13439999999997</v>
      </c>
      <c r="Z142" s="58">
        <v>750</v>
      </c>
      <c r="AA142" s="198">
        <f t="shared" si="37"/>
        <v>147.01499999999999</v>
      </c>
      <c r="AB142" s="18">
        <f t="shared" si="38"/>
        <v>141.13439999999997</v>
      </c>
    </row>
    <row r="143" spans="1:28" x14ac:dyDescent="0.25">
      <c r="A143" s="197"/>
      <c r="B143" s="11"/>
      <c r="C143" s="11"/>
      <c r="D143" s="11"/>
      <c r="E143" s="11"/>
      <c r="F143" s="10"/>
      <c r="G143" s="10">
        <f t="shared" si="27"/>
        <v>0</v>
      </c>
      <c r="H143" s="10">
        <f t="shared" si="27"/>
        <v>0</v>
      </c>
      <c r="I143" s="11"/>
      <c r="J143" s="10">
        <f t="shared" si="35"/>
        <v>0</v>
      </c>
      <c r="K143" s="58"/>
      <c r="L143" s="198">
        <f t="shared" si="29"/>
        <v>0</v>
      </c>
      <c r="M143" s="18">
        <f t="shared" si="36"/>
        <v>0</v>
      </c>
      <c r="O143" s="197">
        <v>45230</v>
      </c>
      <c r="P143" s="11" t="s">
        <v>164</v>
      </c>
      <c r="Q143" s="11" t="s">
        <v>58</v>
      </c>
      <c r="R143" s="11" t="s">
        <v>401</v>
      </c>
      <c r="S143" s="11" t="s">
        <v>410</v>
      </c>
      <c r="T143" s="11"/>
      <c r="U143" s="10">
        <v>150</v>
      </c>
      <c r="V143" s="10">
        <f t="shared" si="31"/>
        <v>148.5</v>
      </c>
      <c r="W143" s="10">
        <f t="shared" si="31"/>
        <v>147.01499999999999</v>
      </c>
      <c r="X143" s="10"/>
      <c r="Y143" s="10">
        <f t="shared" si="32"/>
        <v>141.13439999999997</v>
      </c>
      <c r="Z143" s="58">
        <v>753</v>
      </c>
      <c r="AA143" s="198">
        <f t="shared" si="37"/>
        <v>147.01499999999999</v>
      </c>
      <c r="AB143" s="18">
        <f t="shared" si="38"/>
        <v>141.13439999999997</v>
      </c>
    </row>
    <row r="144" spans="1:28" x14ac:dyDescent="0.25">
      <c r="A144" s="197"/>
      <c r="B144" s="11"/>
      <c r="C144" s="11"/>
      <c r="D144" s="11"/>
      <c r="E144" s="11"/>
      <c r="F144" s="10"/>
      <c r="G144" s="10"/>
      <c r="H144" s="10"/>
      <c r="I144" s="11"/>
      <c r="J144" s="10"/>
      <c r="K144" s="58"/>
      <c r="L144" s="58"/>
      <c r="M144" s="18">
        <f>L144*0.97</f>
        <v>0</v>
      </c>
      <c r="O144" s="197"/>
      <c r="P144" s="11"/>
      <c r="Q144" s="11"/>
      <c r="R144" s="11"/>
      <c r="S144" s="11"/>
      <c r="T144" s="11"/>
      <c r="U144" s="10"/>
      <c r="V144" s="10">
        <f t="shared" si="31"/>
        <v>0</v>
      </c>
      <c r="W144" s="10">
        <f t="shared" si="31"/>
        <v>0</v>
      </c>
      <c r="X144" s="11"/>
      <c r="Y144" s="10">
        <f t="shared" si="32"/>
        <v>0</v>
      </c>
      <c r="Z144" s="58"/>
      <c r="AA144" s="198">
        <f t="shared" si="37"/>
        <v>0</v>
      </c>
      <c r="AB144" s="18">
        <f t="shared" si="38"/>
        <v>0</v>
      </c>
    </row>
    <row r="145" spans="1:28" x14ac:dyDescent="0.25">
      <c r="A145" s="197"/>
      <c r="B145" s="11"/>
      <c r="C145" s="11"/>
      <c r="D145" s="11"/>
      <c r="E145" s="11"/>
      <c r="F145" s="20" t="s">
        <v>13</v>
      </c>
      <c r="G145" s="21">
        <f>SUM(G125:G144)</f>
        <v>2937.33</v>
      </c>
      <c r="H145" s="21"/>
      <c r="I145" s="21" t="s">
        <v>381</v>
      </c>
      <c r="J145" s="21">
        <f>SUM(J125:J144)</f>
        <v>2833.1621999999993</v>
      </c>
      <c r="K145" s="21"/>
      <c r="L145" s="21">
        <f>SUM(L125:L144)</f>
        <v>2487.9566999999997</v>
      </c>
      <c r="M145" s="21">
        <f>SUM(M125:M144)</f>
        <v>2427.1024829999992</v>
      </c>
      <c r="O145" s="197"/>
      <c r="P145" s="11"/>
      <c r="Q145" s="11"/>
      <c r="R145" s="11"/>
      <c r="S145" s="11"/>
      <c r="T145" s="11"/>
      <c r="U145" s="10"/>
      <c r="V145" s="10">
        <f t="shared" si="31"/>
        <v>0</v>
      </c>
      <c r="W145" s="10">
        <f t="shared" si="31"/>
        <v>0</v>
      </c>
      <c r="X145" s="11"/>
      <c r="Y145" s="10">
        <f t="shared" si="32"/>
        <v>0</v>
      </c>
      <c r="Z145" s="58"/>
      <c r="AA145" s="198">
        <f t="shared" si="37"/>
        <v>0</v>
      </c>
      <c r="AB145" s="18">
        <f t="shared" si="38"/>
        <v>0</v>
      </c>
    </row>
    <row r="146" spans="1:28" x14ac:dyDescent="0.25">
      <c r="A146" s="197"/>
      <c r="B146" s="11"/>
      <c r="C146" s="11"/>
      <c r="D146" s="11"/>
      <c r="E146" s="11"/>
      <c r="F146" s="20" t="s">
        <v>382</v>
      </c>
      <c r="G146" s="200">
        <f>G145*0.99</f>
        <v>2907.9566999999997</v>
      </c>
      <c r="H146" s="200"/>
      <c r="I146" s="16"/>
      <c r="J146" s="16"/>
      <c r="K146" s="18"/>
      <c r="L146" s="18"/>
      <c r="M146" s="18"/>
      <c r="O146" s="197"/>
      <c r="P146" s="11"/>
      <c r="Q146" s="11"/>
      <c r="R146" s="11"/>
      <c r="S146" s="11"/>
      <c r="T146" s="11"/>
      <c r="U146" s="10"/>
      <c r="V146" s="10"/>
      <c r="W146" s="10"/>
      <c r="X146" s="11"/>
      <c r="Y146" s="10"/>
      <c r="Z146" s="58"/>
      <c r="AA146" s="58"/>
      <c r="AB146" s="18"/>
    </row>
    <row r="147" spans="1:28" ht="15.75" x14ac:dyDescent="0.25">
      <c r="A147" s="7"/>
      <c r="B147" s="11"/>
      <c r="C147" s="11"/>
      <c r="D147" s="11"/>
      <c r="E147" s="11"/>
      <c r="F147" s="310" t="s">
        <v>17</v>
      </c>
      <c r="G147" s="310"/>
      <c r="H147" s="310"/>
      <c r="I147" s="310"/>
      <c r="J147" s="201"/>
      <c r="K147" s="202">
        <f>G146-J145</f>
        <v>74.794500000000426</v>
      </c>
      <c r="L147" s="203"/>
      <c r="M147" s="33"/>
      <c r="O147" s="197"/>
      <c r="P147" s="11"/>
      <c r="Q147" s="11"/>
      <c r="R147" s="11"/>
      <c r="S147" s="11"/>
      <c r="T147" s="11"/>
      <c r="U147" s="20" t="s">
        <v>13</v>
      </c>
      <c r="V147" s="21">
        <f>SUM(V126:V146)</f>
        <v>4734.1799999999994</v>
      </c>
      <c r="W147" s="21"/>
      <c r="X147" s="21" t="s">
        <v>381</v>
      </c>
      <c r="Y147" s="21">
        <f>SUM(Y126:Y146)</f>
        <v>4499.3646719999997</v>
      </c>
      <c r="Z147" s="21"/>
      <c r="AA147" s="21"/>
      <c r="AB147" s="21">
        <f>SUM(AB126:AB146)</f>
        <v>3174.5646719999991</v>
      </c>
    </row>
    <row r="148" spans="1:28" x14ac:dyDescent="0.25">
      <c r="O148" s="197"/>
      <c r="P148" s="11"/>
      <c r="Q148" s="11"/>
      <c r="R148" s="11"/>
      <c r="S148" s="11"/>
      <c r="T148" s="11"/>
      <c r="U148" s="20" t="s">
        <v>382</v>
      </c>
      <c r="V148" s="200">
        <f>V147*0.99</f>
        <v>4686.8381999999992</v>
      </c>
      <c r="W148" s="200"/>
      <c r="X148" s="16"/>
      <c r="Y148" s="16"/>
      <c r="Z148" s="18"/>
      <c r="AA148" s="18"/>
      <c r="AB148" s="18"/>
    </row>
    <row r="149" spans="1:28" ht="15.75" x14ac:dyDescent="0.25">
      <c r="O149" s="7"/>
      <c r="P149" s="11"/>
      <c r="Q149" s="11"/>
      <c r="R149" s="11"/>
      <c r="S149" s="11"/>
      <c r="T149" s="11"/>
      <c r="U149" s="310" t="s">
        <v>17</v>
      </c>
      <c r="V149" s="310"/>
      <c r="W149" s="310"/>
      <c r="X149" s="310"/>
      <c r="Y149" s="201"/>
      <c r="Z149" s="202">
        <f>V148-Y147</f>
        <v>187.47352799999953</v>
      </c>
      <c r="AA149" s="203"/>
      <c r="AB149" s="33"/>
    </row>
    <row r="153" spans="1:28" ht="26.25" x14ac:dyDescent="0.4">
      <c r="B153" s="309" t="s">
        <v>102</v>
      </c>
      <c r="C153" s="309"/>
      <c r="D153" s="309"/>
      <c r="E153" s="309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6" t="s">
        <v>371</v>
      </c>
      <c r="H154" s="196" t="s">
        <v>372</v>
      </c>
      <c r="I154" s="4" t="s">
        <v>244</v>
      </c>
      <c r="J154" s="4" t="s">
        <v>373</v>
      </c>
      <c r="K154" s="4" t="s">
        <v>11</v>
      </c>
      <c r="L154" s="4" t="s">
        <v>374</v>
      </c>
      <c r="M154" s="4" t="s">
        <v>375</v>
      </c>
    </row>
    <row r="155" spans="1:28" ht="18" customHeight="1" x14ac:dyDescent="0.4">
      <c r="A155" s="197">
        <v>45236</v>
      </c>
      <c r="B155" s="11" t="s">
        <v>104</v>
      </c>
      <c r="C155" s="11" t="s">
        <v>33</v>
      </c>
      <c r="D155" s="11" t="s">
        <v>401</v>
      </c>
      <c r="E155" s="224" t="s">
        <v>88</v>
      </c>
      <c r="F155" s="10">
        <v>150</v>
      </c>
      <c r="G155" s="225">
        <f t="shared" ref="G155:H180" si="39">F155*0.99</f>
        <v>148.5</v>
      </c>
      <c r="H155" s="10">
        <f t="shared" si="39"/>
        <v>147.01499999999999</v>
      </c>
      <c r="I155" s="10"/>
      <c r="J155" s="10">
        <f>G155*0.96</f>
        <v>142.56</v>
      </c>
      <c r="K155" s="58">
        <v>774</v>
      </c>
      <c r="L155" s="198">
        <f t="shared" ref="L155:L180" si="40">H155-I155</f>
        <v>147.01499999999999</v>
      </c>
      <c r="M155" s="18">
        <f>L155*0.96</f>
        <v>141.13439999999997</v>
      </c>
      <c r="P155" s="309" t="s">
        <v>203</v>
      </c>
      <c r="Q155" s="309"/>
      <c r="R155" s="309"/>
      <c r="S155" s="309"/>
      <c r="T155" s="309"/>
    </row>
    <row r="156" spans="1:28" x14ac:dyDescent="0.25">
      <c r="A156" s="197">
        <v>45236</v>
      </c>
      <c r="B156" s="11" t="s">
        <v>164</v>
      </c>
      <c r="C156" s="11" t="s">
        <v>58</v>
      </c>
      <c r="D156" s="11" t="s">
        <v>401</v>
      </c>
      <c r="E156" s="11" t="s">
        <v>88</v>
      </c>
      <c r="F156" s="10">
        <v>200</v>
      </c>
      <c r="G156" s="10">
        <f t="shared" si="39"/>
        <v>198</v>
      </c>
      <c r="H156" s="10">
        <f t="shared" si="39"/>
        <v>196.02</v>
      </c>
      <c r="I156" s="10"/>
      <c r="J156" s="10">
        <f t="shared" ref="J156:J180" si="41">G156*0.96</f>
        <v>190.07999999999998</v>
      </c>
      <c r="K156" s="76">
        <v>772</v>
      </c>
      <c r="L156" s="198">
        <f t="shared" si="40"/>
        <v>196.02</v>
      </c>
      <c r="M156" s="18">
        <f t="shared" ref="M156:M180" si="42">L156*0.96</f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6" t="s">
        <v>371</v>
      </c>
      <c r="W156" s="196" t="s">
        <v>372</v>
      </c>
      <c r="X156" s="4" t="s">
        <v>244</v>
      </c>
      <c r="Y156" s="4" t="s">
        <v>373</v>
      </c>
      <c r="Z156" s="4" t="s">
        <v>11</v>
      </c>
      <c r="AA156" s="4" t="s">
        <v>374</v>
      </c>
      <c r="AB156" s="4" t="s">
        <v>375</v>
      </c>
    </row>
    <row r="157" spans="1:28" x14ac:dyDescent="0.25">
      <c r="A157" s="197">
        <v>45236</v>
      </c>
      <c r="B157" s="11" t="s">
        <v>99</v>
      </c>
      <c r="C157" s="11" t="s">
        <v>38</v>
      </c>
      <c r="D157" s="11" t="s">
        <v>401</v>
      </c>
      <c r="E157" s="11" t="s">
        <v>411</v>
      </c>
      <c r="F157" s="10">
        <v>970</v>
      </c>
      <c r="G157" s="10">
        <f t="shared" si="39"/>
        <v>960.3</v>
      </c>
      <c r="H157" s="10">
        <f t="shared" si="39"/>
        <v>950.697</v>
      </c>
      <c r="I157" s="10">
        <v>470</v>
      </c>
      <c r="J157" s="10">
        <f t="shared" si="41"/>
        <v>921.88799999999992</v>
      </c>
      <c r="K157" s="226">
        <v>771</v>
      </c>
      <c r="L157" s="198">
        <f t="shared" si="40"/>
        <v>480.697</v>
      </c>
      <c r="M157" s="18">
        <f t="shared" si="42"/>
        <v>461.46911999999998</v>
      </c>
      <c r="O157" s="197">
        <v>45264</v>
      </c>
      <c r="P157" s="11" t="s">
        <v>99</v>
      </c>
      <c r="Q157" s="11" t="s">
        <v>412</v>
      </c>
      <c r="R157" s="11" t="s">
        <v>377</v>
      </c>
      <c r="S157" s="11" t="s">
        <v>378</v>
      </c>
      <c r="T157" s="11"/>
      <c r="U157" s="10">
        <v>240</v>
      </c>
      <c r="V157" s="10">
        <f t="shared" ref="V157:W176" si="43">U157*0.99</f>
        <v>237.6</v>
      </c>
      <c r="W157" s="10">
        <f t="shared" si="43"/>
        <v>235.22399999999999</v>
      </c>
      <c r="X157" s="10">
        <v>100</v>
      </c>
      <c r="Y157" s="10">
        <f t="shared" ref="Y157:Y176" si="44">V157*0.98</f>
        <v>232.84799999999998</v>
      </c>
      <c r="Z157" s="58"/>
      <c r="AA157" s="198">
        <f t="shared" ref="AA157:AA176" si="45">W157-X157</f>
        <v>135.22399999999999</v>
      </c>
      <c r="AB157" s="18">
        <f t="shared" ref="AB157:AB176" si="46">AA157*0.99</f>
        <v>133.87175999999999</v>
      </c>
    </row>
    <row r="158" spans="1:28" x14ac:dyDescent="0.25">
      <c r="A158" s="197">
        <v>45238</v>
      </c>
      <c r="B158" s="11" t="s">
        <v>104</v>
      </c>
      <c r="C158" s="11" t="s">
        <v>33</v>
      </c>
      <c r="D158" s="11" t="s">
        <v>401</v>
      </c>
      <c r="E158" s="11" t="s">
        <v>350</v>
      </c>
      <c r="F158" s="10">
        <v>550</v>
      </c>
      <c r="G158" s="225">
        <f t="shared" si="39"/>
        <v>544.5</v>
      </c>
      <c r="H158" s="10">
        <f t="shared" si="39"/>
        <v>539.05499999999995</v>
      </c>
      <c r="I158" s="10">
        <v>270</v>
      </c>
      <c r="J158" s="10">
        <f t="shared" si="41"/>
        <v>522.72</v>
      </c>
      <c r="K158" s="58">
        <v>774</v>
      </c>
      <c r="L158" s="198">
        <f t="shared" si="40"/>
        <v>269.05499999999995</v>
      </c>
      <c r="M158" s="18">
        <f t="shared" si="42"/>
        <v>258.29279999999994</v>
      </c>
      <c r="O158" s="197">
        <v>45264</v>
      </c>
      <c r="P158" s="11" t="s">
        <v>90</v>
      </c>
      <c r="Q158" s="11" t="s">
        <v>33</v>
      </c>
      <c r="R158" s="11" t="s">
        <v>377</v>
      </c>
      <c r="S158" s="11" t="s">
        <v>378</v>
      </c>
      <c r="T158" s="11"/>
      <c r="U158" s="10">
        <v>240</v>
      </c>
      <c r="V158" s="10">
        <f t="shared" si="43"/>
        <v>237.6</v>
      </c>
      <c r="W158" s="10">
        <f t="shared" si="43"/>
        <v>235.22399999999999</v>
      </c>
      <c r="X158" s="10">
        <v>100</v>
      </c>
      <c r="Y158" s="10">
        <f t="shared" si="44"/>
        <v>232.84799999999998</v>
      </c>
      <c r="Z158" s="58"/>
      <c r="AA158" s="198">
        <f t="shared" si="45"/>
        <v>135.22399999999999</v>
      </c>
      <c r="AB158" s="18">
        <f t="shared" si="46"/>
        <v>133.87175999999999</v>
      </c>
    </row>
    <row r="159" spans="1:28" x14ac:dyDescent="0.25">
      <c r="A159" s="197">
        <v>45239</v>
      </c>
      <c r="B159" s="11" t="s">
        <v>104</v>
      </c>
      <c r="C159" s="11" t="s">
        <v>33</v>
      </c>
      <c r="D159" s="11" t="s">
        <v>413</v>
      </c>
      <c r="E159" s="11" t="s">
        <v>401</v>
      </c>
      <c r="F159" s="10">
        <v>340</v>
      </c>
      <c r="G159" s="225">
        <f t="shared" si="39"/>
        <v>336.6</v>
      </c>
      <c r="H159" s="10">
        <f t="shared" si="39"/>
        <v>333.23400000000004</v>
      </c>
      <c r="I159" s="10">
        <v>170</v>
      </c>
      <c r="J159" s="10">
        <f t="shared" si="41"/>
        <v>323.13600000000002</v>
      </c>
      <c r="K159" s="58">
        <v>774</v>
      </c>
      <c r="L159" s="198">
        <f t="shared" si="40"/>
        <v>163.23400000000004</v>
      </c>
      <c r="M159" s="18">
        <f t="shared" si="42"/>
        <v>156.70464000000004</v>
      </c>
      <c r="O159" s="197">
        <v>45265</v>
      </c>
      <c r="P159" s="11" t="s">
        <v>99</v>
      </c>
      <c r="Q159" s="11" t="s">
        <v>38</v>
      </c>
      <c r="R159" s="11" t="s">
        <v>377</v>
      </c>
      <c r="S159" s="11" t="s">
        <v>406</v>
      </c>
      <c r="T159" s="11"/>
      <c r="U159" s="10">
        <v>150</v>
      </c>
      <c r="V159" s="10">
        <f t="shared" si="43"/>
        <v>148.5</v>
      </c>
      <c r="W159" s="10">
        <f t="shared" si="43"/>
        <v>147.01499999999999</v>
      </c>
      <c r="X159" s="10"/>
      <c r="Y159" s="10">
        <f t="shared" si="44"/>
        <v>145.53</v>
      </c>
      <c r="Z159" s="58"/>
      <c r="AA159" s="198">
        <f t="shared" si="45"/>
        <v>147.01499999999999</v>
      </c>
      <c r="AB159" s="18">
        <f t="shared" si="46"/>
        <v>145.54485</v>
      </c>
    </row>
    <row r="160" spans="1:28" x14ac:dyDescent="0.25">
      <c r="A160" s="197">
        <v>45240</v>
      </c>
      <c r="B160" s="11" t="s">
        <v>99</v>
      </c>
      <c r="C160" s="11" t="s">
        <v>38</v>
      </c>
      <c r="D160" s="11" t="s">
        <v>377</v>
      </c>
      <c r="E160" s="11" t="s">
        <v>88</v>
      </c>
      <c r="F160" s="10">
        <v>150</v>
      </c>
      <c r="G160" s="10">
        <f t="shared" si="39"/>
        <v>148.5</v>
      </c>
      <c r="H160" s="10">
        <f t="shared" si="39"/>
        <v>147.01499999999999</v>
      </c>
      <c r="I160" s="10"/>
      <c r="J160" s="10">
        <f t="shared" si="41"/>
        <v>142.56</v>
      </c>
      <c r="K160" s="226">
        <v>771</v>
      </c>
      <c r="L160" s="198">
        <f t="shared" si="40"/>
        <v>147.01499999999999</v>
      </c>
      <c r="M160" s="18">
        <f t="shared" si="42"/>
        <v>141.13439999999997</v>
      </c>
      <c r="O160" s="197">
        <v>45267</v>
      </c>
      <c r="P160" s="11" t="s">
        <v>164</v>
      </c>
      <c r="Q160" s="11" t="s">
        <v>58</v>
      </c>
      <c r="R160" s="11" t="s">
        <v>414</v>
      </c>
      <c r="S160" s="11" t="s">
        <v>377</v>
      </c>
      <c r="T160" s="11"/>
      <c r="U160" s="10">
        <v>340</v>
      </c>
      <c r="V160" s="10">
        <f t="shared" si="43"/>
        <v>336.6</v>
      </c>
      <c r="W160" s="10">
        <f t="shared" si="43"/>
        <v>333.23400000000004</v>
      </c>
      <c r="X160" s="10"/>
      <c r="Y160" s="10">
        <f t="shared" si="44"/>
        <v>329.86799999999999</v>
      </c>
      <c r="Z160" s="58"/>
      <c r="AA160" s="198">
        <f t="shared" si="45"/>
        <v>333.23400000000004</v>
      </c>
      <c r="AB160" s="18">
        <f t="shared" si="46"/>
        <v>329.90166000000005</v>
      </c>
    </row>
    <row r="161" spans="1:28" x14ac:dyDescent="0.25">
      <c r="A161" s="197">
        <v>45242</v>
      </c>
      <c r="B161" s="11" t="s">
        <v>79</v>
      </c>
      <c r="C161" s="11" t="s">
        <v>33</v>
      </c>
      <c r="D161" s="11" t="s">
        <v>377</v>
      </c>
      <c r="E161" s="11" t="s">
        <v>378</v>
      </c>
      <c r="F161" s="10">
        <v>270</v>
      </c>
      <c r="G161" s="225">
        <f t="shared" si="39"/>
        <v>267.3</v>
      </c>
      <c r="H161" s="10">
        <f t="shared" si="39"/>
        <v>264.62700000000001</v>
      </c>
      <c r="I161" s="10">
        <v>100</v>
      </c>
      <c r="J161" s="10">
        <f t="shared" si="41"/>
        <v>256.608</v>
      </c>
      <c r="K161" s="58">
        <v>774</v>
      </c>
      <c r="L161" s="198">
        <f t="shared" si="40"/>
        <v>164.62700000000001</v>
      </c>
      <c r="M161" s="18">
        <f t="shared" si="42"/>
        <v>158.04192</v>
      </c>
      <c r="O161" s="227">
        <v>45267</v>
      </c>
      <c r="P161" s="228" t="s">
        <v>202</v>
      </c>
      <c r="Q161" s="228" t="s">
        <v>33</v>
      </c>
      <c r="R161" s="228" t="s">
        <v>377</v>
      </c>
      <c r="S161" s="228" t="s">
        <v>88</v>
      </c>
      <c r="T161" s="11"/>
      <c r="U161" s="10">
        <v>150</v>
      </c>
      <c r="V161" s="10">
        <f t="shared" si="43"/>
        <v>148.5</v>
      </c>
      <c r="W161" s="10">
        <f t="shared" si="43"/>
        <v>147.01499999999999</v>
      </c>
      <c r="X161" s="10"/>
      <c r="Y161" s="10">
        <f t="shared" si="44"/>
        <v>145.53</v>
      </c>
      <c r="Z161" s="58"/>
      <c r="AA161" s="198">
        <f t="shared" si="45"/>
        <v>147.01499999999999</v>
      </c>
      <c r="AB161" s="18">
        <f t="shared" si="46"/>
        <v>145.54485</v>
      </c>
    </row>
    <row r="162" spans="1:28" x14ac:dyDescent="0.25">
      <c r="A162" s="197">
        <v>45182</v>
      </c>
      <c r="B162" s="11" t="s">
        <v>79</v>
      </c>
      <c r="C162" s="11" t="s">
        <v>33</v>
      </c>
      <c r="D162" s="11" t="s">
        <v>401</v>
      </c>
      <c r="E162" s="11" t="s">
        <v>88</v>
      </c>
      <c r="F162" s="10">
        <v>150</v>
      </c>
      <c r="G162" s="225">
        <f t="shared" si="39"/>
        <v>148.5</v>
      </c>
      <c r="H162" s="10">
        <f t="shared" si="39"/>
        <v>147.01499999999999</v>
      </c>
      <c r="I162" s="10"/>
      <c r="J162" s="10">
        <f t="shared" si="41"/>
        <v>142.56</v>
      </c>
      <c r="K162" s="58">
        <v>774</v>
      </c>
      <c r="L162" s="198">
        <f t="shared" si="40"/>
        <v>147.01499999999999</v>
      </c>
      <c r="M162" s="18">
        <f t="shared" si="42"/>
        <v>141.13439999999997</v>
      </c>
      <c r="O162" s="197">
        <v>45271</v>
      </c>
      <c r="P162" s="11" t="s">
        <v>99</v>
      </c>
      <c r="Q162" s="11" t="s">
        <v>38</v>
      </c>
      <c r="R162" s="11" t="s">
        <v>377</v>
      </c>
      <c r="S162" s="11" t="s">
        <v>88</v>
      </c>
      <c r="T162" s="11"/>
      <c r="U162" s="10">
        <v>150</v>
      </c>
      <c r="V162" s="10">
        <f t="shared" si="43"/>
        <v>148.5</v>
      </c>
      <c r="W162" s="10">
        <f t="shared" si="43"/>
        <v>147.01499999999999</v>
      </c>
      <c r="X162" s="10"/>
      <c r="Y162" s="10">
        <f t="shared" si="44"/>
        <v>145.53</v>
      </c>
      <c r="Z162" s="58"/>
      <c r="AA162" s="198">
        <f t="shared" si="45"/>
        <v>147.01499999999999</v>
      </c>
      <c r="AB162" s="18">
        <f t="shared" si="46"/>
        <v>145.54485</v>
      </c>
    </row>
    <row r="163" spans="1:28" x14ac:dyDescent="0.25">
      <c r="A163" s="197">
        <v>45243</v>
      </c>
      <c r="B163" s="11" t="s">
        <v>99</v>
      </c>
      <c r="C163" s="11" t="s">
        <v>38</v>
      </c>
      <c r="D163" s="11" t="s">
        <v>377</v>
      </c>
      <c r="E163" s="11" t="s">
        <v>331</v>
      </c>
      <c r="F163" s="10">
        <v>340</v>
      </c>
      <c r="G163" s="10">
        <f t="shared" si="39"/>
        <v>336.6</v>
      </c>
      <c r="H163" s="10">
        <f t="shared" si="39"/>
        <v>333.23400000000004</v>
      </c>
      <c r="I163" s="10">
        <v>120</v>
      </c>
      <c r="J163" s="10">
        <f t="shared" si="41"/>
        <v>323.13600000000002</v>
      </c>
      <c r="K163" s="226">
        <v>771</v>
      </c>
      <c r="L163" s="198">
        <f t="shared" si="40"/>
        <v>213.23400000000004</v>
      </c>
      <c r="M163" s="18">
        <f t="shared" si="42"/>
        <v>204.70464000000004</v>
      </c>
      <c r="O163" s="197">
        <v>45271</v>
      </c>
      <c r="P163" s="11" t="s">
        <v>202</v>
      </c>
      <c r="Q163" s="11" t="s">
        <v>33</v>
      </c>
      <c r="R163" s="11" t="s">
        <v>377</v>
      </c>
      <c r="S163" s="11" t="s">
        <v>88</v>
      </c>
      <c r="T163" s="11"/>
      <c r="U163" s="10">
        <v>150</v>
      </c>
      <c r="V163" s="10">
        <f t="shared" si="43"/>
        <v>148.5</v>
      </c>
      <c r="W163" s="10">
        <f t="shared" si="43"/>
        <v>147.01499999999999</v>
      </c>
      <c r="X163" s="10"/>
      <c r="Y163" s="10">
        <f t="shared" si="44"/>
        <v>145.53</v>
      </c>
      <c r="Z163" s="58"/>
      <c r="AA163" s="198">
        <f t="shared" si="45"/>
        <v>147.01499999999999</v>
      </c>
      <c r="AB163" s="18">
        <f t="shared" si="46"/>
        <v>145.54485</v>
      </c>
    </row>
    <row r="164" spans="1:28" x14ac:dyDescent="0.25">
      <c r="A164" s="197">
        <v>45245</v>
      </c>
      <c r="B164" s="11" t="s">
        <v>79</v>
      </c>
      <c r="C164" s="11" t="s">
        <v>33</v>
      </c>
      <c r="D164" s="11" t="s">
        <v>380</v>
      </c>
      <c r="E164" s="11" t="s">
        <v>401</v>
      </c>
      <c r="F164" s="10">
        <v>340</v>
      </c>
      <c r="G164" s="225">
        <f t="shared" si="39"/>
        <v>336.6</v>
      </c>
      <c r="H164" s="10">
        <f t="shared" si="39"/>
        <v>333.23400000000004</v>
      </c>
      <c r="I164" s="10">
        <v>170</v>
      </c>
      <c r="J164" s="10">
        <f t="shared" si="41"/>
        <v>323.13600000000002</v>
      </c>
      <c r="K164" s="58">
        <v>774</v>
      </c>
      <c r="L164" s="198">
        <f t="shared" si="40"/>
        <v>163.23400000000004</v>
      </c>
      <c r="M164" s="18">
        <f t="shared" si="42"/>
        <v>156.70464000000004</v>
      </c>
      <c r="O164" s="197">
        <v>45272</v>
      </c>
      <c r="P164" s="11" t="s">
        <v>202</v>
      </c>
      <c r="Q164" s="11" t="s">
        <v>33</v>
      </c>
      <c r="R164" s="11" t="s">
        <v>377</v>
      </c>
      <c r="S164" s="11" t="s">
        <v>56</v>
      </c>
      <c r="T164" s="11"/>
      <c r="U164" s="10">
        <v>175</v>
      </c>
      <c r="V164" s="10">
        <f t="shared" si="43"/>
        <v>173.25</v>
      </c>
      <c r="W164" s="10">
        <f t="shared" si="43"/>
        <v>171.51750000000001</v>
      </c>
      <c r="X164" s="10"/>
      <c r="Y164" s="10">
        <f t="shared" si="44"/>
        <v>169.785</v>
      </c>
      <c r="Z164" s="58"/>
      <c r="AA164" s="198">
        <f t="shared" si="45"/>
        <v>171.51750000000001</v>
      </c>
      <c r="AB164" s="18">
        <f t="shared" si="46"/>
        <v>169.80232500000002</v>
      </c>
    </row>
    <row r="165" spans="1:28" x14ac:dyDescent="0.25">
      <c r="A165" s="197">
        <v>45245</v>
      </c>
      <c r="B165" s="11" t="s">
        <v>164</v>
      </c>
      <c r="C165" s="11" t="s">
        <v>58</v>
      </c>
      <c r="D165" s="11" t="s">
        <v>377</v>
      </c>
      <c r="E165" s="11" t="s">
        <v>88</v>
      </c>
      <c r="F165" s="10">
        <v>200</v>
      </c>
      <c r="G165" s="10">
        <f t="shared" si="39"/>
        <v>198</v>
      </c>
      <c r="H165" s="10">
        <f t="shared" si="39"/>
        <v>196.02</v>
      </c>
      <c r="I165" s="10"/>
      <c r="J165" s="10">
        <f t="shared" si="41"/>
        <v>190.07999999999998</v>
      </c>
      <c r="K165" s="76">
        <v>772</v>
      </c>
      <c r="L165" s="198">
        <f t="shared" si="40"/>
        <v>196.02</v>
      </c>
      <c r="M165" s="18">
        <f t="shared" si="42"/>
        <v>188.17920000000001</v>
      </c>
      <c r="O165" s="197">
        <v>45272</v>
      </c>
      <c r="P165" s="11" t="s">
        <v>99</v>
      </c>
      <c r="Q165" s="11" t="s">
        <v>38</v>
      </c>
      <c r="R165" s="11" t="s">
        <v>377</v>
      </c>
      <c r="S165" s="11" t="s">
        <v>56</v>
      </c>
      <c r="T165" s="11"/>
      <c r="U165" s="10">
        <v>175</v>
      </c>
      <c r="V165" s="10">
        <f t="shared" si="43"/>
        <v>173.25</v>
      </c>
      <c r="W165" s="10">
        <f t="shared" si="43"/>
        <v>171.51750000000001</v>
      </c>
      <c r="X165" s="10"/>
      <c r="Y165" s="10">
        <f t="shared" si="44"/>
        <v>169.785</v>
      </c>
      <c r="Z165" s="58"/>
      <c r="AA165" s="198">
        <f t="shared" si="45"/>
        <v>171.51750000000001</v>
      </c>
      <c r="AB165" s="18">
        <f t="shared" si="46"/>
        <v>169.80232500000002</v>
      </c>
    </row>
    <row r="166" spans="1:28" x14ac:dyDescent="0.25">
      <c r="A166" s="197">
        <v>45246</v>
      </c>
      <c r="B166" s="11" t="s">
        <v>164</v>
      </c>
      <c r="C166" s="11" t="s">
        <v>58</v>
      </c>
      <c r="D166" s="11" t="s">
        <v>401</v>
      </c>
      <c r="E166" s="11" t="s">
        <v>56</v>
      </c>
      <c r="F166" s="10">
        <v>175</v>
      </c>
      <c r="G166" s="10">
        <f t="shared" si="39"/>
        <v>173.25</v>
      </c>
      <c r="H166" s="10">
        <f t="shared" si="39"/>
        <v>171.51750000000001</v>
      </c>
      <c r="I166" s="10"/>
      <c r="J166" s="10">
        <f t="shared" si="41"/>
        <v>166.32</v>
      </c>
      <c r="K166" s="76">
        <v>772</v>
      </c>
      <c r="L166" s="198">
        <f t="shared" si="40"/>
        <v>171.51750000000001</v>
      </c>
      <c r="M166" s="18">
        <f t="shared" si="42"/>
        <v>164.6568</v>
      </c>
      <c r="O166" s="197">
        <v>45272</v>
      </c>
      <c r="P166" s="11" t="s">
        <v>202</v>
      </c>
      <c r="Q166" s="11" t="s">
        <v>47</v>
      </c>
      <c r="R166" s="11" t="s">
        <v>377</v>
      </c>
      <c r="S166" s="11" t="s">
        <v>56</v>
      </c>
      <c r="T166" s="11"/>
      <c r="U166" s="10">
        <v>175</v>
      </c>
      <c r="V166" s="10">
        <f t="shared" si="43"/>
        <v>173.25</v>
      </c>
      <c r="W166" s="10">
        <f t="shared" si="43"/>
        <v>171.51750000000001</v>
      </c>
      <c r="X166" s="10"/>
      <c r="Y166" s="10">
        <f t="shared" si="44"/>
        <v>169.785</v>
      </c>
      <c r="Z166" s="58"/>
      <c r="AA166" s="198">
        <f t="shared" si="45"/>
        <v>171.51750000000001</v>
      </c>
      <c r="AB166" s="18">
        <f t="shared" si="46"/>
        <v>169.80232500000002</v>
      </c>
    </row>
    <row r="167" spans="1:28" x14ac:dyDescent="0.25">
      <c r="A167" s="197">
        <v>45247</v>
      </c>
      <c r="B167" s="11" t="s">
        <v>79</v>
      </c>
      <c r="C167" s="11" t="s">
        <v>33</v>
      </c>
      <c r="D167" s="11" t="s">
        <v>377</v>
      </c>
      <c r="E167" s="11" t="s">
        <v>91</v>
      </c>
      <c r="F167" s="10">
        <v>270</v>
      </c>
      <c r="G167" s="225">
        <f t="shared" si="39"/>
        <v>267.3</v>
      </c>
      <c r="H167" s="10">
        <f t="shared" si="39"/>
        <v>264.62700000000001</v>
      </c>
      <c r="I167" s="10">
        <v>120</v>
      </c>
      <c r="J167" s="10">
        <f t="shared" si="41"/>
        <v>256.608</v>
      </c>
      <c r="K167" s="58">
        <v>774</v>
      </c>
      <c r="L167" s="198">
        <f t="shared" si="40"/>
        <v>144.62700000000001</v>
      </c>
      <c r="M167" s="18">
        <f t="shared" si="42"/>
        <v>138.84192000000002</v>
      </c>
      <c r="O167" s="197">
        <v>45275</v>
      </c>
      <c r="P167" s="11" t="s">
        <v>202</v>
      </c>
      <c r="Q167" s="11" t="s">
        <v>33</v>
      </c>
      <c r="R167" s="11" t="s">
        <v>377</v>
      </c>
      <c r="S167" s="11" t="s">
        <v>56</v>
      </c>
      <c r="T167" s="11"/>
      <c r="U167" s="10">
        <v>175</v>
      </c>
      <c r="V167" s="10">
        <f t="shared" si="43"/>
        <v>173.25</v>
      </c>
      <c r="W167" s="10">
        <f t="shared" si="43"/>
        <v>171.51750000000001</v>
      </c>
      <c r="X167" s="10"/>
      <c r="Y167" s="10">
        <f t="shared" si="44"/>
        <v>169.785</v>
      </c>
      <c r="Z167" s="58"/>
      <c r="AA167" s="198">
        <f t="shared" si="45"/>
        <v>171.51750000000001</v>
      </c>
      <c r="AB167" s="18">
        <f t="shared" si="46"/>
        <v>169.80232500000002</v>
      </c>
    </row>
    <row r="168" spans="1:28" x14ac:dyDescent="0.25">
      <c r="A168" s="197">
        <v>45248</v>
      </c>
      <c r="B168" s="11" t="s">
        <v>79</v>
      </c>
      <c r="C168" s="11" t="s">
        <v>33</v>
      </c>
      <c r="D168" s="11" t="s">
        <v>377</v>
      </c>
      <c r="E168" s="11" t="s">
        <v>331</v>
      </c>
      <c r="F168" s="10">
        <v>270</v>
      </c>
      <c r="G168" s="225">
        <f t="shared" si="39"/>
        <v>267.3</v>
      </c>
      <c r="H168" s="10">
        <f t="shared" si="39"/>
        <v>264.62700000000001</v>
      </c>
      <c r="I168" s="10">
        <v>100</v>
      </c>
      <c r="J168" s="10">
        <f t="shared" si="41"/>
        <v>256.608</v>
      </c>
      <c r="K168" s="58">
        <v>774</v>
      </c>
      <c r="L168" s="198">
        <f t="shared" si="40"/>
        <v>164.62700000000001</v>
      </c>
      <c r="M168" s="18">
        <f t="shared" si="42"/>
        <v>158.04192</v>
      </c>
      <c r="O168" s="197">
        <v>45275</v>
      </c>
      <c r="P168" s="11" t="s">
        <v>164</v>
      </c>
      <c r="Q168" s="11" t="s">
        <v>58</v>
      </c>
      <c r="R168" s="11" t="s">
        <v>377</v>
      </c>
      <c r="S168" s="11" t="s">
        <v>56</v>
      </c>
      <c r="T168" s="11"/>
      <c r="U168" s="10">
        <v>175</v>
      </c>
      <c r="V168" s="10">
        <f t="shared" si="43"/>
        <v>173.25</v>
      </c>
      <c r="W168" s="10">
        <f t="shared" si="43"/>
        <v>171.51750000000001</v>
      </c>
      <c r="X168" s="10"/>
      <c r="Y168" s="10">
        <f t="shared" si="44"/>
        <v>169.785</v>
      </c>
      <c r="Z168" s="58"/>
      <c r="AA168" s="198">
        <f t="shared" si="45"/>
        <v>171.51750000000001</v>
      </c>
      <c r="AB168" s="18">
        <f t="shared" si="46"/>
        <v>169.80232500000002</v>
      </c>
    </row>
    <row r="169" spans="1:28" x14ac:dyDescent="0.25">
      <c r="A169" s="197">
        <v>45250</v>
      </c>
      <c r="B169" s="11" t="s">
        <v>99</v>
      </c>
      <c r="C169" s="11" t="s">
        <v>38</v>
      </c>
      <c r="D169" s="11" t="s">
        <v>377</v>
      </c>
      <c r="E169" s="11" t="s">
        <v>378</v>
      </c>
      <c r="F169" s="10">
        <v>240</v>
      </c>
      <c r="G169" s="10">
        <f t="shared" si="39"/>
        <v>237.6</v>
      </c>
      <c r="H169" s="10">
        <f t="shared" si="39"/>
        <v>235.22399999999999</v>
      </c>
      <c r="I169" s="10">
        <v>100</v>
      </c>
      <c r="J169" s="10">
        <f t="shared" si="41"/>
        <v>228.09599999999998</v>
      </c>
      <c r="K169" s="226">
        <v>771</v>
      </c>
      <c r="L169" s="198">
        <f t="shared" si="40"/>
        <v>135.22399999999999</v>
      </c>
      <c r="M169" s="18">
        <f t="shared" si="42"/>
        <v>129.81503999999998</v>
      </c>
      <c r="O169" s="197">
        <v>45276</v>
      </c>
      <c r="P169" s="11" t="s">
        <v>202</v>
      </c>
      <c r="Q169" s="11" t="s">
        <v>33</v>
      </c>
      <c r="R169" s="11" t="s">
        <v>377</v>
      </c>
      <c r="S169" s="11" t="s">
        <v>56</v>
      </c>
      <c r="T169" s="11"/>
      <c r="U169" s="10">
        <v>175</v>
      </c>
      <c r="V169" s="10">
        <f t="shared" si="43"/>
        <v>173.25</v>
      </c>
      <c r="W169" s="10">
        <f t="shared" si="43"/>
        <v>171.51750000000001</v>
      </c>
      <c r="X169" s="10"/>
      <c r="Y169" s="10">
        <f t="shared" si="44"/>
        <v>169.785</v>
      </c>
      <c r="Z169" s="58"/>
      <c r="AA169" s="198">
        <f t="shared" si="45"/>
        <v>171.51750000000001</v>
      </c>
      <c r="AB169" s="18">
        <f t="shared" si="46"/>
        <v>169.80232500000002</v>
      </c>
    </row>
    <row r="170" spans="1:28" x14ac:dyDescent="0.25">
      <c r="A170" s="197">
        <v>45251</v>
      </c>
      <c r="B170" s="11" t="s">
        <v>99</v>
      </c>
      <c r="C170" s="11" t="s">
        <v>38</v>
      </c>
      <c r="D170" s="11" t="s">
        <v>377</v>
      </c>
      <c r="E170" s="11" t="s">
        <v>385</v>
      </c>
      <c r="F170" s="10">
        <v>580</v>
      </c>
      <c r="G170" s="10">
        <f t="shared" si="39"/>
        <v>574.20000000000005</v>
      </c>
      <c r="H170" s="10">
        <f t="shared" si="39"/>
        <v>568.45800000000008</v>
      </c>
      <c r="I170" s="199">
        <v>290</v>
      </c>
      <c r="J170" s="10">
        <f t="shared" si="41"/>
        <v>551.23199999999997</v>
      </c>
      <c r="K170" s="58">
        <v>788</v>
      </c>
      <c r="L170" s="198">
        <f t="shared" si="40"/>
        <v>278.45800000000008</v>
      </c>
      <c r="M170" s="18">
        <f t="shared" si="42"/>
        <v>267.31968000000006</v>
      </c>
      <c r="O170" s="197">
        <v>45278</v>
      </c>
      <c r="P170" s="11" t="s">
        <v>99</v>
      </c>
      <c r="Q170" s="11" t="s">
        <v>38</v>
      </c>
      <c r="R170" s="11" t="s">
        <v>377</v>
      </c>
      <c r="S170" s="11" t="s">
        <v>406</v>
      </c>
      <c r="T170" s="11"/>
      <c r="U170" s="10">
        <v>170</v>
      </c>
      <c r="V170" s="10">
        <f t="shared" si="43"/>
        <v>168.3</v>
      </c>
      <c r="W170" s="10">
        <f t="shared" si="43"/>
        <v>166.61700000000002</v>
      </c>
      <c r="X170" s="10"/>
      <c r="Y170" s="10">
        <f t="shared" si="44"/>
        <v>164.934</v>
      </c>
      <c r="Z170" s="58"/>
      <c r="AA170" s="198">
        <f t="shared" si="45"/>
        <v>166.61700000000002</v>
      </c>
      <c r="AB170" s="18">
        <f t="shared" si="46"/>
        <v>164.95083000000002</v>
      </c>
    </row>
    <row r="171" spans="1:28" x14ac:dyDescent="0.25">
      <c r="A171" s="197">
        <v>45252</v>
      </c>
      <c r="B171" s="11" t="s">
        <v>164</v>
      </c>
      <c r="C171" s="11" t="s">
        <v>58</v>
      </c>
      <c r="D171" s="11" t="s">
        <v>377</v>
      </c>
      <c r="E171" s="11" t="s">
        <v>88</v>
      </c>
      <c r="F171" s="10">
        <v>200</v>
      </c>
      <c r="G171" s="10">
        <f t="shared" si="39"/>
        <v>198</v>
      </c>
      <c r="H171" s="10">
        <f t="shared" si="39"/>
        <v>196.02</v>
      </c>
      <c r="I171" s="199"/>
      <c r="J171" s="10">
        <f t="shared" si="41"/>
        <v>190.07999999999998</v>
      </c>
      <c r="K171" s="58">
        <v>786</v>
      </c>
      <c r="L171" s="198">
        <f t="shared" si="40"/>
        <v>196.02</v>
      </c>
      <c r="M171" s="18">
        <f t="shared" si="42"/>
        <v>188.17920000000001</v>
      </c>
      <c r="O171" s="197">
        <v>45278</v>
      </c>
      <c r="P171" s="11" t="s">
        <v>99</v>
      </c>
      <c r="Q171" s="11" t="s">
        <v>38</v>
      </c>
      <c r="R171" s="11" t="s">
        <v>377</v>
      </c>
      <c r="S171" s="11" t="s">
        <v>393</v>
      </c>
      <c r="T171" s="11"/>
      <c r="U171" s="10">
        <v>140</v>
      </c>
      <c r="V171" s="10">
        <f t="shared" si="43"/>
        <v>138.6</v>
      </c>
      <c r="W171" s="10">
        <f t="shared" si="43"/>
        <v>137.214</v>
      </c>
      <c r="X171" s="10"/>
      <c r="Y171" s="10">
        <f t="shared" si="44"/>
        <v>135.828</v>
      </c>
      <c r="Z171" s="58"/>
      <c r="AA171" s="198">
        <f t="shared" si="45"/>
        <v>137.214</v>
      </c>
      <c r="AB171" s="18">
        <f t="shared" si="46"/>
        <v>135.84186</v>
      </c>
    </row>
    <row r="172" spans="1:28" x14ac:dyDescent="0.25">
      <c r="A172" s="197">
        <v>45253</v>
      </c>
      <c r="B172" s="11" t="s">
        <v>99</v>
      </c>
      <c r="C172" s="11" t="s">
        <v>38</v>
      </c>
      <c r="D172" s="11" t="s">
        <v>380</v>
      </c>
      <c r="E172" s="11" t="s">
        <v>401</v>
      </c>
      <c r="F172" s="10">
        <v>340</v>
      </c>
      <c r="G172" s="10">
        <f t="shared" si="39"/>
        <v>336.6</v>
      </c>
      <c r="H172" s="10">
        <f t="shared" si="39"/>
        <v>333.23400000000004</v>
      </c>
      <c r="I172" s="10">
        <v>170</v>
      </c>
      <c r="J172" s="10">
        <f t="shared" si="41"/>
        <v>323.13600000000002</v>
      </c>
      <c r="K172" s="58">
        <v>788</v>
      </c>
      <c r="L172" s="198">
        <f t="shared" si="40"/>
        <v>163.23400000000004</v>
      </c>
      <c r="M172" s="18">
        <f t="shared" si="42"/>
        <v>156.70464000000004</v>
      </c>
      <c r="O172" s="197">
        <v>45278</v>
      </c>
      <c r="P172" s="11" t="s">
        <v>79</v>
      </c>
      <c r="Q172" s="11" t="s">
        <v>33</v>
      </c>
      <c r="R172" s="11" t="s">
        <v>377</v>
      </c>
      <c r="S172" s="11" t="s">
        <v>393</v>
      </c>
      <c r="T172" s="11"/>
      <c r="U172" s="10">
        <v>140</v>
      </c>
      <c r="V172" s="10">
        <f t="shared" si="43"/>
        <v>138.6</v>
      </c>
      <c r="W172" s="10">
        <f t="shared" si="43"/>
        <v>137.214</v>
      </c>
      <c r="X172" s="199"/>
      <c r="Y172" s="10">
        <f t="shared" si="44"/>
        <v>135.828</v>
      </c>
      <c r="Z172" s="58"/>
      <c r="AA172" s="198">
        <f t="shared" si="45"/>
        <v>137.214</v>
      </c>
      <c r="AB172" s="18">
        <f t="shared" si="46"/>
        <v>135.84186</v>
      </c>
    </row>
    <row r="173" spans="1:28" x14ac:dyDescent="0.25">
      <c r="A173" s="197">
        <v>45253</v>
      </c>
      <c r="B173" s="11" t="s">
        <v>164</v>
      </c>
      <c r="C173" s="11" t="s">
        <v>58</v>
      </c>
      <c r="D173" s="11" t="s">
        <v>377</v>
      </c>
      <c r="E173" s="11" t="s">
        <v>160</v>
      </c>
      <c r="F173" s="10">
        <v>670</v>
      </c>
      <c r="G173" s="10">
        <f t="shared" si="39"/>
        <v>663.3</v>
      </c>
      <c r="H173" s="10">
        <f t="shared" si="39"/>
        <v>656.66699999999992</v>
      </c>
      <c r="I173" s="10">
        <v>200</v>
      </c>
      <c r="J173" s="10">
        <f t="shared" si="41"/>
        <v>636.76799999999992</v>
      </c>
      <c r="K173" s="58">
        <v>786</v>
      </c>
      <c r="L173" s="198">
        <f t="shared" si="40"/>
        <v>456.66699999999992</v>
      </c>
      <c r="M173" s="18">
        <f t="shared" si="42"/>
        <v>438.40031999999991</v>
      </c>
      <c r="O173" s="197">
        <v>45280</v>
      </c>
      <c r="P173" s="11" t="s">
        <v>79</v>
      </c>
      <c r="Q173" s="11" t="s">
        <v>33</v>
      </c>
      <c r="R173" s="11" t="s">
        <v>415</v>
      </c>
      <c r="S173" s="11" t="s">
        <v>377</v>
      </c>
      <c r="T173" s="11"/>
      <c r="U173" s="10">
        <v>140</v>
      </c>
      <c r="V173" s="10">
        <f t="shared" si="43"/>
        <v>138.6</v>
      </c>
      <c r="W173" s="10">
        <f t="shared" si="43"/>
        <v>137.214</v>
      </c>
      <c r="X173" s="199"/>
      <c r="Y173" s="10">
        <f t="shared" si="44"/>
        <v>135.828</v>
      </c>
      <c r="Z173" s="58"/>
      <c r="AA173" s="198">
        <f t="shared" si="45"/>
        <v>137.214</v>
      </c>
      <c r="AB173" s="18">
        <f t="shared" si="46"/>
        <v>135.84186</v>
      </c>
    </row>
    <row r="174" spans="1:28" x14ac:dyDescent="0.25">
      <c r="A174" s="197">
        <v>45254</v>
      </c>
      <c r="B174" s="11" t="s">
        <v>99</v>
      </c>
      <c r="C174" s="11" t="s">
        <v>38</v>
      </c>
      <c r="D174" s="11" t="s">
        <v>377</v>
      </c>
      <c r="E174" s="11" t="s">
        <v>331</v>
      </c>
      <c r="F174" s="10">
        <v>270</v>
      </c>
      <c r="G174" s="10">
        <f t="shared" si="39"/>
        <v>267.3</v>
      </c>
      <c r="H174" s="10">
        <f t="shared" si="39"/>
        <v>264.62700000000001</v>
      </c>
      <c r="I174" s="10">
        <v>100</v>
      </c>
      <c r="J174" s="10">
        <f t="shared" si="41"/>
        <v>256.608</v>
      </c>
      <c r="K174" s="58">
        <v>788</v>
      </c>
      <c r="L174" s="198">
        <f t="shared" si="40"/>
        <v>164.62700000000001</v>
      </c>
      <c r="M174" s="18">
        <f>L174*0.96</f>
        <v>158.04192</v>
      </c>
      <c r="O174" s="197">
        <v>45280</v>
      </c>
      <c r="P174" s="11" t="s">
        <v>99</v>
      </c>
      <c r="Q174" s="11" t="s">
        <v>38</v>
      </c>
      <c r="R174" s="11" t="s">
        <v>377</v>
      </c>
      <c r="S174" s="11" t="s">
        <v>350</v>
      </c>
      <c r="T174" s="11"/>
      <c r="U174" s="10">
        <v>500</v>
      </c>
      <c r="V174" s="10">
        <f t="shared" si="43"/>
        <v>495</v>
      </c>
      <c r="W174" s="10">
        <f t="shared" si="43"/>
        <v>490.05</v>
      </c>
      <c r="X174" s="199"/>
      <c r="Y174" s="10">
        <f t="shared" si="44"/>
        <v>485.09999999999997</v>
      </c>
      <c r="Z174" s="58"/>
      <c r="AA174" s="198">
        <f t="shared" si="45"/>
        <v>490.05</v>
      </c>
      <c r="AB174" s="18">
        <f t="shared" si="46"/>
        <v>485.14949999999999</v>
      </c>
    </row>
    <row r="175" spans="1:28" x14ac:dyDescent="0.25">
      <c r="A175" s="197">
        <v>45254</v>
      </c>
      <c r="B175" s="11" t="s">
        <v>164</v>
      </c>
      <c r="C175" s="11" t="s">
        <v>58</v>
      </c>
      <c r="D175" s="11" t="s">
        <v>380</v>
      </c>
      <c r="E175" s="11" t="s">
        <v>401</v>
      </c>
      <c r="F175" s="10">
        <v>340</v>
      </c>
      <c r="G175" s="10">
        <f t="shared" si="39"/>
        <v>336.6</v>
      </c>
      <c r="H175" s="10">
        <f t="shared" si="39"/>
        <v>333.23400000000004</v>
      </c>
      <c r="I175" s="10"/>
      <c r="J175" s="10">
        <f t="shared" si="41"/>
        <v>323.13600000000002</v>
      </c>
      <c r="K175" s="58">
        <v>786</v>
      </c>
      <c r="L175" s="198">
        <f t="shared" si="40"/>
        <v>333.23400000000004</v>
      </c>
      <c r="M175" s="18">
        <f t="shared" si="42"/>
        <v>319.90464000000003</v>
      </c>
      <c r="O175" s="197">
        <v>45281</v>
      </c>
      <c r="P175" s="11" t="s">
        <v>79</v>
      </c>
      <c r="Q175" s="11" t="s">
        <v>33</v>
      </c>
      <c r="R175" s="11" t="s">
        <v>377</v>
      </c>
      <c r="S175" s="11" t="s">
        <v>416</v>
      </c>
      <c r="T175" s="11"/>
      <c r="U175" s="10">
        <v>300</v>
      </c>
      <c r="V175" s="10">
        <f t="shared" si="43"/>
        <v>297</v>
      </c>
      <c r="W175" s="10">
        <f t="shared" si="43"/>
        <v>294.02999999999997</v>
      </c>
      <c r="X175" s="10"/>
      <c r="Y175" s="10">
        <f t="shared" si="44"/>
        <v>291.06</v>
      </c>
      <c r="Z175" s="58"/>
      <c r="AA175" s="198">
        <f t="shared" si="45"/>
        <v>294.02999999999997</v>
      </c>
      <c r="AB175" s="18">
        <f t="shared" si="46"/>
        <v>291.08969999999999</v>
      </c>
    </row>
    <row r="176" spans="1:28" x14ac:dyDescent="0.25">
      <c r="A176" s="197">
        <v>45255</v>
      </c>
      <c r="B176" s="11" t="s">
        <v>99</v>
      </c>
      <c r="C176" s="11" t="s">
        <v>38</v>
      </c>
      <c r="D176" s="11" t="s">
        <v>377</v>
      </c>
      <c r="E176" s="11" t="s">
        <v>160</v>
      </c>
      <c r="F176" s="10">
        <v>750</v>
      </c>
      <c r="G176" s="10">
        <f t="shared" si="39"/>
        <v>742.5</v>
      </c>
      <c r="H176" s="10">
        <f t="shared" si="39"/>
        <v>735.07500000000005</v>
      </c>
      <c r="I176" s="10">
        <v>370</v>
      </c>
      <c r="J176" s="10">
        <f t="shared" si="41"/>
        <v>712.8</v>
      </c>
      <c r="K176" s="58">
        <v>788</v>
      </c>
      <c r="L176" s="58">
        <f t="shared" si="40"/>
        <v>365.07500000000005</v>
      </c>
      <c r="M176" s="18">
        <f t="shared" si="42"/>
        <v>350.47200000000004</v>
      </c>
      <c r="O176" s="197" t="s">
        <v>417</v>
      </c>
      <c r="P176" s="11" t="s">
        <v>164</v>
      </c>
      <c r="Q176" s="11" t="s">
        <v>58</v>
      </c>
      <c r="R176" s="11" t="s">
        <v>377</v>
      </c>
      <c r="S176" s="11" t="s">
        <v>331</v>
      </c>
      <c r="T176" s="11"/>
      <c r="U176" s="10">
        <v>150</v>
      </c>
      <c r="V176" s="10">
        <f t="shared" si="43"/>
        <v>148.5</v>
      </c>
      <c r="W176" s="10">
        <f t="shared" si="43"/>
        <v>147.01499999999999</v>
      </c>
      <c r="X176" s="11"/>
      <c r="Y176" s="10">
        <f t="shared" si="44"/>
        <v>145.53</v>
      </c>
      <c r="Z176" s="58"/>
      <c r="AA176" s="198">
        <f t="shared" si="45"/>
        <v>147.01499999999999</v>
      </c>
      <c r="AB176" s="18">
        <f t="shared" si="46"/>
        <v>145.54485</v>
      </c>
    </row>
    <row r="177" spans="1:28" x14ac:dyDescent="0.25">
      <c r="A177" s="197">
        <v>45257</v>
      </c>
      <c r="B177" s="11" t="s">
        <v>79</v>
      </c>
      <c r="C177" s="229" t="s">
        <v>33</v>
      </c>
      <c r="D177" s="229" t="s">
        <v>377</v>
      </c>
      <c r="E177" s="229" t="s">
        <v>393</v>
      </c>
      <c r="F177" s="230">
        <v>240</v>
      </c>
      <c r="G177" s="10">
        <f t="shared" si="39"/>
        <v>237.6</v>
      </c>
      <c r="H177" s="10">
        <f t="shared" si="39"/>
        <v>235.22399999999999</v>
      </c>
      <c r="I177" s="10">
        <v>100</v>
      </c>
      <c r="J177" s="10">
        <f t="shared" si="41"/>
        <v>228.09599999999998</v>
      </c>
      <c r="K177" s="58">
        <v>787</v>
      </c>
      <c r="L177" s="58">
        <f t="shared" si="40"/>
        <v>135.22399999999999</v>
      </c>
      <c r="M177" s="18">
        <f t="shared" si="42"/>
        <v>129.81503999999998</v>
      </c>
      <c r="O177" s="197"/>
      <c r="P177" s="11"/>
      <c r="Q177" s="11"/>
      <c r="R177" s="11"/>
      <c r="S177" s="11"/>
      <c r="T177" s="11"/>
      <c r="U177" s="10"/>
      <c r="V177" s="10"/>
      <c r="W177" s="10"/>
      <c r="X177" s="11"/>
      <c r="Y177" s="10"/>
      <c r="Z177" s="58"/>
      <c r="AA177" s="198"/>
      <c r="AB177" s="18"/>
    </row>
    <row r="178" spans="1:28" x14ac:dyDescent="0.25">
      <c r="A178" s="197">
        <v>45259</v>
      </c>
      <c r="B178" s="11" t="s">
        <v>104</v>
      </c>
      <c r="C178" s="11" t="s">
        <v>47</v>
      </c>
      <c r="D178" s="11" t="s">
        <v>377</v>
      </c>
      <c r="E178" s="11" t="s">
        <v>418</v>
      </c>
      <c r="F178" s="10">
        <v>150</v>
      </c>
      <c r="G178" s="10">
        <f t="shared" si="39"/>
        <v>148.5</v>
      </c>
      <c r="H178" s="10">
        <f t="shared" si="39"/>
        <v>147.01499999999999</v>
      </c>
      <c r="I178" s="10"/>
      <c r="J178" s="10">
        <f t="shared" si="41"/>
        <v>142.56</v>
      </c>
      <c r="K178" s="58">
        <v>785</v>
      </c>
      <c r="L178" s="58">
        <f t="shared" si="40"/>
        <v>147.01499999999999</v>
      </c>
      <c r="M178" s="18">
        <f t="shared" si="42"/>
        <v>141.13439999999997</v>
      </c>
      <c r="O178" s="197"/>
      <c r="P178" s="11"/>
      <c r="Q178" s="11"/>
      <c r="R178" s="11"/>
      <c r="S178" s="11"/>
      <c r="T178" s="11"/>
      <c r="U178" s="10"/>
      <c r="V178" s="10"/>
      <c r="W178" s="10"/>
      <c r="X178" s="11"/>
      <c r="Y178" s="10"/>
      <c r="Z178" s="58"/>
      <c r="AA178" s="198"/>
      <c r="AB178" s="18"/>
    </row>
    <row r="179" spans="1:28" x14ac:dyDescent="0.25">
      <c r="A179" s="197">
        <v>45240</v>
      </c>
      <c r="B179" s="11" t="s">
        <v>99</v>
      </c>
      <c r="C179" s="228" t="s">
        <v>38</v>
      </c>
      <c r="D179" s="228" t="s">
        <v>419</v>
      </c>
      <c r="E179" s="228"/>
      <c r="F179" s="199">
        <v>150</v>
      </c>
      <c r="G179" s="199">
        <f t="shared" si="39"/>
        <v>148.5</v>
      </c>
      <c r="H179" s="10">
        <f t="shared" si="39"/>
        <v>147.01499999999999</v>
      </c>
      <c r="I179" s="10"/>
      <c r="J179" s="10">
        <f t="shared" si="41"/>
        <v>142.56</v>
      </c>
      <c r="K179" s="58">
        <v>788</v>
      </c>
      <c r="L179" s="58">
        <f t="shared" si="40"/>
        <v>147.01499999999999</v>
      </c>
      <c r="M179" s="18">
        <f t="shared" si="42"/>
        <v>141.13439999999997</v>
      </c>
      <c r="O179" s="197"/>
      <c r="P179" s="11"/>
      <c r="Q179" s="11"/>
      <c r="R179" s="11"/>
      <c r="S179" s="11"/>
      <c r="T179" s="11"/>
      <c r="U179" s="10"/>
      <c r="V179" s="10"/>
      <c r="W179" s="10"/>
      <c r="X179" s="11"/>
      <c r="Y179" s="10"/>
      <c r="Z179" s="58"/>
      <c r="AA179" s="198"/>
      <c r="AB179" s="18"/>
    </row>
    <row r="180" spans="1:28" x14ac:dyDescent="0.25">
      <c r="A180" s="197">
        <v>45247</v>
      </c>
      <c r="B180" s="11" t="s">
        <v>79</v>
      </c>
      <c r="C180" s="229" t="s">
        <v>33</v>
      </c>
      <c r="D180" s="229" t="s">
        <v>420</v>
      </c>
      <c r="E180" s="229"/>
      <c r="F180" s="230">
        <v>100</v>
      </c>
      <c r="G180" s="10">
        <f t="shared" si="39"/>
        <v>99</v>
      </c>
      <c r="H180" s="10">
        <f t="shared" si="39"/>
        <v>98.01</v>
      </c>
      <c r="I180" s="11"/>
      <c r="J180" s="10">
        <f t="shared" si="41"/>
        <v>95.039999999999992</v>
      </c>
      <c r="K180" s="58">
        <v>787</v>
      </c>
      <c r="L180" s="58">
        <f t="shared" si="40"/>
        <v>98.01</v>
      </c>
      <c r="M180" s="18">
        <f t="shared" si="42"/>
        <v>94.089600000000004</v>
      </c>
      <c r="O180" s="197"/>
      <c r="P180" s="11"/>
      <c r="Q180" s="11"/>
      <c r="R180" s="11"/>
      <c r="S180" s="11"/>
      <c r="T180" s="11"/>
      <c r="U180" s="10"/>
      <c r="V180" s="10"/>
      <c r="W180" s="10"/>
      <c r="X180" s="11"/>
      <c r="Y180" s="10"/>
      <c r="Z180" s="58"/>
      <c r="AA180" s="198"/>
      <c r="AB180" s="18"/>
    </row>
    <row r="181" spans="1:28" x14ac:dyDescent="0.25">
      <c r="A181" s="197"/>
      <c r="B181" s="11"/>
      <c r="C181" s="11"/>
      <c r="D181" s="11"/>
      <c r="E181" s="11"/>
      <c r="F181" s="20" t="s">
        <v>13</v>
      </c>
      <c r="G181" s="21">
        <f>SUM(G155:G180)</f>
        <v>8320.9500000000007</v>
      </c>
      <c r="H181" s="21"/>
      <c r="I181" s="21" t="s">
        <v>381</v>
      </c>
      <c r="J181" s="21">
        <f>SUM(J155:J180)</f>
        <v>7988.112000000001</v>
      </c>
      <c r="K181" s="21"/>
      <c r="L181" s="21"/>
      <c r="M181" s="21">
        <f>SUM(M155:M180)</f>
        <v>5172.2308800000001</v>
      </c>
      <c r="O181" s="197"/>
      <c r="P181" s="11"/>
      <c r="Q181" s="11"/>
      <c r="R181" s="11"/>
      <c r="S181" s="11"/>
      <c r="T181" s="11"/>
      <c r="U181" s="10"/>
      <c r="V181" s="10">
        <f>U181*0.99</f>
        <v>0</v>
      </c>
      <c r="W181" s="10">
        <f>V181*0.99</f>
        <v>0</v>
      </c>
      <c r="X181" s="11"/>
      <c r="Y181" s="10">
        <f>V181*0.98</f>
        <v>0</v>
      </c>
      <c r="Z181" s="58"/>
      <c r="AA181" s="198">
        <f>W181-X181</f>
        <v>0</v>
      </c>
      <c r="AB181" s="18">
        <f>AA181*0.99</f>
        <v>0</v>
      </c>
    </row>
    <row r="182" spans="1:28" x14ac:dyDescent="0.25">
      <c r="A182" s="197"/>
      <c r="B182" s="11"/>
      <c r="C182" s="11"/>
      <c r="D182" s="11"/>
      <c r="E182" s="11"/>
      <c r="F182" s="20" t="s">
        <v>382</v>
      </c>
      <c r="G182" s="200">
        <f>G181*0.99</f>
        <v>8237.7404999999999</v>
      </c>
      <c r="H182" s="200"/>
      <c r="I182" s="16"/>
      <c r="J182" s="16"/>
      <c r="K182" s="18"/>
      <c r="L182" s="18"/>
      <c r="M182" s="18"/>
      <c r="O182" s="197"/>
      <c r="P182" s="11"/>
      <c r="Q182" s="11"/>
      <c r="R182" s="11"/>
      <c r="S182" s="11"/>
      <c r="T182" s="11"/>
      <c r="U182" s="10"/>
      <c r="V182" s="10"/>
      <c r="W182" s="10"/>
      <c r="X182" s="11"/>
      <c r="Y182" s="10"/>
      <c r="Z182" s="58"/>
      <c r="AA182" s="58"/>
      <c r="AB182" s="18"/>
    </row>
    <row r="183" spans="1:28" ht="15.75" x14ac:dyDescent="0.25">
      <c r="A183" s="7"/>
      <c r="B183" s="11"/>
      <c r="C183" s="11"/>
      <c r="D183" s="11"/>
      <c r="E183" s="11"/>
      <c r="F183" s="310" t="s">
        <v>17</v>
      </c>
      <c r="G183" s="310"/>
      <c r="H183" s="310"/>
      <c r="I183" s="310"/>
      <c r="J183" s="201"/>
      <c r="K183" s="202">
        <f>G182-J181</f>
        <v>249.62849999999889</v>
      </c>
      <c r="L183" s="203"/>
      <c r="M183" s="33"/>
      <c r="O183" s="197"/>
      <c r="P183" s="11"/>
      <c r="Q183" s="11"/>
      <c r="R183" s="11"/>
      <c r="S183" s="11"/>
      <c r="T183" s="11"/>
      <c r="U183" s="20" t="s">
        <v>13</v>
      </c>
      <c r="V183" s="21">
        <f>SUM(V157:V182)</f>
        <v>3969.9</v>
      </c>
      <c r="W183" s="21"/>
      <c r="X183" s="21" t="s">
        <v>381</v>
      </c>
      <c r="Y183" s="21">
        <f>SUM(Y157:Y182)</f>
        <v>3890.502</v>
      </c>
      <c r="Z183" s="21"/>
      <c r="AA183" s="21"/>
      <c r="AB183" s="21">
        <f>SUM(AB157:AB182)</f>
        <v>3692.8989900000006</v>
      </c>
    </row>
    <row r="184" spans="1:28" x14ac:dyDescent="0.25">
      <c r="O184" s="197"/>
      <c r="P184" s="11"/>
      <c r="Q184" s="11"/>
      <c r="R184" s="11"/>
      <c r="S184" s="11"/>
      <c r="T184" s="11"/>
      <c r="U184" s="20" t="s">
        <v>382</v>
      </c>
      <c r="V184" s="200">
        <f>V183*0.99</f>
        <v>3930.201</v>
      </c>
      <c r="W184" s="200"/>
      <c r="X184" s="16"/>
      <c r="Y184" s="16"/>
      <c r="Z184" s="18"/>
      <c r="AA184" s="18"/>
      <c r="AB184" s="18"/>
    </row>
    <row r="185" spans="1:28" ht="15.75" x14ac:dyDescent="0.25">
      <c r="O185" s="7"/>
      <c r="P185" s="11"/>
      <c r="Q185" s="11"/>
      <c r="R185" s="11"/>
      <c r="S185" s="11"/>
      <c r="T185" s="11"/>
      <c r="U185" s="310" t="s">
        <v>17</v>
      </c>
      <c r="V185" s="310"/>
      <c r="W185" s="310"/>
      <c r="X185" s="310"/>
      <c r="Y185" s="201"/>
      <c r="Z185" s="202">
        <f>V184-Y183</f>
        <v>39.699000000000069</v>
      </c>
      <c r="AA185" s="203"/>
      <c r="AB185" s="33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80</cp:revision>
  <cp:lastPrinted>2024-01-16T10:40:25Z</cp:lastPrinted>
  <dcterms:created xsi:type="dcterms:W3CDTF">2022-12-25T20:49:22Z</dcterms:created>
  <dcterms:modified xsi:type="dcterms:W3CDTF">2024-01-16T19:29:03Z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